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35" i="371" l="1"/>
  <c r="U35" i="371"/>
  <c r="T35" i="37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U30" i="371"/>
  <c r="T30" i="371"/>
  <c r="S30" i="371"/>
  <c r="R30" i="371"/>
  <c r="Q30" i="371"/>
  <c r="T29" i="371"/>
  <c r="U29" i="371" s="1"/>
  <c r="S29" i="371"/>
  <c r="R29" i="371"/>
  <c r="Q29" i="371"/>
  <c r="V28" i="371"/>
  <c r="U28" i="371"/>
  <c r="T28" i="37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U18" i="371"/>
  <c r="T18" i="37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T12" i="371"/>
  <c r="U12" i="371" s="1"/>
  <c r="S12" i="371"/>
  <c r="R12" i="371"/>
  <c r="Q12" i="371"/>
  <c r="T11" i="371"/>
  <c r="U11" i="371" s="1"/>
  <c r="S11" i="371"/>
  <c r="R11" i="371"/>
  <c r="Q11" i="371"/>
  <c r="V10" i="371"/>
  <c r="T10" i="371"/>
  <c r="U10" i="371" s="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U5" i="371" s="1"/>
  <c r="S5" i="371"/>
  <c r="R5" i="371"/>
  <c r="Q5" i="371"/>
  <c r="V5" i="371" l="1"/>
  <c r="V9" i="371"/>
  <c r="V11" i="371"/>
  <c r="V13" i="371"/>
  <c r="V15" i="371"/>
  <c r="V17" i="371"/>
  <c r="V19" i="371"/>
  <c r="V21" i="371"/>
  <c r="V25" i="371"/>
  <c r="V27" i="371"/>
  <c r="V29" i="371"/>
  <c r="V31" i="371"/>
  <c r="V33" i="371"/>
  <c r="U7" i="371"/>
  <c r="U23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Q3" i="377"/>
  <c r="H3" i="390"/>
  <c r="Q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<sst xmlns="http://schemas.openxmlformats.org/spreadsheetml/2006/main" count="45516" uniqueCount="6341">
  <si>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</si>
  <si>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</si>
  <si>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</si>
  <si>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</si>
  <si>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</si>
  <si>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</si>
  <si>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</si>
  <si>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</si>
  <si>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</si>
  <si>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</si>
  <si>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</si>
  <si>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</si>
  <si>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</si>
  <si>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</si>
  <si>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</si>
  <si>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</si>
  <si>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</si>
  <si>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</si>
  <si>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</si>
  <si>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</si>
  <si>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</si>
  <si>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</si>
  <si>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</si>
  <si>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</si>
  <si>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</si>
  <si>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</si>
  <si>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</si>
  <si>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</si>
  <si>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</si>
  <si>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</si>
  <si>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</si>
  <si>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</si>
  <si>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</si>
  <si>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</si>
  <si>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</si>
  <si>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</si>
  <si>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</si>
  <si>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</si>
  <si>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</si>
  <si>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</si>
  <si>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</si>
  <si>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</si>
  <si>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</si>
  <si>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</si>
  <si>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</si>
  <si>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</si>
  <si>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</si>
  <si>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</si>
  <si>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</si>
  <si>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</si>
  <si>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</si>
  <si>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</si>
  <si>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</si>
  <si>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</si>
  <si>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</si>
  <si>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</si>
  <si>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</si>
  <si>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</si>
  <si>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</si>
  <si>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</si>
  <si>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</si>
  <si>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</si>
  <si>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</si>
  <si>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</si>
  <si>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</si>
  <si>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</si>
  <si>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</si>
  <si>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</si>
  <si>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</si>
  <si>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</si>
  <si>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</si>
  <si>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</si>
  <si>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</si>
  <si>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</si>
  <si>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</si>
  <si>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</si>
  <si>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</si>
  <si>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</si>
  <si>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</si>
  <si>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</si>
  <si>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</si>
  <si>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</si>
  <si>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</si>
  <si>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</si>
  <si>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</si>
  <si>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</si>
  <si>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</si>
  <si>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</si>
  <si>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</si>
  <si>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</si>
  <si>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</si>
  <si>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</si>
  <si>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</si>
  <si>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</si>
  <si>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</si>
  <si>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</si>
  <si>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</si>
  <si>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</si>
  <si>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</si>
  <si>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</si>
  <si>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</si>
  <si>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</si>
  <si>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</si>
  <si>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</si>
  <si>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</si>
  <si>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</si>
  <si>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</si>
  <si>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</si>
  <si>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</si>
  <si>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</si>
  <si>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</si>
  <si>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</si>
  <si>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</si>
  <si>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</si>
  <si>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</si>
  <si>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</si>
  <si>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</si>
  <si>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</si>
  <si>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</si>
  <si>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</si>
  <si>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</si>
  <si>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</si>
  <si>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</si>
  <si>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</si>
  <si>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</si>
  <si>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</si>
  <si>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</si>
  <si>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</si>
  <si>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</si>
  <si>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</si>
  <si>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</si>
  <si>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</si>
  <si>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</si>
  <si>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</si>
  <si>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</si>
  <si>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</si>
  <si>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</si>
  <si>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</si>
  <si>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</si>
  <si>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</si>
  <si>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</si>
  <si>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</si>
  <si>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</si>
  <si>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</si>
  <si>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</si>
  <si>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</si>
  <si>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</si>
  <si>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</si>
  <si>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</si>
  <si>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</si>
  <si>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</si>
  <si>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</si>
  <si>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</si>
  <si>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</si>
  <si>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</si>
  <si>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</si>
  <si>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</si>
  <si>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</si>
  <si>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</si>
  <si>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</si>
  <si>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</si>
  <si>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</si>
  <si>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</si>
  <si>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</si>
  <si>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</si>
  <si>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</si>
  <si>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</si>
  <si>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</si>
  <si>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</si>
  <si>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</si>
  <si>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</si>
  <si>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</si>
  <si>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</si>
  <si>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</si>
  <si>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</si>
  <si>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</si>
  <si>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</si>
  <si>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</si>
  <si>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</si>
  <si>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</si>
  <si>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</si>
  <si>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</si>
  <si>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</si>
  <si>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</si>
  <si>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</si>
  <si>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</si>
  <si>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</si>
  <si>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</si>
  <si>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</si>
  <si>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</si>
  <si>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</si>
  <si>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</si>
  <si>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</si>
  <si>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</si>
  <si>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</si>
  <si>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</si>
  <si>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</si>
  <si>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</si>
  <si>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</si>
  <si>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</si>
  <si>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</si>
  <si>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</si>
  <si>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</si>
  <si>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</si>
  <si>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</si>
  <si>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</si>
  <si>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</si>
  <si>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</si>
  <si>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</si>
  <si>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</si>
  <si>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</si>
  <si>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</si>
  <si>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</si>
  <si>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</si>
  <si>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</si>
  <si>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</si>
  <si>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</si>
  <si>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</si>
  <si>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</si>
  <si>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</si>
  <si>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</si>
  <si>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</si>
  <si>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</si>
  <si>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</si>
  <si>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</si>
  <si>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</si>
  <si>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</si>
  <si>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</si>
  <si>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</si>
  <si>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</si>
  <si>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</si>
  <si>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</si>
  <si>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</si>
  <si>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</si>
  <si>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</si>
  <si>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</si>
  <si>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</si>
  <si>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</si>
  <si>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</si>
  <si>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</si>
  <si>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</si>
  <si>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</si>
  <si>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</si>
  <si>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</si>
  <si>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</si>
  <si>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</si>
  <si>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</si>
  <si>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</si>
  <si>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</si>
  <si>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</si>
  <si>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</si>
  <si>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</si>
  <si>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</si>
  <si>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</si>
  <si>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</si>
  <si>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</si>
  <si>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</si>
  <si>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</si>
  <si>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</si>
  <si>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</si>
  <si>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</si>
  <si>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</si>
  <si>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</si>
  <si>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</si>
  <si>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</si>
  <si>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</si>
  <si>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</si>
  <si>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</si>
  <si>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</si>
  <si>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</si>
  <si>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</si>
  <si>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</si>
  <si>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</si>
  <si>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</si>
  <si>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</si>
  <si>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</si>
  <si>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</si>
  <si>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</si>
  <si>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</si>
  <si>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</si>
  <si>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</si>
  <si>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</si>
  <si>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</si>
  <si>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</si>
  <si>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</si>
  <si>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</si>
  <si>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</si>
  <si>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</si>
  <si>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</si>
  <si>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</si>
  <si>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</si>
  <si>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</si>
  <si>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</si>
  <si>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</si>
  <si>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</si>
  <si>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</si>
  <si>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</si>
  <si>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</si>
  <si>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</si>
  <si>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</si>
  <si>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</si>
  <si>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</si>
  <si>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</si>
  <si>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</si>
  <si>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</si>
  <si>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</si>
  <si>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</si>
  <si>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</si>
  <si>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</si>
  <si>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</si>
  <si>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</si>
  <si>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</si>
  <si>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</si>
  <si>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</si>
  <si>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</si>
  <si>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</si>
  <si>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</si>
  <si>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</si>
  <si>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</si>
  <si>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</si>
  <si>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</si>
  <si>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</si>
  <si>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</si>
  <si>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</si>
  <si>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</si>
  <si>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</si>
  <si>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</si>
  <si>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</si>
  <si>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</si>
  <si>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</si>
  <si>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</si>
  <si>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</si>
  <si>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</si>
  <si>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</si>
  <si>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</si>
  <si>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</si>
  <si>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</si>
  <si>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</si>
  <si>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</si>
  <si>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</si>
  <si>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</si>
  <si>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</si>
  <si>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</si>
  <si>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</si>
  <si>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</si>
  <si>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</si>
  <si>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</si>
  <si>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</si>
  <si>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</si>
  <si>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</si>
  <si>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</si>
  <si>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</si>
  <si>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</si>
  <si>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</si>
  <si>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</si>
  <si>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</si>
  <si>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</si>
  <si>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</si>
  <si>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</si>
  <si>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</si>
  <si>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</si>
  <si>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</si>
  <si>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</si>
  <si>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</si>
  <si>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</si>
  <si>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</si>
  <si>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</si>
  <si>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</si>
  <si>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</si>
  <si>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</si>
  <si>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</si>
  <si>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</si>
  <si>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</si>
  <si>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</si>
  <si>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</si>
  <si>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</si>
  <si>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</si>
  <si>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</si>
  <si>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</si>
  <si>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</si>
  <si>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</si>
  <si>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</si>
  <si>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</si>
  <si>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</si>
  <si>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</si>
  <si>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</si>
  <si>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</si>
  <si>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</si>
  <si>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</si>
  <si>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</si>
  <si>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</si>
  <si>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</si>
  <si>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</si>
  <si>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</si>
  <si>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</si>
  <si>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</si>
  <si>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</si>
  <si>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</si>
  <si>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</si>
  <si>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</si>
  <si>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</si>
  <si>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</si>
  <si>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</si>
  <si>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</si>
  <si>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</si>
  <si>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</si>
  <si>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</si>
  <si>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</si>
  <si>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</si>
  <si>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</si>
  <si>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</si>
  <si>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</si>
  <si>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</si>
  <si>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</si>
  <si>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</si>
  <si>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</si>
  <si>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</si>
  <si>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</si>
  <si>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</si>
  <si>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</si>
  <si>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</si>
  <si>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</si>
  <si>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</si>
  <si>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</si>
  <si>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</si>
  <si>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</si>
  <si>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</si>
  <si>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</si>
  <si>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</si>
  <si>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</si>
  <si>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</si>
  <si>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</si>
  <si>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</si>
  <si>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</si>
  <si>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</si>
  <si>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</si>
  <si>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</si>
  <si>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</si>
  <si>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</si>
  <si>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</si>
  <si>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</si>
  <si>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</si>
  <si>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</si>
  <si>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</si>
  <si>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</si>
  <si>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</si>
  <si>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</si>
  <si>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</si>
  <si>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</si>
  <si>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</si>
  <si>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</si>
  <si>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</si>
  <si>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</si>
  <si>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</si>
  <si>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</si>
  <si>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</si>
  <si>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</si>
  <si>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</si>
  <si>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</si>
  <si>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</si>
  <si>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</si>
  <si>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</si>
  <si>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</si>
  <si>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</si>
  <si>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</si>
  <si>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</si>
  <si>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</si>
  <si>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</si>
  <si>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</si>
  <si>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</si>
  <si>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</si>
  <si>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</si>
  <si>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</si>
  <si>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</si>
  <si>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</si>
  <si>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</si>
  <si>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</si>
  <si>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</si>
  <si>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</si>
  <si>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</si>
  <si>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</si>
  <si>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</si>
  <si>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</si>
  <si>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</si>
  <si>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</si>
  <si>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</si>
  <si>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</si>
  <si>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</si>
  <si>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</si>
  <si>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</si>
  <si>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</si>
  <si>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</si>
  <si>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</si>
  <si>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</si>
  <si>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</si>
  <si>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</si>
  <si>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</si>
  <si>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</si>
  <si>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</si>
  <si>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</si>
  <si>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</si>
  <si>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</si>
  <si>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</si>
  <si>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</si>
  <si>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</si>
  <si>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</si>
  <si>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</si>
  <si>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</si>
  <si>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</si>
  <si>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</si>
  <si>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</si>
  <si>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</si>
  <si>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</si>
  <si>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</si>
  <si>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</si>
  <si>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</si>
  <si>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</si>
  <si>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</si>
  <si>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</si>
  <si>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</si>
  <si>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</si>
  <si>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</si>
  <si>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</si>
  <si>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</si>
  <si>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</si>
  <si>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</si>
  <si>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</si>
  <si>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</si>
  <si>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</si>
  <si>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</si>
  <si>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</si>
  <si>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</si>
  <si>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</si>
  <si>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</si>
  <si>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</si>
  <si>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</si>
  <si>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</si>
  <si>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</si>
  <si>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</si>
  <si>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</si>
  <si>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</si>
  <si>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</si>
  <si>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</si>
  <si>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</si>
  <si>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</si>
  <si>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</si>
  <si>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</si>
  <si>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</si>
  <si>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</si>
  <si>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</si>
  <si>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</si>
  <si>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</si>
  <si>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</si>
  <si>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</si>
  <si>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</si>
  <si>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</si>
  <si>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</si>
  <si>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</si>
  <si>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</si>
  <si>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</si>
  <si>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</si>
  <si>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</si>
  <si>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</si>
  <si>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</si>
  <si>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</si>
  <si>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</si>
  <si>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</si>
  <si>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</si>
  <si>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</si>
  <si>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</si>
  <si>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</si>
  <si>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</si>
  <si>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</si>
  <si>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</si>
  <si>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</si>
  <si>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</si>
  <si>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</si>
  <si>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</si>
  <si>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</si>
  <si>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</si>
  <si>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</si>
  <si>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</si>
  <si>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</si>
  <si>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</si>
  <si>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</si>
  <si>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</si>
  <si>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</si>
  <si>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</si>
  <si>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</si>
  <si>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</si>
  <si>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</si>
  <si>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</si>
  <si>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</si>
  <si>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</si>
  <si>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</si>
  <si>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</si>
  <si>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</si>
  <si>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</si>
  <si>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</si>
  <si>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</si>
  <si>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</si>
  <si>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rutinního provozu</t>
  </si>
  <si>
    <t>laboratoř rutinního provozu Celkem</t>
  </si>
  <si>
    <t>3248</t>
  </si>
  <si>
    <t>laboratoř tkáňových kultur</t>
  </si>
  <si>
    <t>laboratoř tkáňových kultur Celkem</t>
  </si>
  <si>
    <t>50113001</t>
  </si>
  <si>
    <t>186204</t>
  </si>
  <si>
    <t>ISOPTIN 80 MG</t>
  </si>
  <si>
    <t>POR TBL FLM 50X80MG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</si>
  <si>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</si>
  <si>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</si>
  <si>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</si>
  <si>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</si>
  <si>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</si>
  <si>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</si>
  <si>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</si>
  <si>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</si>
  <si>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</si>
  <si>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</si>
  <si>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</si>
  <si>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</si>
  <si>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</si>
  <si>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</si>
  <si>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</si>
  <si>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</si>
  <si>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</si>
  <si>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</si>
  <si>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</si>
  <si>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</si>
  <si>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</si>
  <si>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</si>
  <si>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</si>
  <si>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</si>
  <si>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</si>
  <si>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</si>
  <si>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</si>
  <si>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</si>
  <si>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</si>
  <si>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</si>
  <si>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</si>
  <si>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</si>
  <si>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</si>
  <si>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</si>
  <si>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</si>
  <si>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</si>
  <si>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</si>
  <si>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</si>
  <si>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</si>
  <si>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</si>
  <si>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</si>
  <si>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</si>
  <si>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</si>
  <si>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</si>
  <si>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</si>
  <si>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</si>
  <si>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</si>
  <si>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</si>
  <si>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</si>
  <si>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</si>
  <si>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</si>
  <si>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</si>
  <si>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</si>
  <si>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</si>
  <si>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</si>
  <si>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</si>
  <si>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</si>
  <si>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</si>
  <si>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</si>
  <si>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</si>
  <si>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</si>
  <si>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</si>
  <si>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</si>
  <si>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</si>
  <si>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</si>
  <si>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</si>
  <si>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</si>
  <si>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</si>
  <si>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</si>
  <si>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</si>
  <si>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</si>
  <si>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</si>
  <si>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</si>
  <si>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</si>
  <si>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</si>
  <si>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</si>
  <si>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</si>
  <si>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</si>
  <si>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</si>
  <si>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</si>
  <si>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</si>
  <si>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</si>
  <si>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</si>
  <si>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</si>
  <si>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</si>
  <si>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</si>
  <si>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</si>
  <si>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</si>
  <si>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</si>
  <si>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</si>
  <si>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</si>
  <si>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</si>
  <si>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</si>
  <si>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</si>
  <si>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</si>
  <si>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</si>
  <si>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</si>
  <si>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</si>
  <si>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</si>
  <si>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</si>
  <si>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</si>
  <si>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</si>
  <si>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</si>
  <si>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</si>
  <si>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</si>
  <si>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</si>
  <si>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</si>
  <si>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</si>
  <si>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</si>
  <si>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</si>
  <si>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</si>
  <si>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</si>
  <si>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</si>
  <si>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</si>
  <si>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</si>
  <si>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</si>
  <si>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</si>
  <si>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</si>
  <si>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</si>
  <si>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</si>
  <si>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</si>
  <si>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</si>
  <si>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</si>
  <si>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</si>
  <si>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</si>
  <si>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</si>
  <si>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</si>
  <si>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</si>
  <si>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</si>
  <si>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</si>
  <si>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</si>
  <si>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</si>
  <si>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</si>
  <si>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</si>
  <si>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</si>
  <si>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</si>
  <si>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</si>
  <si>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</si>
  <si>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</si>
  <si>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</si>
  <si>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</si>
  <si>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</si>
  <si>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</si>
  <si>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</si>
  <si>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</si>
  <si>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</si>
  <si>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</si>
  <si>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</si>
  <si>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</si>
  <si>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</si>
  <si>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</si>
  <si>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</si>
  <si>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</si>
  <si>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</si>
  <si>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</si>
  <si>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</si>
  <si>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</si>
  <si>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</si>
  <si>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</si>
  <si>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</si>
  <si>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</si>
  <si>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</si>
  <si>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</si>
  <si>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</si>
  <si>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</si>
  <si>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</si>
  <si>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</si>
  <si>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</si>
  <si>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</si>
  <si>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</si>
  <si>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</si>
  <si>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</si>
  <si>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</si>
  <si>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</si>
  <si>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</si>
  <si>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</si>
  <si>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</si>
  <si>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</si>
  <si>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</si>
  <si>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</si>
  <si>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</si>
  <si>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</si>
  <si>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</si>
  <si>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</si>
  <si>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</si>
  <si>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</si>
  <si>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</si>
  <si>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</si>
  <si>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</si>
  <si>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</si>
  <si>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</si>
  <si>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</si>
  <si>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</si>
  <si>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</si>
  <si>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</si>
  <si>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</si>
  <si>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</si>
  <si>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</si>
  <si>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</si>
  <si>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</si>
  <si>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</si>
  <si>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</si>
  <si>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</si>
  <si>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</si>
  <si>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</si>
  <si>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</si>
  <si>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</si>
  <si>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</si>
  <si>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</si>
  <si>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</si>
  <si>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</si>
  <si>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</si>
  <si>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</si>
  <si>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</si>
  <si>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</si>
  <si>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</si>
  <si>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</si>
  <si>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</si>
  <si>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</si>
  <si>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</si>
  <si>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</si>
  <si>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</si>
  <si>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</si>
  <si>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</si>
  <si>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</si>
  <si>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</si>
  <si>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</si>
  <si>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</si>
  <si>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</si>
  <si>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</si>
  <si>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</si>
  <si>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</si>
  <si>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</si>
  <si>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</si>
  <si>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</si>
  <si>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</si>
  <si>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</si>
  <si>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</si>
  <si>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</si>
  <si>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</si>
  <si>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</si>
  <si>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</si>
  <si>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</si>
  <si>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</si>
  <si>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</si>
  <si>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</si>
  <si>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</si>
  <si>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</si>
  <si>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</si>
  <si>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</si>
  <si>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</si>
  <si>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</si>
  <si>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</si>
  <si>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</si>
  <si>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</si>
  <si>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</si>
  <si>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</si>
  <si>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</si>
  <si>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</si>
  <si>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</si>
  <si>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</si>
  <si>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</si>
  <si>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</si>
  <si>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</si>
  <si>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</si>
  <si>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</si>
  <si>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840464</t>
  </si>
  <si>
    <t>Vitar Soda tbl.150</t>
  </si>
  <si>
    <t>neleč.</t>
  </si>
  <si>
    <t>841059</t>
  </si>
  <si>
    <t>Indulona olivová ung.100g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</si>
  <si>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</si>
  <si>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</si>
  <si>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</si>
  <si>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</si>
  <si>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</si>
  <si>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</si>
  <si>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</si>
  <si>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</si>
  <si>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</si>
  <si>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</si>
  <si>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</si>
  <si>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</si>
  <si>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</si>
  <si>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</si>
  <si>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</si>
  <si>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</si>
  <si>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</si>
  <si>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</si>
  <si>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</si>
  <si>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</si>
  <si>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</si>
  <si>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</si>
  <si>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</si>
  <si>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</si>
  <si>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</si>
  <si>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</si>
  <si>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</si>
  <si>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</si>
  <si>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</si>
  <si>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</si>
  <si>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</si>
  <si>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</si>
  <si>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</si>
  <si>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</si>
  <si>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</si>
  <si>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</si>
  <si>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</si>
  <si>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</si>
  <si>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</si>
  <si>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</si>
  <si>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</si>
  <si>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</si>
  <si>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</si>
  <si>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</si>
  <si>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</si>
  <si>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848402</t>
  </si>
  <si>
    <t>100273</t>
  </si>
  <si>
    <t>LIPOBASE</t>
  </si>
  <si>
    <t>DRM CRM 1X100GM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</si>
  <si>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</si>
  <si>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</si>
  <si>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</si>
  <si>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</si>
  <si>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</si>
  <si>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</si>
  <si>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</si>
  <si>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</si>
  <si>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</si>
  <si>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</si>
  <si>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</si>
  <si>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</si>
  <si>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</si>
  <si>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</si>
  <si>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</si>
  <si>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</si>
  <si>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930065</t>
  </si>
  <si>
    <t>DZ PRONTOSAN ROZTOK 350ml</t>
  </si>
  <si>
    <t>51384</t>
  </si>
  <si>
    <t>INF SOL 10X1000MLPLAH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</si>
  <si>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</si>
  <si>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</si>
  <si>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</si>
  <si>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</si>
  <si>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</si>
  <si>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</si>
  <si>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</si>
  <si>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121793</t>
  </si>
  <si>
    <t>21793</t>
  </si>
  <si>
    <t>MONOTAB SR</t>
  </si>
  <si>
    <t>POR TBL PRO20X100MG</t>
  </si>
  <si>
    <t>145981</t>
  </si>
  <si>
    <t>45981</t>
  </si>
  <si>
    <t>CERNEVIT</t>
  </si>
  <si>
    <t>INJ PLV SOL10X750MG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</si>
  <si>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</si>
  <si>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</si>
  <si>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</si>
  <si>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</si>
  <si>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</si>
  <si>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</si>
  <si>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</si>
  <si>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</si>
  <si>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176501</t>
  </si>
  <si>
    <t>IBALGIN DUO EFFECT</t>
  </si>
  <si>
    <t>DRM CRM 1X50GM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</si>
  <si>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</si>
  <si>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</si>
  <si>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</si>
  <si>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</si>
  <si>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</si>
  <si>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</si>
  <si>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</si>
  <si>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</si>
  <si>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193124</t>
  </si>
  <si>
    <t>93124</t>
  </si>
  <si>
    <t>FAKTU</t>
  </si>
  <si>
    <t>UNG 1X20GM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</si>
  <si>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</si>
  <si>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</si>
  <si>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</si>
  <si>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</si>
  <si>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</si>
  <si>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</si>
  <si>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</si>
  <si>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</si>
  <si>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</si>
  <si>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</si>
  <si>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</si>
  <si>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</si>
  <si>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848560</t>
  </si>
  <si>
    <t>125752</t>
  </si>
  <si>
    <t>ESSENTIALE FORTE N</t>
  </si>
  <si>
    <t>POR CPS DUR 50</t>
  </si>
  <si>
    <t>849026</t>
  </si>
  <si>
    <t>163135</t>
  </si>
  <si>
    <t>VASOCARDIN 100</t>
  </si>
  <si>
    <t>POR TBL NOB 50X100MG</t>
  </si>
  <si>
    <t>102684</t>
  </si>
  <si>
    <t>2684</t>
  </si>
  <si>
    <t>GEL 1X20GM</t>
  </si>
  <si>
    <t>920170</t>
  </si>
  <si>
    <t>DZ TRIXO 500 ML</t>
  </si>
  <si>
    <t>47247</t>
  </si>
  <si>
    <t>INF SOL 10X1000ML-PE</t>
  </si>
  <si>
    <t>100409</t>
  </si>
  <si>
    <t>409</t>
  </si>
  <si>
    <t>CALCIUM CHLORATUM BIOTIKA</t>
  </si>
  <si>
    <t>INJ 5X10ML 10%</t>
  </si>
  <si>
    <t>194852</t>
  </si>
  <si>
    <t>94852</t>
  </si>
  <si>
    <t>SOLUVIT N PRO INFUS.</t>
  </si>
  <si>
    <t>INJ SIC 10</t>
  </si>
  <si>
    <t>196885</t>
  </si>
  <si>
    <t>96885</t>
  </si>
  <si>
    <t>0.9% W/V SODIUM CHLORIDE I.V.   REF. 3500403</t>
  </si>
  <si>
    <t>INF 1X1000ML(PE)</t>
  </si>
  <si>
    <t>109414</t>
  </si>
  <si>
    <t>119687</t>
  </si>
  <si>
    <t>NASIVIN 0,05%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</si>
  <si>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</si>
  <si>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</si>
  <si>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</si>
  <si>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</si>
  <si>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</si>
  <si>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</si>
  <si>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</si>
  <si>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</si>
  <si>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</si>
  <si>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</si>
  <si>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</si>
  <si>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</si>
  <si>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</si>
  <si>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</si>
  <si>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</si>
  <si>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</si>
  <si>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</si>
  <si>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</si>
  <si>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</si>
  <si>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</si>
  <si>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</si>
  <si>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</si>
  <si>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</si>
  <si>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</si>
  <si>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</si>
  <si>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</si>
  <si>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</si>
  <si>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</si>
  <si>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159449</t>
  </si>
  <si>
    <t>59449</t>
  </si>
  <si>
    <t>DUROGESIC 50MCG/H</t>
  </si>
  <si>
    <t>EMP 5X5MG(20CM2)</t>
  </si>
  <si>
    <t>183730</t>
  </si>
  <si>
    <t>83730</t>
  </si>
  <si>
    <t>GOPTEN 2MG</t>
  </si>
  <si>
    <t>CPS 28X2MG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</si>
  <si>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</si>
  <si>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</si>
  <si>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</si>
  <si>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</si>
  <si>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</si>
  <si>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</si>
  <si>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</si>
  <si>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103065</t>
  </si>
  <si>
    <t>ZOVIRAX</t>
  </si>
  <si>
    <t>DRM CRM 1X2GM/100MG</t>
  </si>
  <si>
    <t>104178</t>
  </si>
  <si>
    <t>4178</t>
  </si>
  <si>
    <t>TRIAMCINOLON E LECIVA</t>
  </si>
  <si>
    <t>116547</t>
  </si>
  <si>
    <t>16547</t>
  </si>
  <si>
    <t>CYMEVENE</t>
  </si>
  <si>
    <t>INF SIC 1X500MG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</si>
  <si>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</si>
  <si>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</si>
  <si>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</si>
  <si>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</si>
  <si>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</si>
  <si>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</si>
  <si>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</si>
  <si>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</si>
  <si>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</si>
  <si>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</si>
  <si>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</si>
  <si>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</si>
  <si>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187764</t>
  </si>
  <si>
    <t>87764</t>
  </si>
  <si>
    <t>ARDEAELYTOSOL NA.HYDR.CARB.4.2%</t>
  </si>
  <si>
    <t>INF 1X200ML</t>
  </si>
  <si>
    <t>840987</t>
  </si>
  <si>
    <t>IR  AQUA STERILE OPLACH.6x1000 ml</t>
  </si>
  <si>
    <t>IR OPLACH-FR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</si>
  <si>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</si>
  <si>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</si>
  <si>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</si>
  <si>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</si>
  <si>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</si>
  <si>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</si>
  <si>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</si>
  <si>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</si>
  <si>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</si>
  <si>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</si>
  <si>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</si>
  <si>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</si>
  <si>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</si>
  <si>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</si>
  <si>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OPH GTT SOL 1X10ML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</si>
  <si>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</si>
  <si>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</si>
  <si>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</si>
  <si>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</si>
  <si>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</si>
  <si>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</si>
  <si>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</si>
  <si>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113703</t>
  </si>
  <si>
    <t>13703</t>
  </si>
  <si>
    <t>ZOVIRAX 200 MG</t>
  </si>
  <si>
    <t>POR TBL NOB25X200MG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</si>
  <si>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</si>
  <si>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</si>
  <si>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</si>
  <si>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</si>
  <si>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</si>
  <si>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</si>
  <si>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</si>
  <si>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</si>
  <si>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</si>
  <si>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</si>
  <si>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</si>
  <si>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</si>
  <si>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</si>
  <si>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</si>
  <si>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</si>
  <si>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</si>
  <si>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189997</t>
  </si>
  <si>
    <t>89997</t>
  </si>
  <si>
    <t>LINOLA-FETT OLBAD</t>
  </si>
  <si>
    <t>OLE 1X400ML</t>
  </si>
  <si>
    <t>840155</t>
  </si>
  <si>
    <t>Vincentka nosní sprej  25ml (30ml)</t>
  </si>
  <si>
    <t>900071</t>
  </si>
  <si>
    <t>KL TBL MAGN.LACT 0,5G+B6 0,02G, 100TBL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</si>
  <si>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</si>
  <si>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</si>
  <si>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</si>
  <si>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</si>
  <si>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</si>
  <si>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</si>
  <si>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</si>
  <si>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</si>
  <si>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163183</t>
  </si>
  <si>
    <t>PLATIDIAM 10</t>
  </si>
  <si>
    <t>INF CNC SOL 10X20ML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</si>
  <si>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</si>
  <si>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</si>
  <si>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</si>
  <si>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</si>
  <si>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</si>
  <si>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</si>
  <si>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</si>
  <si>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</si>
  <si>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911953</t>
  </si>
  <si>
    <t>KL CPS DEXAMETHASON 20MG 100CPS</t>
  </si>
  <si>
    <t>198880</t>
  </si>
  <si>
    <t>98880</t>
  </si>
  <si>
    <t>FYZIOLOGICKÝ ROZTOK VIAFLO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</si>
  <si>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</si>
  <si>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</si>
  <si>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</si>
  <si>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</si>
  <si>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</si>
  <si>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</si>
  <si>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</si>
  <si>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</si>
  <si>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121698</t>
  </si>
  <si>
    <t>21698</t>
  </si>
  <si>
    <t>DEXAMETHASONE WZF POLFA</t>
  </si>
  <si>
    <t>OPHGTTSUS1X5ML0.1%</t>
  </si>
  <si>
    <t>846116</t>
  </si>
  <si>
    <t>125226</t>
  </si>
  <si>
    <t>NORETHISTERON ZENTIVA</t>
  </si>
  <si>
    <t>187906</t>
  </si>
  <si>
    <t>87906</t>
  </si>
  <si>
    <t>KORYLAN</t>
  </si>
  <si>
    <t>TBL 10</t>
  </si>
  <si>
    <t>191763</t>
  </si>
  <si>
    <t>91763</t>
  </si>
  <si>
    <t>ZINERYT</t>
  </si>
  <si>
    <t>LOT 1X30ML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</si>
  <si>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</si>
  <si>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</si>
  <si>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</si>
  <si>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</si>
  <si>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</si>
  <si>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</si>
  <si>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</si>
  <si>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850305</t>
  </si>
  <si>
    <t>Biopron9 tob.120</t>
  </si>
  <si>
    <t>847085</t>
  </si>
  <si>
    <t>115401</t>
  </si>
  <si>
    <t>inj sol  10x0,4ml/40 mg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</si>
  <si>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</si>
  <si>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</si>
  <si>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</si>
  <si>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</si>
  <si>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</si>
  <si>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</si>
  <si>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</si>
  <si>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109413</t>
  </si>
  <si>
    <t>9413</t>
  </si>
  <si>
    <t>NASIVIN</t>
  </si>
  <si>
    <t>GTT NAS 10ML 0.025%</t>
  </si>
  <si>
    <t>395164</t>
  </si>
  <si>
    <t>Hylo-Comod gtt. 2 x10 ml</t>
  </si>
  <si>
    <t>845827</t>
  </si>
  <si>
    <t>Recugel oční gel 10g</t>
  </si>
  <si>
    <t>911928</t>
  </si>
  <si>
    <t>KL ETHANOL.C.BENZINO 250G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</si>
  <si>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</si>
  <si>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</si>
  <si>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</si>
  <si>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</si>
  <si>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</si>
  <si>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</si>
  <si>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</si>
  <si>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</si>
  <si>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</si>
  <si>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</si>
  <si>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</si>
  <si>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</si>
  <si>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</si>
  <si>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</si>
  <si>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</si>
  <si>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</si>
  <si>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</si>
  <si>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</si>
  <si>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</si>
  <si>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</si>
  <si>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</si>
  <si>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</si>
  <si>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</si>
  <si>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</si>
  <si>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</si>
  <si>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</si>
  <si>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</si>
  <si>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</si>
  <si>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</si>
  <si>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</si>
  <si>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</si>
  <si>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</si>
  <si>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</si>
  <si>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</si>
  <si>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</si>
  <si>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</si>
  <si>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</si>
  <si>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</si>
  <si>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</si>
  <si>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</si>
  <si>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</si>
  <si>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</si>
  <si>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</si>
  <si>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</si>
  <si>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</si>
  <si>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</si>
  <si>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</si>
  <si>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</si>
  <si>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</si>
  <si>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</si>
  <si>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</si>
  <si>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841310</t>
  </si>
  <si>
    <t>9999999</t>
  </si>
  <si>
    <t>DAUNOBLASTIN INJ</t>
  </si>
  <si>
    <t>INJ SICC 1X20MG+SOLV</t>
  </si>
  <si>
    <t>848273</t>
  </si>
  <si>
    <t>125298</t>
  </si>
  <si>
    <t>CALCIUMFOLINAT EBEWE 10 MG/ML</t>
  </si>
  <si>
    <t>849757</t>
  </si>
  <si>
    <t>163175</t>
  </si>
  <si>
    <t>METHOTREXATE HOSPIRA 25 MG/ML INJEKČNÍ ROZTOK</t>
  </si>
  <si>
    <t>INJ SOL 1X2ML/50MG</t>
  </si>
  <si>
    <t>107121</t>
  </si>
  <si>
    <t>KABIVEN PERIPHERAL</t>
  </si>
  <si>
    <t>INF EML 4X1440ML</t>
  </si>
  <si>
    <t>846024</t>
  </si>
  <si>
    <t>100097</t>
  </si>
  <si>
    <t>VOLTAREN EMULGEL</t>
  </si>
  <si>
    <t>DRM GEL 1X100GM LAM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</si>
  <si>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</si>
  <si>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</si>
  <si>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</si>
  <si>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</si>
  <si>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</si>
  <si>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</si>
  <si>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</si>
  <si>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</si>
  <si>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</si>
  <si>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</si>
  <si>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198203</t>
  </si>
  <si>
    <t>98203</t>
  </si>
  <si>
    <t>NAVELBINE</t>
  </si>
  <si>
    <t>INJ 10X5ML/50MG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</si>
  <si>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</si>
  <si>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</si>
  <si>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</si>
  <si>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</si>
  <si>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</si>
  <si>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</si>
  <si>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</si>
  <si>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159746</t>
  </si>
  <si>
    <t>59746</t>
  </si>
  <si>
    <t>HEŘMÁNKOVÝ ČAJ</t>
  </si>
  <si>
    <t>SPC 20X1.5GM(SCCKY)</t>
  </si>
  <si>
    <t>196874</t>
  </si>
  <si>
    <t>96874</t>
  </si>
  <si>
    <t>INF 1X1000ML-PE</t>
  </si>
  <si>
    <t>500570</t>
  </si>
  <si>
    <t>ZARZIO 48 MU/0,5 ML</t>
  </si>
  <si>
    <t>INJ+INF SOL 5X0.5ML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</si>
  <si>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</si>
  <si>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</si>
  <si>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</si>
  <si>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</si>
  <si>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</si>
  <si>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</si>
  <si>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</si>
  <si>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</si>
  <si>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</si>
  <si>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</si>
  <si>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</si>
  <si>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847521</t>
  </si>
  <si>
    <t>Leros Meduňka n.s.</t>
  </si>
  <si>
    <t>20x1g</t>
  </si>
  <si>
    <t>116463</t>
  </si>
  <si>
    <t>16463</t>
  </si>
  <si>
    <t>EXCIPIAL KRÉM</t>
  </si>
  <si>
    <t>162698</t>
  </si>
  <si>
    <t>FOSCAVIR 24MG/ML I.V.</t>
  </si>
  <si>
    <t>INF 1X250ML 24MG/ML</t>
  </si>
  <si>
    <t>167598</t>
  </si>
  <si>
    <t>TEPADINA 15 MG</t>
  </si>
  <si>
    <t>INF PLV CSL 1X15MG</t>
  </si>
  <si>
    <t>396193</t>
  </si>
  <si>
    <t>MITOXANTRON TEVA 20mg</t>
  </si>
  <si>
    <t>INJ SOL 20MG/10ML</t>
  </si>
  <si>
    <t>843646</t>
  </si>
  <si>
    <t>DARAPRIM</t>
  </si>
  <si>
    <t>TBL 30X25MG</t>
  </si>
  <si>
    <t>900628</t>
  </si>
  <si>
    <t>IR  ACD/A 500 ML</t>
  </si>
  <si>
    <t>IR</t>
  </si>
  <si>
    <t>845927</t>
  </si>
  <si>
    <t>Apotheke Borůvka a brusinka čaj n.s.</t>
  </si>
  <si>
    <t>845928</t>
  </si>
  <si>
    <t>Apotheke Brusinka a malina caj n.s.</t>
  </si>
  <si>
    <t>194460</t>
  </si>
  <si>
    <t>94460</t>
  </si>
  <si>
    <t>BONEFOS</t>
  </si>
  <si>
    <t>CPS 100X400MG</t>
  </si>
  <si>
    <t>158893</t>
  </si>
  <si>
    <t>58893</t>
  </si>
  <si>
    <t>XALATAN</t>
  </si>
  <si>
    <t>GTT OPH 1X2.5ML</t>
  </si>
  <si>
    <t>843678</t>
  </si>
  <si>
    <t>Apotheke Divoká třešeň čaj 20x2g</t>
  </si>
  <si>
    <t>107678</t>
  </si>
  <si>
    <t>INF CNC SOL 20X20ML</t>
  </si>
  <si>
    <t>988192</t>
  </si>
  <si>
    <t>Bepanthen Care mast 30g</t>
  </si>
  <si>
    <t>843319</t>
  </si>
  <si>
    <t>Apotheke Meduňka 20x1,5g</t>
  </si>
  <si>
    <t>280863</t>
  </si>
  <si>
    <t>80863</t>
  </si>
  <si>
    <t>CAVILON NSBF-SPRAY</t>
  </si>
  <si>
    <t>28ML PRO OŠETŘENÍ RAN</t>
  </si>
  <si>
    <t>176954</t>
  </si>
  <si>
    <t>ALGIFEN NEO</t>
  </si>
  <si>
    <t>178954</t>
  </si>
  <si>
    <t>INJ+INF SOL 1X5ML/500MG</t>
  </si>
  <si>
    <t>178956</t>
  </si>
  <si>
    <t>INJ+INF SOL 1X20ML/2GM</t>
  </si>
  <si>
    <t>397100</t>
  </si>
  <si>
    <t>BICNU Carmustine for inj. ID</t>
  </si>
  <si>
    <t>1x100mg</t>
  </si>
  <si>
    <t>843534</t>
  </si>
  <si>
    <t>Apotheke Malina+jahoda s echinaceou čaj 20x2g n.s.</t>
  </si>
  <si>
    <t>192841</t>
  </si>
  <si>
    <t>ALKERAN</t>
  </si>
  <si>
    <t>INJ PSO LQF 50MG</t>
  </si>
  <si>
    <t>394153</t>
  </si>
  <si>
    <t>Calcium pantotenicum mast 30g Generica</t>
  </si>
  <si>
    <t>201992</t>
  </si>
  <si>
    <t>POR TBL FLM 120X500MG</t>
  </si>
  <si>
    <t>192521</t>
  </si>
  <si>
    <t>NASONEX</t>
  </si>
  <si>
    <t>NAS SPR SUS 140X50RG</t>
  </si>
  <si>
    <t>989354</t>
  </si>
  <si>
    <t>3M Cavilon ochranný bariérový krém tuba 28g</t>
  </si>
  <si>
    <t>397238</t>
  </si>
  <si>
    <t>KL ETHANOLUM BENZ.DENAT. 500ml /400g/</t>
  </si>
  <si>
    <t>UN 1170</t>
  </si>
  <si>
    <t>202701</t>
  </si>
  <si>
    <t>AESCIN-TEVA</t>
  </si>
  <si>
    <t>POR TBL ENT 90X20MG</t>
  </si>
  <si>
    <t>198054</t>
  </si>
  <si>
    <t>SANVAL 10 MG</t>
  </si>
  <si>
    <t>POR TBL FLM 20X10MG</t>
  </si>
  <si>
    <t>198058</t>
  </si>
  <si>
    <t>POR TBL FLM 100X10MG</t>
  </si>
  <si>
    <t>201312</t>
  </si>
  <si>
    <t>VITAMIN C-INJEKTOPAS 7.5 G</t>
  </si>
  <si>
    <t>INF CNC SOL 7.5G/50ML</t>
  </si>
  <si>
    <t>168010</t>
  </si>
  <si>
    <t>BINOCRIT 40000 IU/1,0ML</t>
  </si>
  <si>
    <t>SDR+IVN INJ SOL 1X1.0ML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</si>
  <si>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</si>
  <si>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</si>
  <si>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</si>
  <si>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</si>
  <si>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</si>
  <si>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</si>
  <si>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</si>
  <si>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</si>
  <si>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</si>
  <si>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183840</t>
  </si>
  <si>
    <t>MOMETASON FUROÁT CIPLA 50 MIKROGRAMŮ/DÁVKU</t>
  </si>
  <si>
    <t>989914</t>
  </si>
  <si>
    <t>Apotheke Jahoda se smetanou čaj 20x2g</t>
  </si>
  <si>
    <t>989960</t>
  </si>
  <si>
    <t>Apotheke Lesní směs čaj 20x2g</t>
  </si>
  <si>
    <t>397116</t>
  </si>
  <si>
    <t>Vitamin A-POS oční mast 5g</t>
  </si>
  <si>
    <t>137275</t>
  </si>
  <si>
    <t>CALCIUM RESONIUM</t>
  </si>
  <si>
    <t>POR+RCT PLV SUS 300GM</t>
  </si>
  <si>
    <t>501386</t>
  </si>
  <si>
    <t xml:space="preserve">KL CPS DEXAMETHASON 4 MG </t>
  </si>
  <si>
    <t>990021</t>
  </si>
  <si>
    <t>Calcium pantothenicum mast 100 g Dr.Muller</t>
  </si>
  <si>
    <t>397412</t>
  </si>
  <si>
    <t>IR  0.9%SOD.CHLOR.FOR IRR. 6X1000 ML</t>
  </si>
  <si>
    <t>IR-Fres. 6X1000 ML 15%</t>
  </si>
  <si>
    <t>843532</t>
  </si>
  <si>
    <t>Apotheke Citron+zázvor s lípou čaj 20x2g n.s.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</si>
  <si>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</si>
  <si>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</si>
  <si>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</si>
  <si>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</si>
  <si>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</si>
  <si>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</si>
  <si>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</si>
  <si>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</si>
  <si>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</si>
  <si>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</si>
  <si>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</si>
  <si>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</si>
  <si>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</si>
  <si>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</si>
  <si>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</si>
  <si>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</si>
  <si>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</si>
  <si>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</si>
  <si>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</si>
  <si>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</si>
  <si>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</si>
  <si>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</si>
  <si>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</si>
  <si>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</si>
  <si>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</si>
  <si>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</si>
  <si>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</si>
  <si>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</si>
  <si>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</si>
  <si>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</si>
  <si>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</si>
  <si>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</si>
  <si>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</si>
  <si>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</si>
  <si>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</si>
  <si>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</si>
  <si>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</si>
  <si>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</si>
  <si>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</si>
  <si>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</si>
  <si>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</si>
  <si>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</si>
  <si>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</si>
  <si>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</si>
  <si>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</si>
  <si>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</si>
  <si>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</si>
  <si>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</si>
  <si>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</si>
  <si>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</si>
  <si>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</si>
  <si>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</si>
  <si>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</si>
  <si>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</si>
  <si>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</si>
  <si>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156503</t>
  </si>
  <si>
    <t>56503</t>
  </si>
  <si>
    <t>SIOFOR 500</t>
  </si>
  <si>
    <t>TBL OBD 60X500MG</t>
  </si>
  <si>
    <t>158380</t>
  </si>
  <si>
    <t>58380</t>
  </si>
  <si>
    <t>VENTOLIN ROZTOK K INHALACI</t>
  </si>
  <si>
    <t>INH SOL1X20ML/120MG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</si>
  <si>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</si>
  <si>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</si>
  <si>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</si>
  <si>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</si>
  <si>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</si>
  <si>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</si>
  <si>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</si>
  <si>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</si>
  <si>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</si>
  <si>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</si>
  <si>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187788</t>
  </si>
  <si>
    <t>TONARSSA 4 MG/5 MG</t>
  </si>
  <si>
    <t>POR TBL NOB 30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</si>
  <si>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</si>
  <si>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</si>
  <si>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</si>
  <si>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</si>
  <si>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</si>
  <si>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</si>
  <si>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</si>
  <si>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</si>
  <si>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</si>
  <si>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</si>
  <si>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</si>
  <si>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</si>
  <si>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</si>
  <si>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</si>
  <si>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</si>
  <si>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</si>
  <si>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</si>
  <si>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</si>
  <si>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</si>
  <si>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</si>
  <si>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</si>
  <si>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</si>
  <si>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</si>
  <si>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</si>
  <si>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</si>
  <si>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</si>
  <si>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</si>
  <si>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</si>
  <si>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</si>
  <si>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</si>
  <si>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</si>
  <si>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</si>
  <si>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</si>
  <si>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</si>
  <si>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</si>
  <si>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</si>
  <si>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</si>
  <si>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</si>
  <si>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</si>
  <si>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</si>
  <si>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</si>
  <si>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</si>
  <si>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</si>
  <si>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</si>
  <si>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</si>
  <si>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</si>
  <si>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</si>
  <si>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846824</t>
  </si>
  <si>
    <t>124087</t>
  </si>
  <si>
    <t>PRESTANCE 5 MG/5 MG</t>
  </si>
  <si>
    <t>846980</t>
  </si>
  <si>
    <t>124129</t>
  </si>
  <si>
    <t>PRESTANCE 10 MG/10 MG</t>
  </si>
  <si>
    <t>848947</t>
  </si>
  <si>
    <t>135928</t>
  </si>
  <si>
    <t>ESOPREX 10 MG</t>
  </si>
  <si>
    <t>POR TBL FLM 30X10MG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</si>
  <si>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</si>
  <si>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</si>
  <si>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</si>
  <si>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</si>
  <si>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</si>
  <si>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</si>
  <si>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</si>
  <si>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</si>
  <si>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</si>
  <si>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846823</t>
  </si>
  <si>
    <t>124101</t>
  </si>
  <si>
    <t>PRESTANCE 5 MG/10 MG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</si>
  <si>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</si>
  <si>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</si>
  <si>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</si>
  <si>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</si>
  <si>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</si>
  <si>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</si>
  <si>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</si>
  <si>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</si>
  <si>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</si>
  <si>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</si>
  <si>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</si>
  <si>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</si>
  <si>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</si>
  <si>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</si>
  <si>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</si>
  <si>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150699</t>
  </si>
  <si>
    <t>50699</t>
  </si>
  <si>
    <t>PAMIDRONATE MEDAC 3 MG/ML</t>
  </si>
  <si>
    <t>INF CNC SOL 1X20ML</t>
  </si>
  <si>
    <t>850003</t>
  </si>
  <si>
    <t>135600</t>
  </si>
  <si>
    <t>GRANISETRON KABI 1 MG/ML</t>
  </si>
  <si>
    <t>INJ+INF CNC SOL 5X3ML/3MG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</si>
  <si>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</si>
  <si>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</si>
  <si>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</si>
  <si>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</si>
  <si>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</si>
  <si>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</si>
  <si>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</si>
  <si>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</si>
  <si>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</si>
  <si>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</si>
  <si>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</si>
  <si>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</si>
  <si>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</si>
  <si>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</si>
  <si>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119592</t>
  </si>
  <si>
    <t>19592</t>
  </si>
  <si>
    <t>TORVACARD 20</t>
  </si>
  <si>
    <t>POR TBL FLM 30X20MG</t>
  </si>
  <si>
    <t>33850</t>
  </si>
  <si>
    <t>NUTRIDRINK PROTEIN S PŘÍCHUTÍ ČOKOLÁDOVOU</t>
  </si>
  <si>
    <t>POR SOL 4X200ML</t>
  </si>
  <si>
    <t>50113006</t>
  </si>
  <si>
    <t>142607</t>
  </si>
  <si>
    <t>42607</t>
  </si>
  <si>
    <t>OLICLINOMEL N7-1000E</t>
  </si>
  <si>
    <t>INF EML 4X2000ML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</si>
  <si>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</si>
  <si>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</si>
  <si>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</si>
  <si>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</si>
  <si>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</si>
  <si>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</si>
  <si>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</si>
  <si>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</si>
  <si>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142603</t>
  </si>
  <si>
    <t>42603</t>
  </si>
  <si>
    <t>OLICLINOMEL N6-900E</t>
  </si>
  <si>
    <t>133331</t>
  </si>
  <si>
    <t>33331</t>
  </si>
  <si>
    <t>NUTRIDRINK BALÍČEK 5+1</t>
  </si>
  <si>
    <t>POR SOL 6X200ML</t>
  </si>
  <si>
    <t>33740</t>
  </si>
  <si>
    <t>NUTRIDRINK COMPACT PROTEIN S PŘÍCHUTÍ KÁVY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</si>
  <si>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</si>
  <si>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</si>
  <si>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</si>
  <si>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</si>
  <si>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</si>
  <si>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</si>
  <si>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</si>
  <si>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</si>
  <si>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</si>
  <si>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</si>
  <si>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</si>
  <si>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</si>
  <si>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</si>
  <si>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</si>
  <si>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</si>
  <si>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</si>
  <si>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</si>
  <si>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</si>
  <si>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</si>
  <si>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</si>
  <si>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</si>
  <si>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33851</t>
  </si>
  <si>
    <t>NUTRIDRINK PROTEIN S PŘÍCHUTÍ VANILKOVOU</t>
  </si>
  <si>
    <t>33852</t>
  </si>
  <si>
    <t>NUTRIDRINK PROTEIN S PŘÍCHUTÍ LESNÍHO OVOCE</t>
  </si>
  <si>
    <t>50113013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</si>
  <si>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</si>
  <si>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</si>
  <si>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</si>
  <si>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</si>
  <si>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</si>
  <si>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</si>
  <si>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</si>
  <si>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156835</t>
  </si>
  <si>
    <t>MEROPENEM KABI 1 G</t>
  </si>
  <si>
    <t>INJ+INF PLV SOL 10X1000MG</t>
  </si>
  <si>
    <t>185482</t>
  </si>
  <si>
    <t>EDICIN 1 G</t>
  </si>
  <si>
    <t>INF PLV SOL 10X1GM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</si>
  <si>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</si>
  <si>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</si>
  <si>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</si>
  <si>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</si>
  <si>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</si>
  <si>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</si>
  <si>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</si>
  <si>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</si>
  <si>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</si>
  <si>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</si>
  <si>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</si>
  <si>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</si>
  <si>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</si>
  <si>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</si>
  <si>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</si>
  <si>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</si>
  <si>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</si>
  <si>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</si>
  <si>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</si>
  <si>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</si>
  <si>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</si>
  <si>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</si>
  <si>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</si>
  <si>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190778</t>
  </si>
  <si>
    <t>90778</t>
  </si>
  <si>
    <t>BACTROBAN</t>
  </si>
  <si>
    <t>DRM UNG 1X15GM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</si>
  <si>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</si>
  <si>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</si>
  <si>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</si>
  <si>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</si>
  <si>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</si>
  <si>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</si>
  <si>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</si>
  <si>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</si>
  <si>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</si>
  <si>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</si>
  <si>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</si>
  <si>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</si>
  <si>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111706</t>
  </si>
  <si>
    <t>11706</t>
  </si>
  <si>
    <t>BISEPTOL 480</t>
  </si>
  <si>
    <t>INJ 10X5ML</t>
  </si>
  <si>
    <t>105113</t>
  </si>
  <si>
    <t>5113</t>
  </si>
  <si>
    <t>TARGOCID 400MG</t>
  </si>
  <si>
    <t>INJ SIC 1X400MG+SOL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</si>
  <si>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</si>
  <si>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</si>
  <si>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</si>
  <si>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</si>
  <si>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</si>
  <si>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</si>
  <si>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</si>
  <si>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</si>
  <si>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110855</t>
  </si>
  <si>
    <t>10855</t>
  </si>
  <si>
    <t>ROXITHROMYCIN-RATIOPHARM 150 MG</t>
  </si>
  <si>
    <t>POR TBL FLM10X150MG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</si>
  <si>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</si>
  <si>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</si>
  <si>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</si>
  <si>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</si>
  <si>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</si>
  <si>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</si>
  <si>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</si>
  <si>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</si>
  <si>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</si>
  <si>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</si>
  <si>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</si>
  <si>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</si>
  <si>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</si>
  <si>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</si>
  <si>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</si>
  <si>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</si>
  <si>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</si>
  <si>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</si>
  <si>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</si>
  <si>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</si>
  <si>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</si>
  <si>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</si>
  <si>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147977</t>
  </si>
  <si>
    <t>MEROPENEM HOSPIRA 1 G</t>
  </si>
  <si>
    <t>INJ+INF PLV SOL 10X1GM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</si>
  <si>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</si>
  <si>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</si>
  <si>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</si>
  <si>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</si>
  <si>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</si>
  <si>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</si>
  <si>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</si>
  <si>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</si>
  <si>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</si>
  <si>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</si>
  <si>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</si>
  <si>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</si>
  <si>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</si>
  <si>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</si>
  <si>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</si>
  <si>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</si>
  <si>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</si>
  <si>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</si>
  <si>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</si>
  <si>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</si>
  <si>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</si>
  <si>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</si>
  <si>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</si>
  <si>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</si>
  <si>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</si>
  <si>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</si>
  <si>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</si>
  <si>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</si>
  <si>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</si>
  <si>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</si>
  <si>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</si>
  <si>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</si>
  <si>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</si>
  <si>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</si>
  <si>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</si>
  <si>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</si>
  <si>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</si>
  <si>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</si>
  <si>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</si>
  <si>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</si>
  <si>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</si>
  <si>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</si>
  <si>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</si>
  <si>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</si>
  <si>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</si>
  <si>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</si>
  <si>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</si>
  <si>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</si>
  <si>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</si>
  <si>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</si>
  <si>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</si>
  <si>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</si>
  <si>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</si>
  <si>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</si>
  <si>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</si>
  <si>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</si>
  <si>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</si>
  <si>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</si>
  <si>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</si>
  <si>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</si>
  <si>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</si>
  <si>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</si>
  <si>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</si>
  <si>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164401</t>
  </si>
  <si>
    <t>FLUCONAZOL KABI 2 MG/ML</t>
  </si>
  <si>
    <t>INF SOL 10X100ML/200MG</t>
  </si>
  <si>
    <t>50113016</t>
  </si>
  <si>
    <t>179308</t>
  </si>
  <si>
    <t>LEVACT 2,5 MG/ML</t>
  </si>
  <si>
    <t>INF PLV CSL 20X25MG</t>
  </si>
  <si>
    <t>395604</t>
  </si>
  <si>
    <t>179310</t>
  </si>
  <si>
    <t>INF PLV CSL 5X100MG</t>
  </si>
  <si>
    <t>50113008</t>
  </si>
  <si>
    <t>97910</t>
  </si>
  <si>
    <t>Human Albumin 20% 100 ml GRIFOLS</t>
  </si>
  <si>
    <t>29980</t>
  </si>
  <si>
    <t>FLEBOGAMMA 10g DIF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</si>
  <si>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</si>
  <si>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</si>
  <si>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</si>
  <si>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</si>
  <si>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</si>
  <si>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</si>
  <si>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</si>
  <si>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</si>
  <si>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</si>
  <si>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</si>
  <si>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INF SOL 1X100ML</t>
  </si>
  <si>
    <t>50113011</t>
  </si>
  <si>
    <t>87240</t>
  </si>
  <si>
    <t>Fanhdi 100 I.U/ml(1000 I.U.)GRIFOLS</t>
  </si>
  <si>
    <t>87239</t>
  </si>
  <si>
    <t>Fanhdi 50 I.U./ml(500 I.U) GRIFOLS</t>
  </si>
  <si>
    <t>89029</t>
  </si>
  <si>
    <t>Immunate Stim Plus 1000 I.U.(fVIII)Baxter</t>
  </si>
  <si>
    <t>189212</t>
  </si>
  <si>
    <t>89212</t>
  </si>
  <si>
    <t>INJECTIO PROCAIN.CHLOR.0.2% ARD</t>
  </si>
  <si>
    <t>INJ 1X200ML 0.2%</t>
  </si>
  <si>
    <t>900240</t>
  </si>
  <si>
    <t>DZ TRIXO LIND 500ML</t>
  </si>
  <si>
    <t>930035</t>
  </si>
  <si>
    <t>KL GLUCOSUM 75g</t>
  </si>
  <si>
    <t>198864</t>
  </si>
  <si>
    <t>98864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</si>
  <si>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</si>
  <si>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</si>
  <si>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</si>
  <si>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</si>
  <si>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</si>
  <si>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</si>
  <si>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</si>
  <si>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</si>
  <si>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156926</t>
  </si>
  <si>
    <t>56926</t>
  </si>
  <si>
    <t>AQUA PRO INJECTIONE BRAUN</t>
  </si>
  <si>
    <t>INJ SOL 20X10ML-PLA</t>
  </si>
  <si>
    <t>155379</t>
  </si>
  <si>
    <t>FERINJECT</t>
  </si>
  <si>
    <t>INJ SOL 1X10ML</t>
  </si>
  <si>
    <t>131385</t>
  </si>
  <si>
    <t>31385</t>
  </si>
  <si>
    <t>TENSIOMIN</t>
  </si>
  <si>
    <t>TBL 30X12.5MG</t>
  </si>
  <si>
    <t>149993</t>
  </si>
  <si>
    <t>TEVAGRASTIM 30 MU/0,5 ML</t>
  </si>
  <si>
    <t>26244</t>
  </si>
  <si>
    <t>BONDRONAT 6 MG/6 ML</t>
  </si>
  <si>
    <t>INF CNC SOL 1X6ML</t>
  </si>
  <si>
    <t>500566</t>
  </si>
  <si>
    <t>ZARZIO 30 MU/0,5 ML</t>
  </si>
  <si>
    <t>921348</t>
  </si>
  <si>
    <t>KL CPS DEXAMETHASON 8MG 50CPS</t>
  </si>
  <si>
    <t>844086</t>
  </si>
  <si>
    <t>Natulan cps.50x50mg</t>
  </si>
  <si>
    <t>128139</t>
  </si>
  <si>
    <t>28139</t>
  </si>
  <si>
    <t>LITAK</t>
  </si>
  <si>
    <t>INJ SOL 1X5ML</t>
  </si>
  <si>
    <t>397174</t>
  </si>
  <si>
    <t>IR  PosiFlush  1x 10 ml  Fresenius Kabi</t>
  </si>
  <si>
    <t>10 ml F1/1 v předplněné stříkačce</t>
  </si>
  <si>
    <t>168008</t>
  </si>
  <si>
    <t>BINOCRIT 30000 IU/0,75ML</t>
  </si>
  <si>
    <t>SDR+IVN INJ SOL 1X0.75ML</t>
  </si>
  <si>
    <t>194293</t>
  </si>
  <si>
    <t>IMNOVID 4 MG</t>
  </si>
  <si>
    <t>POR CPS DUR 21X4MG</t>
  </si>
  <si>
    <t>185374</t>
  </si>
  <si>
    <t>ENDOXAN</t>
  </si>
  <si>
    <t>POR TBL OBD 50X50MG</t>
  </si>
  <si>
    <t>193474</t>
  </si>
  <si>
    <t>JAKAVI 5 MG</t>
  </si>
  <si>
    <t>POR TBL NOB 60X5MG</t>
  </si>
  <si>
    <t>210187</t>
  </si>
  <si>
    <t>IMBRUVICA 140 MG</t>
  </si>
  <si>
    <t>POR CPS DUR 90</t>
  </si>
  <si>
    <t>210144</t>
  </si>
  <si>
    <t>ZYDELIG 150 MG</t>
  </si>
  <si>
    <t>185325</t>
  </si>
  <si>
    <t>85325</t>
  </si>
  <si>
    <t>INJ SOL 5X3ML/15MG</t>
  </si>
  <si>
    <t>199600</t>
  </si>
  <si>
    <t>99600</t>
  </si>
  <si>
    <t>POR TBL FLM 90X10MG</t>
  </si>
  <si>
    <t>129240</t>
  </si>
  <si>
    <t>29240</t>
  </si>
  <si>
    <t>TORISEL 25 MG/ML</t>
  </si>
  <si>
    <t>INF CSL LQF 1X1.2ML+1X1.8ML</t>
  </si>
  <si>
    <t>26041</t>
  </si>
  <si>
    <t>KIOVIG 5 g CZ Baxter</t>
  </si>
  <si>
    <t>29979</t>
  </si>
  <si>
    <t>FLEBOGAMMA 5g DIFGrifols</t>
  </si>
  <si>
    <t>26042</t>
  </si>
  <si>
    <t>KIOVIG 10 g CZ Baxter</t>
  </si>
  <si>
    <t>90099</t>
  </si>
  <si>
    <t>Faktor VII Baxter 600 IU</t>
  </si>
  <si>
    <t>29981</t>
  </si>
  <si>
    <t>FLEBOGAMMA DIF 50 MG/ML</t>
  </si>
  <si>
    <t>INF SOL 1X400ML</t>
  </si>
  <si>
    <t>0127717</t>
  </si>
  <si>
    <t>IMMUNINE 600 I.U. BAXTER</t>
  </si>
  <si>
    <t>0127718</t>
  </si>
  <si>
    <t>IMMUNINE 1200 I.U. BAXTER</t>
  </si>
  <si>
    <t>89028</t>
  </si>
  <si>
    <t>Immunate Stim Plus 500 I.U.(fVIII)Baxter</t>
  </si>
  <si>
    <t>0203317</t>
  </si>
  <si>
    <t>IMMUNATE STIM PLUS 1000 IU FVIII/750 IU VWF</t>
  </si>
  <si>
    <t>INJ PSO LQF 1+1X10ML</t>
  </si>
  <si>
    <t>50113017</t>
  </si>
  <si>
    <t>988538</t>
  </si>
  <si>
    <t>193650</t>
  </si>
  <si>
    <t>ADCETRIS 50 MG</t>
  </si>
  <si>
    <t>INF PLV CSL 1X50MG/LAH</t>
  </si>
  <si>
    <t>194249</t>
  </si>
  <si>
    <t>ICLUSIG 15 MG</t>
  </si>
  <si>
    <t>POR TBL FLM 60X15MG</t>
  </si>
  <si>
    <t>845493</t>
  </si>
  <si>
    <t>105844</t>
  </si>
  <si>
    <t>MIRTAZAPIN ORION 15 MG</t>
  </si>
  <si>
    <t>POR TBL DIS 30X15MG</t>
  </si>
  <si>
    <t>124231</t>
  </si>
  <si>
    <t>VALACICLOVIR MYLAN 500 MG</t>
  </si>
  <si>
    <t>POR TBL FLM 42X500MG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</si>
  <si>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</si>
  <si>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</si>
  <si>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</si>
  <si>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</si>
  <si>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</si>
  <si>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</si>
  <si>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</si>
  <si>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119378</t>
  </si>
  <si>
    <t>19378</t>
  </si>
  <si>
    <t>RCT SUP 20</t>
  </si>
  <si>
    <t>131215</t>
  </si>
  <si>
    <t>31215</t>
  </si>
  <si>
    <t>132992</t>
  </si>
  <si>
    <t>32992</t>
  </si>
  <si>
    <t>ATROVENT N</t>
  </si>
  <si>
    <t>INH SOL PSS200X20RG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</si>
  <si>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</si>
  <si>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</si>
  <si>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</si>
  <si>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</si>
  <si>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</si>
  <si>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</si>
  <si>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</si>
  <si>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</si>
  <si>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</si>
  <si>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</si>
  <si>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</si>
  <si>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</si>
  <si>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183270</t>
  </si>
  <si>
    <t>83270</t>
  </si>
  <si>
    <t>EBRANTIL 30 RETARD</t>
  </si>
  <si>
    <t>POR CPS PRO 50X30MG</t>
  </si>
  <si>
    <t>184360</t>
  </si>
  <si>
    <t>84360</t>
  </si>
  <si>
    <t>TENAXUM</t>
  </si>
  <si>
    <t>TBL 30X1MG</t>
  </si>
  <si>
    <t>189079</t>
  </si>
  <si>
    <t>CALCICHEW D3 LEMON 400 IU</t>
  </si>
  <si>
    <t>POR TBL MND 60</t>
  </si>
  <si>
    <t>191880</t>
  </si>
  <si>
    <t>91880</t>
  </si>
  <si>
    <t>MANINIL 5</t>
  </si>
  <si>
    <t>TBL 120X5MG</t>
  </si>
  <si>
    <t>194804</t>
  </si>
  <si>
    <t>94804</t>
  </si>
  <si>
    <t>MODURETIC</t>
  </si>
  <si>
    <t>194959</t>
  </si>
  <si>
    <t>94959</t>
  </si>
  <si>
    <t>ACCUPRO 10</t>
  </si>
  <si>
    <t>197402</t>
  </si>
  <si>
    <t>97402</t>
  </si>
  <si>
    <t>SORBIFER DURULES</t>
  </si>
  <si>
    <t>TBL FC 50X100MG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</si>
  <si>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</si>
  <si>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</si>
  <si>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</si>
  <si>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</si>
  <si>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</si>
  <si>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</si>
  <si>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</si>
  <si>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</si>
  <si>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</si>
  <si>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844960</t>
  </si>
  <si>
    <t>125114</t>
  </si>
  <si>
    <t>ANOPYRIN 100MG</t>
  </si>
  <si>
    <t>TBL 60X100 MG</t>
  </si>
  <si>
    <t>845008</t>
  </si>
  <si>
    <t>107806</t>
  </si>
  <si>
    <t>848569</t>
  </si>
  <si>
    <t>163137</t>
  </si>
  <si>
    <t>VASOCARDIN 50</t>
  </si>
  <si>
    <t>POR TBL NOB 50X50MG</t>
  </si>
  <si>
    <t>848950</t>
  </si>
  <si>
    <t>155148</t>
  </si>
  <si>
    <t>POR TBL NOB 12X500MG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</si>
  <si>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</si>
  <si>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</si>
  <si>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</si>
  <si>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</si>
  <si>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</si>
  <si>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</si>
  <si>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102546</t>
  </si>
  <si>
    <t>2546</t>
  </si>
  <si>
    <t>MAXITROL</t>
  </si>
  <si>
    <t>SUS OPH 1X5ML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</si>
  <si>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</si>
  <si>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</si>
  <si>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</si>
  <si>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</si>
  <si>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</si>
  <si>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</si>
  <si>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</si>
  <si>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</si>
  <si>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188708</t>
  </si>
  <si>
    <t>88708</t>
  </si>
  <si>
    <t>ALGIFEN</t>
  </si>
  <si>
    <t>TBL 20</t>
  </si>
  <si>
    <t>190991</t>
  </si>
  <si>
    <t>90991</t>
  </si>
  <si>
    <t>BROMHEXIN 8</t>
  </si>
  <si>
    <t>GTT 20ML 8MG/ML</t>
  </si>
  <si>
    <t>192757</t>
  </si>
  <si>
    <t>92757</t>
  </si>
  <si>
    <t>CPS 10X300MG</t>
  </si>
  <si>
    <t>394130</t>
  </si>
  <si>
    <t>B-komplex Zentiva 30drg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</si>
  <si>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</si>
  <si>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</si>
  <si>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</si>
  <si>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</si>
  <si>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</si>
  <si>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</si>
  <si>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</si>
  <si>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</si>
  <si>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109415</t>
  </si>
  <si>
    <t>119683</t>
  </si>
  <si>
    <t>NAS SPR SOL 10ML-SK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</si>
  <si>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</si>
  <si>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</si>
  <si>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</si>
  <si>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</si>
  <si>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</si>
  <si>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</si>
  <si>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</si>
  <si>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100392</t>
  </si>
  <si>
    <t>392</t>
  </si>
  <si>
    <t>ATROPIN BIOTIKA 0.5MG</t>
  </si>
  <si>
    <t>111035</t>
  </si>
  <si>
    <t>11035</t>
  </si>
  <si>
    <t>OXYCONTIN 80 MG</t>
  </si>
  <si>
    <t>POR TBL PRO 30X80MG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</si>
  <si>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</si>
  <si>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</si>
  <si>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</si>
  <si>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</si>
  <si>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</si>
  <si>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</si>
  <si>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</si>
  <si>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702260</t>
  </si>
  <si>
    <t>BOROZAN ung.</t>
  </si>
  <si>
    <t>10g</t>
  </si>
  <si>
    <t>987563</t>
  </si>
  <si>
    <t>Masážní roztok Sportovka základní A 200ml</t>
  </si>
  <si>
    <t>159714</t>
  </si>
  <si>
    <t>59714</t>
  </si>
  <si>
    <t>BEPANTHEN PLUS</t>
  </si>
  <si>
    <t>169743</t>
  </si>
  <si>
    <t>69743</t>
  </si>
  <si>
    <t>ARDEAOSMOSOL MA 15 (Mannitol)</t>
  </si>
  <si>
    <t>INF 1X80ML</t>
  </si>
  <si>
    <t>184325</t>
  </si>
  <si>
    <t>84325</t>
  </si>
  <si>
    <t>GEL OPH 1X10GM</t>
  </si>
  <si>
    <t>844898</t>
  </si>
  <si>
    <t>115364</t>
  </si>
  <si>
    <t>STOPTUSSIN SIRUP</t>
  </si>
  <si>
    <t>900518</t>
  </si>
  <si>
    <t>KL UNG.LENIENS, 500G</t>
  </si>
  <si>
    <t>102547</t>
  </si>
  <si>
    <t>2547</t>
  </si>
  <si>
    <t>UNG OPH 1X3.5GM</t>
  </si>
  <si>
    <t>144309</t>
  </si>
  <si>
    <t>44309</t>
  </si>
  <si>
    <t>EUPHYLLIN CR N 400</t>
  </si>
  <si>
    <t>CPS RET 50X400MG</t>
  </si>
  <si>
    <t>188900</t>
  </si>
  <si>
    <t>88900</t>
  </si>
  <si>
    <t>POR GTT SOL 1X25ML</t>
  </si>
  <si>
    <t>191624</t>
  </si>
  <si>
    <t>91624</t>
  </si>
  <si>
    <t>BETOPTIC</t>
  </si>
  <si>
    <t>GTT OPH 1X5ML</t>
  </si>
  <si>
    <t>840333</t>
  </si>
  <si>
    <t>Vincentka přírod.0.7l-nevrat.láhev</t>
  </si>
  <si>
    <t>900881</t>
  </si>
  <si>
    <t>KL BALS.VISNEVSKI 100G</t>
  </si>
  <si>
    <t>115640</t>
  </si>
  <si>
    <t>15640</t>
  </si>
  <si>
    <t>SANDIMMUN NEORAL 25MG</t>
  </si>
  <si>
    <t>CPS 50X25MG</t>
  </si>
  <si>
    <t>841314</t>
  </si>
  <si>
    <t>MENALIND Ochranná pěna 100ml</t>
  </si>
  <si>
    <t>988330</t>
  </si>
  <si>
    <t>HBF Borová mast 30g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</si>
  <si>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</si>
  <si>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</si>
  <si>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</si>
  <si>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</si>
  <si>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</si>
  <si>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</si>
  <si>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</si>
  <si>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155911</t>
  </si>
  <si>
    <t>55911</t>
  </si>
  <si>
    <t>PEROXID VODÍKU 3% COO</t>
  </si>
  <si>
    <t>DRM SOL 1X100ML 3%</t>
  </si>
  <si>
    <t>790012</t>
  </si>
  <si>
    <t>Emspoma O 500g/hřejivá</t>
  </si>
  <si>
    <t>850638</t>
  </si>
  <si>
    <t>500886</t>
  </si>
  <si>
    <t>IFIRMASTA 150 MG</t>
  </si>
  <si>
    <t>POR TBL FLM 28X150MG</t>
  </si>
  <si>
    <t>101845</t>
  </si>
  <si>
    <t>1845</t>
  </si>
  <si>
    <t>TISERCIN</t>
  </si>
  <si>
    <t>INJ 10X1ML/25MG</t>
  </si>
  <si>
    <t>115643</t>
  </si>
  <si>
    <t>15643</t>
  </si>
  <si>
    <t>SANDIMMUN</t>
  </si>
  <si>
    <t>INF CNC SOL 10X5ML</t>
  </si>
  <si>
    <t>846745</t>
  </si>
  <si>
    <t>Hyal- Drop multi oční kapky</t>
  </si>
  <si>
    <t>842201</t>
  </si>
  <si>
    <t>KL SOL.METHYLROS.CHL. 1% 50g</t>
  </si>
  <si>
    <t>120053</t>
  </si>
  <si>
    <t>20053</t>
  </si>
  <si>
    <t>BENOXI 0.4 % UNIMED PHARMA</t>
  </si>
  <si>
    <t>115520</t>
  </si>
  <si>
    <t>15520</t>
  </si>
  <si>
    <t>FENISTIL</t>
  </si>
  <si>
    <t>POR GTT SOL 1X20ML</t>
  </si>
  <si>
    <t>152307</t>
  </si>
  <si>
    <t>52307</t>
  </si>
  <si>
    <t>NUROFEN PRO DĚTI  pomeranč (od 3 měsíců)</t>
  </si>
  <si>
    <t>POR SUS 1X100ML TRUB</t>
  </si>
  <si>
    <t>841683</t>
  </si>
  <si>
    <t>Leros Šalvěj  lékařská nať 40g</t>
  </si>
  <si>
    <t>500326</t>
  </si>
  <si>
    <t>1000</t>
  </si>
  <si>
    <t>KL BENZINUM 500 ml/333g HVLP</t>
  </si>
  <si>
    <t>849180</t>
  </si>
  <si>
    <t>155941</t>
  </si>
  <si>
    <t>HERPESIN</t>
  </si>
  <si>
    <t>CRM 1X5GM 5%</t>
  </si>
  <si>
    <t>848412</t>
  </si>
  <si>
    <t>Celaskon long Effect cps. 30x500mg</t>
  </si>
  <si>
    <t>850007</t>
  </si>
  <si>
    <t>30778</t>
  </si>
  <si>
    <t>Celaskon long effect cps.60x 500mg</t>
  </si>
  <si>
    <t>900820</t>
  </si>
  <si>
    <t>KL SOL.FORMAL.K FIXACI TKANI,100G</t>
  </si>
  <si>
    <t>849199</t>
  </si>
  <si>
    <t>135827</t>
  </si>
  <si>
    <t>VIGAMOX 5 MG/ML OČNÍ KAPKY</t>
  </si>
  <si>
    <t>OPH GTT SOL 1X25MG/5ML</t>
  </si>
  <si>
    <t>117174</t>
  </si>
  <si>
    <t>17174</t>
  </si>
  <si>
    <t>HYPNOGEN</t>
  </si>
  <si>
    <t>POR TBL FLM100X10MG</t>
  </si>
  <si>
    <t>843973</t>
  </si>
  <si>
    <t>Hylo-care ster.roztok 10 ml</t>
  </si>
  <si>
    <t>847630</t>
  </si>
  <si>
    <t>Hylo-Gel 10ml</t>
  </si>
  <si>
    <t>111045</t>
  </si>
  <si>
    <t>11045</t>
  </si>
  <si>
    <t>POR TBL PRO 60X80MG</t>
  </si>
  <si>
    <t>840312</t>
  </si>
  <si>
    <t>Dubová kůra her.1x75g LEROS</t>
  </si>
  <si>
    <t>116465</t>
  </si>
  <si>
    <t>16465</t>
  </si>
  <si>
    <t>EXCIPIAL MASTNÝ KRÉM</t>
  </si>
  <si>
    <t>149500</t>
  </si>
  <si>
    <t>ONGLYZA 5 MG</t>
  </si>
  <si>
    <t>POR TBL FLM 30X1X5MG</t>
  </si>
  <si>
    <t>1933</t>
  </si>
  <si>
    <t>FLUDARABINE-TEVA 25 MG/ML</t>
  </si>
  <si>
    <t>INJ CNC SOL 50MG/2ML</t>
  </si>
  <si>
    <t>176434</t>
  </si>
  <si>
    <t>76434</t>
  </si>
  <si>
    <t>DĚTSKÁ ČAJOVÁ SMĚS</t>
  </si>
  <si>
    <t>HER 20X1.5GM(SACKY)</t>
  </si>
  <si>
    <t>185322</t>
  </si>
  <si>
    <t>85322</t>
  </si>
  <si>
    <t>ALDACTONE-AMPULE</t>
  </si>
  <si>
    <t>INJ 10X10ML/200MG</t>
  </si>
  <si>
    <t>394672</t>
  </si>
  <si>
    <t>MILFORD Ovocný čaj  n.s. 20x2,5 g</t>
  </si>
  <si>
    <t>843904</t>
  </si>
  <si>
    <t>Apotheke Lipový čaj n.s.20x1,5g</t>
  </si>
  <si>
    <t>844731</t>
  </si>
  <si>
    <t>Apotheke Limetka a grep čaj n.s. 20x2g</t>
  </si>
  <si>
    <t>29896</t>
  </si>
  <si>
    <t>BUSILVEX</t>
  </si>
  <si>
    <t>INF CNC SOL 8X10ML</t>
  </si>
  <si>
    <t>500033</t>
  </si>
  <si>
    <t>Epaderm Cream</t>
  </si>
  <si>
    <t>500g</t>
  </si>
  <si>
    <t>850144</t>
  </si>
  <si>
    <t>29892</t>
  </si>
  <si>
    <t>DEPOCYTE 50 MG</t>
  </si>
  <si>
    <t>INJ SUS 1X5ML/50MG</t>
  </si>
  <si>
    <t>850238</t>
  </si>
  <si>
    <t>Altermed dubová kůra gel 50g</t>
  </si>
  <si>
    <t>199011</t>
  </si>
  <si>
    <t>LIST SENNY</t>
  </si>
  <si>
    <t>POR SPC 20X1GM(SÁČKY)</t>
  </si>
  <si>
    <t>846948</t>
  </si>
  <si>
    <t>122198</t>
  </si>
  <si>
    <t>VERMOX</t>
  </si>
  <si>
    <t>POR TBL NOB 6X100MG</t>
  </si>
  <si>
    <t>500808</t>
  </si>
  <si>
    <t>IR  0.9%SOD.CHLOR.FOR IRR.1000 ECOTAINER</t>
  </si>
  <si>
    <t>IR OR B/BR</t>
  </si>
  <si>
    <t>191949</t>
  </si>
  <si>
    <t>POR TBL RET 14</t>
  </si>
  <si>
    <t>175744</t>
  </si>
  <si>
    <t>75744</t>
  </si>
  <si>
    <t>SINUPRET</t>
  </si>
  <si>
    <t>988088</t>
  </si>
  <si>
    <t>Walmark Laktobacily FORTE s fruktooligosach.60+60</t>
  </si>
  <si>
    <t>200863</t>
  </si>
  <si>
    <t>OPH GTT SOL 1X10ML PLAST</t>
  </si>
  <si>
    <t>176577</t>
  </si>
  <si>
    <t>Dubová kůra sypaná 50 g Fytopharma</t>
  </si>
  <si>
    <t>395712</t>
  </si>
  <si>
    <t>HBF Calcium panthotenát mast 30g</t>
  </si>
  <si>
    <t>988939</t>
  </si>
  <si>
    <t>Megafyt Ovocný Hruška se švestkou a kardamom 20x2g</t>
  </si>
  <si>
    <t>988956</t>
  </si>
  <si>
    <t>Megafyt Ovocný Meduňka s pomerančem 20x2g</t>
  </si>
  <si>
    <t>140454</t>
  </si>
  <si>
    <t>40454</t>
  </si>
  <si>
    <t>ARGOFAN 150 SR</t>
  </si>
  <si>
    <t>POR TBL PRO 30X150MG</t>
  </si>
  <si>
    <t>989607</t>
  </si>
  <si>
    <t>B-Komplex forte Zentiva drg.20</t>
  </si>
  <si>
    <t>171031</t>
  </si>
  <si>
    <t>NASIVIN SENSITIVE 0,05%</t>
  </si>
  <si>
    <t>NAS SPR SOL 1X10ML/5MG</t>
  </si>
  <si>
    <t>849363</t>
  </si>
  <si>
    <t>122494</t>
  </si>
  <si>
    <t>INJ SOL 1X30ML/300MG</t>
  </si>
  <si>
    <t>990003</t>
  </si>
  <si>
    <t>Masážní roztok Sportovka spec.E 200ml eukalypt</t>
  </si>
  <si>
    <t>988837</t>
  </si>
  <si>
    <t>Calcium pantothenicum krém Generica  30g</t>
  </si>
  <si>
    <t>203092</t>
  </si>
  <si>
    <t>LIDOCAIN EGIS 10 %</t>
  </si>
  <si>
    <t>DRM SPR SOL 1X38GM</t>
  </si>
  <si>
    <t>987860</t>
  </si>
  <si>
    <t>Biopron9 tob.60+20 ZDARMA VÁNOČNÍ BALENÍ 2012</t>
  </si>
  <si>
    <t>163346</t>
  </si>
  <si>
    <t>KANAMYCIN-POS</t>
  </si>
  <si>
    <t>OPH GTT SOL 1X5ML/25MG</t>
  </si>
  <si>
    <t>988954</t>
  </si>
  <si>
    <t>Megafyt Ovocný Borůvky s banánem a smetanou 20x2g</t>
  </si>
  <si>
    <t>988957</t>
  </si>
  <si>
    <t>Megafyt Ovocný Opuncie a liči 20x2g</t>
  </si>
  <si>
    <t>112892</t>
  </si>
  <si>
    <t>12892</t>
  </si>
  <si>
    <t>AULIN</t>
  </si>
  <si>
    <t>TBL 30X100MG</t>
  </si>
  <si>
    <t>147144</t>
  </si>
  <si>
    <t>47144</t>
  </si>
  <si>
    <t>LETROX 100</t>
  </si>
  <si>
    <t>TBL 100X100RG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</si>
  <si>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</si>
  <si>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</si>
  <si>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</si>
  <si>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</si>
  <si>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</si>
  <si>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</si>
  <si>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</si>
  <si>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</si>
  <si>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159673</t>
  </si>
  <si>
    <t>59673</t>
  </si>
  <si>
    <t>TRALGIT SR 100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</si>
  <si>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</si>
  <si>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</si>
  <si>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</si>
  <si>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</si>
  <si>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</si>
  <si>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</si>
  <si>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</si>
  <si>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</si>
  <si>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193018</t>
  </si>
  <si>
    <t>93018</t>
  </si>
  <si>
    <t>SORTIS 20 MG</t>
  </si>
  <si>
    <t>POR TBL FLM100X20MG</t>
  </si>
  <si>
    <t>844651</t>
  </si>
  <si>
    <t>101205</t>
  </si>
  <si>
    <t>PRESTARIUM NEO</t>
  </si>
  <si>
    <t>846446</t>
  </si>
  <si>
    <t>124343</t>
  </si>
  <si>
    <t>CEZERA 5 MG</t>
  </si>
  <si>
    <t>848545</t>
  </si>
  <si>
    <t>127546</t>
  </si>
  <si>
    <t>AMESOS 10 MG/5 MG TABLETY</t>
  </si>
  <si>
    <t>850087</t>
  </si>
  <si>
    <t>120791</t>
  </si>
  <si>
    <t>APO-PERINDO 4 MG</t>
  </si>
  <si>
    <t>POR TBL NOB 30X4MG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</si>
  <si>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</si>
  <si>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</si>
  <si>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</si>
  <si>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</si>
  <si>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</si>
  <si>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</si>
  <si>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</si>
  <si>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149195</t>
  </si>
  <si>
    <t>49195</t>
  </si>
  <si>
    <t>POR CPS RDR 90X0.4MG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</si>
  <si>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</si>
  <si>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</si>
  <si>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</si>
  <si>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</si>
  <si>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</si>
  <si>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</si>
  <si>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</si>
  <si>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126789</t>
  </si>
  <si>
    <t>26789</t>
  </si>
  <si>
    <t>NOVORAPID PENFILL 100 U/ML</t>
  </si>
  <si>
    <t>153950</t>
  </si>
  <si>
    <t>53950</t>
  </si>
  <si>
    <t>ZOLOFT 50MG</t>
  </si>
  <si>
    <t>TBL OBD 28X50MG</t>
  </si>
  <si>
    <t>845370</t>
  </si>
  <si>
    <t>105845</t>
  </si>
  <si>
    <t>POR TBL DIS 90X15MG</t>
  </si>
  <si>
    <t>159505</t>
  </si>
  <si>
    <t>59505</t>
  </si>
  <si>
    <t>LIPANTHYL SUPRA 160 MG</t>
  </si>
  <si>
    <t>POR TBL RET 90X160MG</t>
  </si>
  <si>
    <t>101182</t>
  </si>
  <si>
    <t>1182</t>
  </si>
  <si>
    <t>ZAVEDOS</t>
  </si>
  <si>
    <t>INJ SIC 1X5MG</t>
  </si>
  <si>
    <t>191922</t>
  </si>
  <si>
    <t>SIOFOR 1000</t>
  </si>
  <si>
    <t>POR TBL FLM 60X1000MG</t>
  </si>
  <si>
    <t>123291</t>
  </si>
  <si>
    <t>23291</t>
  </si>
  <si>
    <t>VENTOLIN</t>
  </si>
  <si>
    <t>POR SIR 1X150ML</t>
  </si>
  <si>
    <t>115572</t>
  </si>
  <si>
    <t>MEDORAM PLUS H 2,5/12,5 MG</t>
  </si>
  <si>
    <t>132599</t>
  </si>
  <si>
    <t>32599</t>
  </si>
  <si>
    <t>OLICLINOMEL N4-550E</t>
  </si>
  <si>
    <t>142003</t>
  </si>
  <si>
    <t>NEPHROTECT</t>
  </si>
  <si>
    <t>INF SOL 10X500ML</t>
  </si>
  <si>
    <t>149415</t>
  </si>
  <si>
    <t>49415</t>
  </si>
  <si>
    <t>AMINOPLASMAL B.BRAUN 10%</t>
  </si>
  <si>
    <t>501324</t>
  </si>
  <si>
    <t>151120</t>
  </si>
  <si>
    <t>IR  SMOFKABIVEN elektrrolyte free 1970 ml</t>
  </si>
  <si>
    <t xml:space="preserve">IR 4x1970 ml  </t>
  </si>
  <si>
    <t>153922</t>
  </si>
  <si>
    <t>53922</t>
  </si>
  <si>
    <t>CIPHIN PRO INFUSION.200MG/100ML</t>
  </si>
  <si>
    <t>183417</t>
  </si>
  <si>
    <t>83417</t>
  </si>
  <si>
    <t>MERONEM</t>
  </si>
  <si>
    <t>INJ SIC 10X1GM</t>
  </si>
  <si>
    <t>101076</t>
  </si>
  <si>
    <t>1076</t>
  </si>
  <si>
    <t>OPHTHALMO-FRAMYKOIN</t>
  </si>
  <si>
    <t>126127</t>
  </si>
  <si>
    <t>26127</t>
  </si>
  <si>
    <t>TYGACIL 50 MG</t>
  </si>
  <si>
    <t>INF PLV SOL 10X50MG/5ML</t>
  </si>
  <si>
    <t>175023</t>
  </si>
  <si>
    <t>75023</t>
  </si>
  <si>
    <t>COTRIMOXAZOL AL FORTE</t>
  </si>
  <si>
    <t>TBL 20X960MG</t>
  </si>
  <si>
    <t>113973</t>
  </si>
  <si>
    <t>13973</t>
  </si>
  <si>
    <t>TOBREX LA</t>
  </si>
  <si>
    <t>OPH GTT SOL5ML/15MG</t>
  </si>
  <si>
    <t>101069</t>
  </si>
  <si>
    <t>1069</t>
  </si>
  <si>
    <t>FUNGICIDIN LECIVA</t>
  </si>
  <si>
    <t>UNG 1X10GM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</si>
  <si>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</si>
  <si>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</si>
  <si>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</si>
  <si>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</si>
  <si>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</si>
  <si>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</si>
  <si>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</si>
  <si>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</si>
  <si>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</si>
  <si>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</si>
  <si>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</si>
  <si>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127429</t>
  </si>
  <si>
    <t>27429</t>
  </si>
  <si>
    <t>CANCIDAS 50 MG</t>
  </si>
  <si>
    <t>INF PLV SOL 1X50MG</t>
  </si>
  <si>
    <t>182952</t>
  </si>
  <si>
    <t>82952</t>
  </si>
  <si>
    <t>QUAMATEL</t>
  </si>
  <si>
    <t>INJ SIC 5X20MG+SOLV</t>
  </si>
  <si>
    <t>199333</t>
  </si>
  <si>
    <t>99333</t>
  </si>
  <si>
    <t>FUROSEMID BIOTIKA FORTE</t>
  </si>
  <si>
    <t>INJ 10X10ML/125MG</t>
  </si>
  <si>
    <t>846341</t>
  </si>
  <si>
    <t>Indulona Heřmánková</t>
  </si>
  <si>
    <t>1x100g</t>
  </si>
  <si>
    <t>846629</t>
  </si>
  <si>
    <t>100013</t>
  </si>
  <si>
    <t>IBALGIN 400 TBL 24</t>
  </si>
  <si>
    <t xml:space="preserve">POR TBL FLM 24X400MG </t>
  </si>
  <si>
    <t>102818</t>
  </si>
  <si>
    <t>2818</t>
  </si>
  <si>
    <t>ENDIARON</t>
  </si>
  <si>
    <t>TBL OBD 20X250MG</t>
  </si>
  <si>
    <t>116594</t>
  </si>
  <si>
    <t>16594</t>
  </si>
  <si>
    <t>MALTOFER TABLETY</t>
  </si>
  <si>
    <t>POR TBL MND30X100MG</t>
  </si>
  <si>
    <t>104071</t>
  </si>
  <si>
    <t>4071</t>
  </si>
  <si>
    <t>DITHIADEN</t>
  </si>
  <si>
    <t>INJ 10X2ML</t>
  </si>
  <si>
    <t>169789</t>
  </si>
  <si>
    <t>69789</t>
  </si>
  <si>
    <t>INF 1X500ML</t>
  </si>
  <si>
    <t>705608</t>
  </si>
  <si>
    <t>Indulona modrá 100ml</t>
  </si>
  <si>
    <t>844591</t>
  </si>
  <si>
    <t>107161</t>
  </si>
  <si>
    <t>DIPEPTIVEN</t>
  </si>
  <si>
    <t>112023</t>
  </si>
  <si>
    <t>12023</t>
  </si>
  <si>
    <t>VIGANTOL</t>
  </si>
  <si>
    <t>POR GTT SOL 1x10ML</t>
  </si>
  <si>
    <t>100810</t>
  </si>
  <si>
    <t>810</t>
  </si>
  <si>
    <t>SANORIN EMULSIO</t>
  </si>
  <si>
    <t>GTT NAS 10ML 0.1%</t>
  </si>
  <si>
    <t>850442</t>
  </si>
  <si>
    <t>150726</t>
  </si>
  <si>
    <t>THYMOGLOBULINE</t>
  </si>
  <si>
    <t>INF PLV SOL 1X25MG</t>
  </si>
  <si>
    <t>116309</t>
  </si>
  <si>
    <t>16309</t>
  </si>
  <si>
    <t>SANDIMMUN NEORAL 100 MG/ML</t>
  </si>
  <si>
    <t>SOL 1X50ML/5GM</t>
  </si>
  <si>
    <t>900558</t>
  </si>
  <si>
    <t>KL PERSTERIL 10% 1000G</t>
  </si>
  <si>
    <t>840230</t>
  </si>
  <si>
    <t>KL NOSNI MAST S HG,15G</t>
  </si>
  <si>
    <t>844016</t>
  </si>
  <si>
    <t>27440</t>
  </si>
  <si>
    <t>CELLCEPT 500 MG</t>
  </si>
  <si>
    <t>INF PLV SOL 4X500MG</t>
  </si>
  <si>
    <t>847557</t>
  </si>
  <si>
    <t>Emofix mast 30g</t>
  </si>
  <si>
    <t>397415</t>
  </si>
  <si>
    <t xml:space="preserve">IR  ALBUMIN - rozplnění </t>
  </si>
  <si>
    <t>IR Brno Bohunice10%</t>
  </si>
  <si>
    <t>159810</t>
  </si>
  <si>
    <t>59810</t>
  </si>
  <si>
    <t>INJ SOL 10X1.0ML</t>
  </si>
  <si>
    <t>166029</t>
  </si>
  <si>
    <t>66029</t>
  </si>
  <si>
    <t>TBL OBD 10X10MG</t>
  </si>
  <si>
    <t>187425</t>
  </si>
  <si>
    <t>LETROX 50</t>
  </si>
  <si>
    <t>POR TBL NOB 100X50RG II</t>
  </si>
  <si>
    <t>133473</t>
  </si>
  <si>
    <t>33473</t>
  </si>
  <si>
    <t>NUTRIDRINK JUICE STYLE S PŘÍCHUTÍ JAHODOVOU</t>
  </si>
  <si>
    <t>POR SOL 1X200ML</t>
  </si>
  <si>
    <t>33859</t>
  </si>
  <si>
    <t>NUTRIDRINK JUICE STYLE S PŘÍCHUTÍ JABLEČNOU</t>
  </si>
  <si>
    <t>111592</t>
  </si>
  <si>
    <t>11592</t>
  </si>
  <si>
    <t>METRONIDAZOL 500MG BRAUN</t>
  </si>
  <si>
    <t>INJ 10X100ML(LDPE)</t>
  </si>
  <si>
    <t>202740</t>
  </si>
  <si>
    <t>POR TBL FLM 28X200MG</t>
  </si>
  <si>
    <t>900321</t>
  </si>
  <si>
    <t>KL PRIPRAVEK</t>
  </si>
  <si>
    <t>930224</t>
  </si>
  <si>
    <t>KL BENZINUM 900ml/ 600g</t>
  </si>
  <si>
    <t>UN 3295</t>
  </si>
  <si>
    <t>989978</t>
  </si>
  <si>
    <t>Indulona antimikrobiální 100g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</si>
  <si>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</si>
  <si>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</si>
  <si>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</si>
  <si>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</si>
  <si>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</si>
  <si>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</si>
  <si>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</si>
  <si>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</si>
  <si>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</si>
  <si>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</si>
  <si>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</si>
  <si>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</si>
  <si>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</si>
  <si>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</si>
  <si>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</si>
  <si>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</si>
  <si>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</si>
  <si>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</si>
  <si>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</si>
  <si>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</si>
  <si>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</si>
  <si>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</si>
  <si>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</si>
  <si>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</si>
  <si>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</si>
  <si>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</si>
  <si>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</si>
  <si>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</si>
  <si>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</si>
  <si>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</si>
  <si>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</si>
  <si>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</si>
  <si>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</si>
  <si>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</si>
  <si>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</si>
  <si>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</si>
  <si>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</si>
  <si>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</si>
  <si>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</si>
  <si>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</si>
  <si>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</si>
  <si>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</si>
  <si>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500947</t>
  </si>
  <si>
    <t>VIDAZA 25 MG/ML</t>
  </si>
  <si>
    <t>INJ PLV SUS 1X100MG</t>
  </si>
  <si>
    <t>27921</t>
  </si>
  <si>
    <t>SPRYCEL 20 MG</t>
  </si>
  <si>
    <t>POR TBL FLM 60X20MG</t>
  </si>
  <si>
    <t>841195</t>
  </si>
  <si>
    <t>Myrin tbl.30x100mg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</si>
  <si>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</si>
  <si>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</si>
  <si>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</si>
  <si>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</si>
  <si>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</si>
  <si>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</si>
  <si>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902042</t>
  </si>
  <si>
    <t>IR LYZAČNÍ ROZTOK na RNK</t>
  </si>
  <si>
    <t>IR PUFR 500 ml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</si>
  <si>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</si>
  <si>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</si>
  <si>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</si>
  <si>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</si>
  <si>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</si>
  <si>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</si>
  <si>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</si>
  <si>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</si>
  <si>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</si>
  <si>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</si>
  <si>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</si>
  <si>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</si>
  <si>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393 TO krevní deriváty IVLP (112 01 003)</t>
  </si>
  <si>
    <t>394 TO krevní deriváty hemofilici (112 01 003)</t>
  </si>
  <si>
    <t>Lékárna - onkologie §16</t>
  </si>
  <si>
    <t>3211 - Hemato-onkologická klinika, lůžkové oddělení 5A</t>
  </si>
  <si>
    <t>3231 - Hemato-onkologická klinika, JIP 5B</t>
  </si>
  <si>
    <t>3232 - Hemato-onkologická klinika, JIP 5C</t>
  </si>
  <si>
    <t>3294 - Hemato-onkologická klinika, centrum -  HOK</t>
  </si>
  <si>
    <t>3221 - Hemato-onkologická klinika, ambulance</t>
  </si>
  <si>
    <t>J01CR05 - Piperacilin a enzymový inhibitor</t>
  </si>
  <si>
    <t>J01DH02 - Meropenem</t>
  </si>
  <si>
    <t>A04AA01 - Ondansetron</t>
  </si>
  <si>
    <t>J01MA02 - Ciprofloxacin</t>
  </si>
  <si>
    <t>J01XD01 - Metronidazol</t>
  </si>
  <si>
    <t>J01FF01 - Klindamycin</t>
  </si>
  <si>
    <t>J05AB11 - Valaciklovir</t>
  </si>
  <si>
    <t>J01DC02 - Cefuroxim</t>
  </si>
  <si>
    <t>J01CR02 - Amoxicilin a enzymový inhibitor</t>
  </si>
  <si>
    <t>J02AC01 - Flukonazol</t>
  </si>
  <si>
    <t>J01GB03 - Gentamicin</t>
  </si>
  <si>
    <t>C08DA01 - Verapamil</t>
  </si>
  <si>
    <t>N06AX11 - Mirtazapin</t>
  </si>
  <si>
    <t>J02AC03 - Vorikonazol</t>
  </si>
  <si>
    <t>C07AG02 - Karvedilol</t>
  </si>
  <si>
    <t>N02AX02 - Tramadol</t>
  </si>
  <si>
    <t>C09AA04 - Perindopril</t>
  </si>
  <si>
    <t>J01XA01 - Vankomycin</t>
  </si>
  <si>
    <t>C09AA05 - Ramipril</t>
  </si>
  <si>
    <t>L01DB06 - Idarubicin</t>
  </si>
  <si>
    <t>C09BA05 - Ramipril a diuretika</t>
  </si>
  <si>
    <t>C09AA03 - Lisinopril</t>
  </si>
  <si>
    <t>C09BB03 - Lisinopril a amlodipin</t>
  </si>
  <si>
    <t>J01MA01 - Ofloxacin</t>
  </si>
  <si>
    <t>C09BB04 - Perindopril a amlodipin</t>
  </si>
  <si>
    <t>A10BA02 - Metformin</t>
  </si>
  <si>
    <t>C09CA01 - Losartan</t>
  </si>
  <si>
    <t>B01AB06 - Nadroparin</t>
  </si>
  <si>
    <t>C09CA07 - Telmisartan</t>
  </si>
  <si>
    <t>M01AX17 - Nimesulid</t>
  </si>
  <si>
    <t>C09DA01 - Losartan a diuretika</t>
  </si>
  <si>
    <t>N03AX12 - Gabapentin</t>
  </si>
  <si>
    <t>C10AA05 - Atorvastatin</t>
  </si>
  <si>
    <t>A10AB05 - Inzulin aspart</t>
  </si>
  <si>
    <t>C10AB05 - Fenofibrát</t>
  </si>
  <si>
    <t>J01GB06 - Amikacin</t>
  </si>
  <si>
    <t>G04CA02 - Tamsulosin</t>
  </si>
  <si>
    <t>A10AE05 - Inzulin detemir</t>
  </si>
  <si>
    <t>H02AB04 - Methylprednisolon</t>
  </si>
  <si>
    <t>J01XA02 - Teikoplanin</t>
  </si>
  <si>
    <t>H03AA01 - Levothyroxin, sodná sůl</t>
  </si>
  <si>
    <t>C07AB05 - Betaxolol</t>
  </si>
  <si>
    <t>J01AA12 - Tigecyklin</t>
  </si>
  <si>
    <t>J02AX04 - Kaspofungin</t>
  </si>
  <si>
    <t>C07AB07 - Bisoprolol</t>
  </si>
  <si>
    <t>L01AX04 - Dakarbazin</t>
  </si>
  <si>
    <t>A06AD11 - Laktulóza</t>
  </si>
  <si>
    <t>L01XE08 - Nilotinib</t>
  </si>
  <si>
    <t>N06AB10 - Escitalopram</t>
  </si>
  <si>
    <t>M05BA03 - Kyselina pamidronová</t>
  </si>
  <si>
    <t>N05BA12 - Alprazolam</t>
  </si>
  <si>
    <t>N03AG01 - Kyselina valproová</t>
  </si>
  <si>
    <t>N05CD08 - Midazolam</t>
  </si>
  <si>
    <t>N03AX16 - Pregabalin</t>
  </si>
  <si>
    <t>N06AB06 - Sertralin</t>
  </si>
  <si>
    <t>J01FA10 - Azithromycin</t>
  </si>
  <si>
    <t>N06AB04 - Citalopram</t>
  </si>
  <si>
    <t>R03CC02 - Salbutamol</t>
  </si>
  <si>
    <t>C01BD01 - Amiodaron</t>
  </si>
  <si>
    <t>R06AE09 - Levocetirizin</t>
  </si>
  <si>
    <t>R03AC02 - Salbutamol</t>
  </si>
  <si>
    <t>J01DD02 - Ceftazidim</t>
  </si>
  <si>
    <t>R06AE07 - Cetirizin</t>
  </si>
  <si>
    <t>V06XX - Potraviny pro zvláštní lékařské účely (PZLÚ)</t>
  </si>
  <si>
    <t>A04AA02 - Granisetron</t>
  </si>
  <si>
    <t>A03FA07 - Itopridum</t>
  </si>
  <si>
    <t>A02BC02 - Pantoprazol</t>
  </si>
  <si>
    <t>J01FA09 - Klarithromycin</t>
  </si>
  <si>
    <t>A02BC02</t>
  </si>
  <si>
    <t>A03FA07</t>
  </si>
  <si>
    <t>A04AA01</t>
  </si>
  <si>
    <t>ONDANSETRON B. BRAUN 2 MG/ML INJEKČNÍ ROZTOK</t>
  </si>
  <si>
    <t>A04AA02</t>
  </si>
  <si>
    <t>INJ SOL 5X3ML/3MG</t>
  </si>
  <si>
    <t>A06AD11</t>
  </si>
  <si>
    <t>A10BA02</t>
  </si>
  <si>
    <t>POR TBL FLM 60X500MG</t>
  </si>
  <si>
    <t>B01AB06</t>
  </si>
  <si>
    <t>C01BD01</t>
  </si>
  <si>
    <t>POR TBL NOB 30X200MG</t>
  </si>
  <si>
    <t>C07AB05</t>
  </si>
  <si>
    <t>C07AB07</t>
  </si>
  <si>
    <t>C07AG02</t>
  </si>
  <si>
    <t>C08DA01</t>
  </si>
  <si>
    <t>C09AA03</t>
  </si>
  <si>
    <t>DIROTON 10 MG</t>
  </si>
  <si>
    <t>POR TBL NOB 28X10MG</t>
  </si>
  <si>
    <t>C09BB04</t>
  </si>
  <si>
    <t>C09CA01</t>
  </si>
  <si>
    <t>POR TBL FLM 90X50MG</t>
  </si>
  <si>
    <t>C09DA01</t>
  </si>
  <si>
    <t>C10AA05</t>
  </si>
  <si>
    <t>G04CA02</t>
  </si>
  <si>
    <t>POR CPS RDR 30X0.4MG</t>
  </si>
  <si>
    <t>H02AB04</t>
  </si>
  <si>
    <t>SOLU-MEDROL 62,5 MG/ML</t>
  </si>
  <si>
    <t>INJ PSO LQF 250MG+4ML</t>
  </si>
  <si>
    <t>SOLU-MEDROL 40 MG/ML</t>
  </si>
  <si>
    <t>INJ PSO LQF 40MG+1ML</t>
  </si>
  <si>
    <t>H03AA01</t>
  </si>
  <si>
    <t>EUTHYROX 50 MIKROGRAMŮ</t>
  </si>
  <si>
    <t>POR TBL NOB 100X50RG</t>
  </si>
  <si>
    <t>J01CR02</t>
  </si>
  <si>
    <t>POR TBL FLM 21</t>
  </si>
  <si>
    <t>AMOKSIKLAV 1,2 G</t>
  </si>
  <si>
    <t>INJ+INF PLV SOL 5</t>
  </si>
  <si>
    <t>J01CR05</t>
  </si>
  <si>
    <t>J01DC02</t>
  </si>
  <si>
    <t>POR TBL FLM 10X500MG</t>
  </si>
  <si>
    <t>J01DH02</t>
  </si>
  <si>
    <t>J01FA09</t>
  </si>
  <si>
    <t>POR TBL FLM 14X500MG</t>
  </si>
  <si>
    <t>J01FA10</t>
  </si>
  <si>
    <t>J01FF01</t>
  </si>
  <si>
    <t>CLINDAMYCIN KABI 150 MG/ML</t>
  </si>
  <si>
    <t>INJ SOL 10X4ML/600MG</t>
  </si>
  <si>
    <t>J01GB03</t>
  </si>
  <si>
    <t>GENTAMICIN B.BRAUN 3 MG/ML INFUZNÍ ROZTOK</t>
  </si>
  <si>
    <t>J01GB06</t>
  </si>
  <si>
    <t>AMIKIN 500 MG</t>
  </si>
  <si>
    <t>INJ SOL 1X2ML/500MG</t>
  </si>
  <si>
    <t>J01MA01</t>
  </si>
  <si>
    <t>J01MA02</t>
  </si>
  <si>
    <t>J01XA01</t>
  </si>
  <si>
    <t>J01XA02</t>
  </si>
  <si>
    <t>TARGOCID 400 MG</t>
  </si>
  <si>
    <t>INJ+POR PSO LQF 1X400MG</t>
  </si>
  <si>
    <t>J02AC01</t>
  </si>
  <si>
    <t>MYCOMAX INF</t>
  </si>
  <si>
    <t>POR CPS DUR 28X100MG</t>
  </si>
  <si>
    <t>J02AC03</t>
  </si>
  <si>
    <t>POR TBL FLM 14X200MG</t>
  </si>
  <si>
    <t>J05AB11</t>
  </si>
  <si>
    <t>L01AX04</t>
  </si>
  <si>
    <t>M05BA03</t>
  </si>
  <si>
    <t>N02AX02</t>
  </si>
  <si>
    <t>N03AG01</t>
  </si>
  <si>
    <t>DEPAKINE CHRONO 500 MG SÉCABLE</t>
  </si>
  <si>
    <t>POR TBL RET 30X500MG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</si>
  <si>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</si>
  <si>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</si>
  <si>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</si>
  <si>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</si>
  <si>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</si>
  <si>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</si>
  <si>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</si>
  <si>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</si>
  <si>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</si>
  <si>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</si>
  <si>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</si>
  <si>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</si>
  <si>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N05CD08</t>
  </si>
  <si>
    <t>N06AB04</t>
  </si>
  <si>
    <t>POR TBL FLM 30X10 MG</t>
  </si>
  <si>
    <t>POR TBL FLM 30X20 MG</t>
  </si>
  <si>
    <t>N06AB10</t>
  </si>
  <si>
    <t>R03AC02</t>
  </si>
  <si>
    <t>INH SUS PSS 200X100RG</t>
  </si>
  <si>
    <t>R06AE07</t>
  </si>
  <si>
    <t>POR TBL FLM 60X10MG</t>
  </si>
  <si>
    <t>V06XX</t>
  </si>
  <si>
    <t>POR SOL 1X430GM</t>
  </si>
  <si>
    <t>POR SOL 1X1000ML</t>
  </si>
  <si>
    <t>NUTRIDRINK CREME S PŘÍCHUTÍ LESNÍHO OVOCE</t>
  </si>
  <si>
    <t>A10AB05</t>
  </si>
  <si>
    <t>A10AE05</t>
  </si>
  <si>
    <t>INJ SOL 10X5ML</t>
  </si>
  <si>
    <t>C09AA04</t>
  </si>
  <si>
    <t>C09AA05</t>
  </si>
  <si>
    <t>TRITACE 5 MG</t>
  </si>
  <si>
    <t>C09BA05</t>
  </si>
  <si>
    <t>C09BB03</t>
  </si>
  <si>
    <t>C09CA07</t>
  </si>
  <si>
    <t>POR TBL FLM 100X20MG</t>
  </si>
  <si>
    <t>SORTIS 40 MG</t>
  </si>
  <si>
    <t>POR TBL FLM 30X40MG</t>
  </si>
  <si>
    <t>C10AB05</t>
  </si>
  <si>
    <t>POR TBL FLM 90X160MG</t>
  </si>
  <si>
    <t>POR TBL NOB 100X100RG I</t>
  </si>
  <si>
    <t>J01AA12</t>
  </si>
  <si>
    <t>INF PLV SOL 10X50MG</t>
  </si>
  <si>
    <t>POR TBL FLM 14</t>
  </si>
  <si>
    <t>J01DD02</t>
  </si>
  <si>
    <t>CEFTAZIDIM KABI 2 G</t>
  </si>
  <si>
    <t>CIPHIN PRO INFUSIONE 200 MG/100 ML</t>
  </si>
  <si>
    <t>INF SOL 1X100ML/200MG</t>
  </si>
  <si>
    <t>J02AX04</t>
  </si>
  <si>
    <t>INF PLV CSL 1X50MG</t>
  </si>
  <si>
    <t>L01DB06</t>
  </si>
  <si>
    <t>INJ PLV SOL 1X5MG</t>
  </si>
  <si>
    <t>M01AX17</t>
  </si>
  <si>
    <t>POR TBL NOB 30X100MG</t>
  </si>
  <si>
    <t>POR TBL PRO 50X100MG</t>
  </si>
  <si>
    <t>N06AB06</t>
  </si>
  <si>
    <t>ZOLOFT 50 MG</t>
  </si>
  <si>
    <t>N06AX11</t>
  </si>
  <si>
    <t>R03CC02</t>
  </si>
  <si>
    <t>R06AE09</t>
  </si>
  <si>
    <t>INJ SOL 10X1ML</t>
  </si>
  <si>
    <t>J01XD01</t>
  </si>
  <si>
    <t>METRONIDAZOL B. BRAUN 5 MG/ML</t>
  </si>
  <si>
    <t>INF SOL 10X100ML</t>
  </si>
  <si>
    <t>POR TBL FLM 10X10MG</t>
  </si>
  <si>
    <t>L01XE08</t>
  </si>
  <si>
    <t>POR CPS DUR 112(4X28)X150MG I</t>
  </si>
  <si>
    <t>POR CPS DUR 112(4X28)X200MG I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</si>
  <si>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</si>
  <si>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</si>
  <si>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</si>
  <si>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</si>
  <si>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</si>
  <si>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</si>
  <si>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</si>
  <si>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3247 - laboratoř molekulární biologie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</si>
  <si>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</si>
  <si>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</si>
  <si>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</si>
  <si>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</si>
  <si>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</si>
  <si>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</si>
  <si>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</si>
  <si>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</si>
  <si>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</si>
  <si>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</si>
  <si>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</si>
  <si>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</si>
  <si>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Bačovský Jaroslav</t>
  </si>
  <si>
    <t>Faber Edgar</t>
  </si>
  <si>
    <t>Hluší Antonín</t>
  </si>
  <si>
    <t>Hubáček Jaromír</t>
  </si>
  <si>
    <t>Indrák Karel</t>
  </si>
  <si>
    <t>Kuba Adam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</si>
  <si>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</si>
  <si>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</si>
  <si>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</si>
  <si>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</si>
  <si>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</si>
  <si>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</si>
  <si>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</si>
  <si>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</si>
  <si>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</si>
  <si>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</si>
  <si>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</si>
  <si>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</si>
  <si>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</si>
  <si>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</si>
  <si>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</si>
  <si>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</si>
  <si>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</si>
  <si>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</si>
  <si>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Lukášová Marie</t>
  </si>
  <si>
    <t>Puščiznová Petra</t>
  </si>
  <si>
    <t>Kubová Zuzana</t>
  </si>
  <si>
    <t>Acetylcystein</t>
  </si>
  <si>
    <t>162244</t>
  </si>
  <si>
    <t>ACC 100 NEO</t>
  </si>
  <si>
    <t>POR TBL EFF 10X100MG</t>
  </si>
  <si>
    <t>Aciklovir</t>
  </si>
  <si>
    <t>Alopurinol</t>
  </si>
  <si>
    <t>1711</t>
  </si>
  <si>
    <t>POR TBL NOB 100X300MG</t>
  </si>
  <si>
    <t>2592</t>
  </si>
  <si>
    <t>MILURIT 100</t>
  </si>
  <si>
    <t>Amlodipin</t>
  </si>
  <si>
    <t>125061</t>
  </si>
  <si>
    <t>POR TBL NOB 56X5MG</t>
  </si>
  <si>
    <t>Amoxicilin a enzymový inhibitor</t>
  </si>
  <si>
    <t>Bromazepam</t>
  </si>
  <si>
    <t>LEXAURIN 1,5</t>
  </si>
  <si>
    <t>POR TBL NOB 30X1.5MG</t>
  </si>
  <si>
    <t>Erdostein</t>
  </si>
  <si>
    <t>95560</t>
  </si>
  <si>
    <t>POR CPS DUR 30X300MG</t>
  </si>
  <si>
    <t>Flukonazol</t>
  </si>
  <si>
    <t>Fluoxetin</t>
  </si>
  <si>
    <t>54423</t>
  </si>
  <si>
    <t>MAGRILAN</t>
  </si>
  <si>
    <t>POR CPS DUR 30X20MG</t>
  </si>
  <si>
    <t>Furosemid</t>
  </si>
  <si>
    <t>98218</t>
  </si>
  <si>
    <t>FURON 40 MG</t>
  </si>
  <si>
    <t>POR TBL NOB 20X40MG</t>
  </si>
  <si>
    <t>Itrakonazol</t>
  </si>
  <si>
    <t>Karvedilol</t>
  </si>
  <si>
    <t>21955</t>
  </si>
  <si>
    <t>CORYOL 12,5 MG</t>
  </si>
  <si>
    <t>POR TBL NOB 56X12.5 MG</t>
  </si>
  <si>
    <t>Klarithromycin</t>
  </si>
  <si>
    <t>53189</t>
  </si>
  <si>
    <t>POR TBL RET 7X500MG</t>
  </si>
  <si>
    <t>Kyselina listová</t>
  </si>
  <si>
    <t>ACIDUM FOLICUM LÉČIVA</t>
  </si>
  <si>
    <t>POR TBL OBD 30X10MG</t>
  </si>
  <si>
    <t>Megestrol</t>
  </si>
  <si>
    <t>100027</t>
  </si>
  <si>
    <t>MEGACE 160 MG</t>
  </si>
  <si>
    <t>POR TBL NOB 30X160MG</t>
  </si>
  <si>
    <t>Nadroparin</t>
  </si>
  <si>
    <t>Nitrendipin</t>
  </si>
  <si>
    <t>111898</t>
  </si>
  <si>
    <t>NITRESAN 10 MG</t>
  </si>
  <si>
    <t>POR TBL NOB 30X10MG</t>
  </si>
  <si>
    <t>Omeprazol</t>
  </si>
  <si>
    <t>132530</t>
  </si>
  <si>
    <t>HELICID 20</t>
  </si>
  <si>
    <t>POR CPS ETD 28X20MG</t>
  </si>
  <si>
    <t>Prednison</t>
  </si>
  <si>
    <t>PREDNISON 20 LÉČIVA</t>
  </si>
  <si>
    <t>POR TBL NOB 20X20MG</t>
  </si>
  <si>
    <t>Různé jiné kombinace železa</t>
  </si>
  <si>
    <t>POR TBL FLM 50X100MG</t>
  </si>
  <si>
    <t>Sodná sůl metamizolu</t>
  </si>
  <si>
    <t>NOVALGIN TABLETY</t>
  </si>
  <si>
    <t>POR TBL FLM 20X500MG</t>
  </si>
  <si>
    <t>Spironolakton</t>
  </si>
  <si>
    <t>POR TBL NOB 100X25MG</t>
  </si>
  <si>
    <t>Tramadol</t>
  </si>
  <si>
    <t>Vápník, kombinace s vitaminem D a/nebo jinými léčivy</t>
  </si>
  <si>
    <t>Pantoprazol</t>
  </si>
  <si>
    <t>49113</t>
  </si>
  <si>
    <t>CONTROLOC 20 MG</t>
  </si>
  <si>
    <t>POR TBL ENT 28X20MG I</t>
  </si>
  <si>
    <t>Alprazolam</t>
  </si>
  <si>
    <t>Cefuroxim</t>
  </si>
  <si>
    <t>Dexamethason</t>
  </si>
  <si>
    <t>52336</t>
  </si>
  <si>
    <t>FORTECORTIN 4</t>
  </si>
  <si>
    <t>POR TBL NOB 100X4MG</t>
  </si>
  <si>
    <t>Diosmin, kombinace</t>
  </si>
  <si>
    <t>POR CPS DUR 20X300MG</t>
  </si>
  <si>
    <t>66037</t>
  </si>
  <si>
    <t>POR CPS DUR 7X100MG</t>
  </si>
  <si>
    <t>Ibuprofen</t>
  </si>
  <si>
    <t>11064</t>
  </si>
  <si>
    <t>IBALGIN 600</t>
  </si>
  <si>
    <t>POR TBL FLM 100X600MG</t>
  </si>
  <si>
    <t>Jiná antihistaminika pro systémovou aplikaci</t>
  </si>
  <si>
    <t>2479</t>
  </si>
  <si>
    <t>POR TBL NOB 20X2MG</t>
  </si>
  <si>
    <t>Kortikosteroidy</t>
  </si>
  <si>
    <t>84700</t>
  </si>
  <si>
    <t>OTOBACID N</t>
  </si>
  <si>
    <t>AUR GTT SOL 1X5ML</t>
  </si>
  <si>
    <t>Magnesium-laktát</t>
  </si>
  <si>
    <t>MAGNESII LACTICI 0,5 TBL. MEDICAMENTA</t>
  </si>
  <si>
    <t>POR TBL NOB 100X0.5GM</t>
  </si>
  <si>
    <t>32060</t>
  </si>
  <si>
    <t>INJ SOL 2X0.6ML</t>
  </si>
  <si>
    <t>Ofloxacin</t>
  </si>
  <si>
    <t>POR TBL FLM 10X200MG</t>
  </si>
  <si>
    <t>122114</t>
  </si>
  <si>
    <t>APO-OME 20</t>
  </si>
  <si>
    <t>POR CPS ETD 100X20MG</t>
  </si>
  <si>
    <t>132531</t>
  </si>
  <si>
    <t>Telmisartan a diuretika</t>
  </si>
  <si>
    <t>29679</t>
  </si>
  <si>
    <t>MICARDISPLUS 80/12,5 MG</t>
  </si>
  <si>
    <t>POR TBL NOB 90X1</t>
  </si>
  <si>
    <t>Valaciklovir</t>
  </si>
  <si>
    <t>Vorikonazol</t>
  </si>
  <si>
    <t>Jiná</t>
  </si>
  <si>
    <t>*1024</t>
  </si>
  <si>
    <t>Jiný</t>
  </si>
  <si>
    <t>119773</t>
  </si>
  <si>
    <t>POR TBL NOB 100X100MG</t>
  </si>
  <si>
    <t>Ciprofloxacin</t>
  </si>
  <si>
    <t>Levocetirizin</t>
  </si>
  <si>
    <t>124339</t>
  </si>
  <si>
    <t>POR TBL FLM 10X5MG</t>
  </si>
  <si>
    <t>59687</t>
  </si>
  <si>
    <t>Theofylin</t>
  </si>
  <si>
    <t>44302</t>
  </si>
  <si>
    <t>POR CPS PRO 20X100MG</t>
  </si>
  <si>
    <t>POR TBL NOB 70X400MG</t>
  </si>
  <si>
    <t>84127</t>
  </si>
  <si>
    <t>POR TBL NOB 30X300MG</t>
  </si>
  <si>
    <t>Betaxolol</t>
  </si>
  <si>
    <t>52334</t>
  </si>
  <si>
    <t>POR TBL NOB 20X4MG</t>
  </si>
  <si>
    <t>Chlorid draselný</t>
  </si>
  <si>
    <t>17188</t>
  </si>
  <si>
    <t>KALIUM CHLORATUM BIOMEDICA</t>
  </si>
  <si>
    <t>POR TBL FLM 50X500MG</t>
  </si>
  <si>
    <t>Ipratropium-bromid</t>
  </si>
  <si>
    <t>INH SOL PSS 200X20 MCG</t>
  </si>
  <si>
    <t>Klindamycin</t>
  </si>
  <si>
    <t>132671</t>
  </si>
  <si>
    <t>DALACIN C 300 MG</t>
  </si>
  <si>
    <t>POR CPS DUR 16X300MG</t>
  </si>
  <si>
    <t>Kodein</t>
  </si>
  <si>
    <t>CODEIN SLOVAKOFARMA 15 MG</t>
  </si>
  <si>
    <t>POR TBL NOB 10X15MG</t>
  </si>
  <si>
    <t>Kyselina ursodeoxycholová</t>
  </si>
  <si>
    <t>13808</t>
  </si>
  <si>
    <t>URSOSAN</t>
  </si>
  <si>
    <t>POR CPS DUR 100X250MG</t>
  </si>
  <si>
    <t>97864</t>
  </si>
  <si>
    <t>POR CPS DUR 50X250MG</t>
  </si>
  <si>
    <t>Kyselina valproová</t>
  </si>
  <si>
    <t>44997</t>
  </si>
  <si>
    <t>POR TBL RET 100X500MG</t>
  </si>
  <si>
    <t>Léčiva k terapii onemocnění jater</t>
  </si>
  <si>
    <t>POR CPS DUR 100</t>
  </si>
  <si>
    <t>Metoprolol</t>
  </si>
  <si>
    <t>32225</t>
  </si>
  <si>
    <t>BETALOC ZOK 25 MG</t>
  </si>
  <si>
    <t>POR TBL PRO 28X25MG</t>
  </si>
  <si>
    <t>Nimesulid</t>
  </si>
  <si>
    <t>Rutosid, kombinace</t>
  </si>
  <si>
    <t>ASCORUTIN</t>
  </si>
  <si>
    <t>POR TBL FLM 50</t>
  </si>
  <si>
    <t>180444</t>
  </si>
  <si>
    <t>POR TBL FLM 90X500MG</t>
  </si>
  <si>
    <t>Warfarin</t>
  </si>
  <si>
    <t>94113</t>
  </si>
  <si>
    <t>WARFARIN ORION 3 MG</t>
  </si>
  <si>
    <t>POR TBL NOB 100X3MG</t>
  </si>
  <si>
    <t>POR TBL EFF 10X600MG</t>
  </si>
  <si>
    <t>Cyklofosfamid</t>
  </si>
  <si>
    <t>Mometason</t>
  </si>
  <si>
    <t>16456</t>
  </si>
  <si>
    <t>NAS SPR SUS 60X50RG</t>
  </si>
  <si>
    <t>Sulfamethoxazol a trimethoprim</t>
  </si>
  <si>
    <t>POR TBL NOB 20X960MG</t>
  </si>
  <si>
    <t>Valganciklovir</t>
  </si>
  <si>
    <t>POR TBL FLM 60X450MG</t>
  </si>
  <si>
    <t>Posakonazol</t>
  </si>
  <si>
    <t>NOXAFIL 40 MG/ML</t>
  </si>
  <si>
    <t>POR SUS 1X105ML</t>
  </si>
  <si>
    <t>12494</t>
  </si>
  <si>
    <t>AUGMENTIN 1 G</t>
  </si>
  <si>
    <t>POR TBL FLM 14 I</t>
  </si>
  <si>
    <t>47728</t>
  </si>
  <si>
    <t>Cetirizin</t>
  </si>
  <si>
    <t>Citalopram</t>
  </si>
  <si>
    <t>17433</t>
  </si>
  <si>
    <t>POR TBL FLM 60X20 MG</t>
  </si>
  <si>
    <t>Chlorprotixen</t>
  </si>
  <si>
    <t>75428</t>
  </si>
  <si>
    <t>CHLORPROTHIXEN 50 LÉČIVA</t>
  </si>
  <si>
    <t>10081</t>
  </si>
  <si>
    <t>Lerkanidipin</t>
  </si>
  <si>
    <t>169623</t>
  </si>
  <si>
    <t>KAPIDIN 10 MG</t>
  </si>
  <si>
    <t>16457</t>
  </si>
  <si>
    <t>49115</t>
  </si>
  <si>
    <t>POR TBL ENT 100X20MG</t>
  </si>
  <si>
    <t>Potraviny pro zvláštní lékařské účely (PZLÚ)</t>
  </si>
  <si>
    <t>119653</t>
  </si>
  <si>
    <t>POR TBL FLM 60X100MG</t>
  </si>
  <si>
    <t>Sertralin</t>
  </si>
  <si>
    <t>3377</t>
  </si>
  <si>
    <t>POR TBL NOB 20X480MG</t>
  </si>
  <si>
    <t>Telmisartan</t>
  </si>
  <si>
    <t>Tramadol, kombinace</t>
  </si>
  <si>
    <t>17926</t>
  </si>
  <si>
    <t>ZALDIAR</t>
  </si>
  <si>
    <t>26891</t>
  </si>
  <si>
    <t>Amiodaron</t>
  </si>
  <si>
    <t>13768</t>
  </si>
  <si>
    <t>POR TBL NOB 60X200MG</t>
  </si>
  <si>
    <t>Bisoprolol</t>
  </si>
  <si>
    <t>132575</t>
  </si>
  <si>
    <t>52335</t>
  </si>
  <si>
    <t>Enoxaparin</t>
  </si>
  <si>
    <t>INJ SOL ISP 10X0.4ML/4KU</t>
  </si>
  <si>
    <t>INJ SOL ISP 10X0.6ML/6KU</t>
  </si>
  <si>
    <t>50353</t>
  </si>
  <si>
    <t>POR CPS DUR 30X100MG</t>
  </si>
  <si>
    <t>59893</t>
  </si>
  <si>
    <t>EGILOK 100 MG</t>
  </si>
  <si>
    <t>POR TBL NOB 60X100MG</t>
  </si>
  <si>
    <t>Síran železnatý</t>
  </si>
  <si>
    <t>14712</t>
  </si>
  <si>
    <t>TARDYFERON</t>
  </si>
  <si>
    <t>POR TBL RET 100</t>
  </si>
  <si>
    <t>3550</t>
  </si>
  <si>
    <t>POR TBL NOB 20X25MG</t>
  </si>
  <si>
    <t>17924</t>
  </si>
  <si>
    <t>POR TBL FLM 10</t>
  </si>
  <si>
    <t>Homeopatika (česká ATC skupina)</t>
  </si>
  <si>
    <t>115226</t>
  </si>
  <si>
    <t>KALIUM CHLORATUM</t>
  </si>
  <si>
    <t>POR TBL NOB 80 D5-D30</t>
  </si>
  <si>
    <t>Aceklofenak</t>
  </si>
  <si>
    <t>160839</t>
  </si>
  <si>
    <t>BIOFENAC 100 MG POTAHOVANÉ TABLETY</t>
  </si>
  <si>
    <t>Atorvastatin</t>
  </si>
  <si>
    <t>93013</t>
  </si>
  <si>
    <t>SORTIS 10 MG</t>
  </si>
  <si>
    <t>93015</t>
  </si>
  <si>
    <t>3801</t>
  </si>
  <si>
    <t>CONCOR COR 2,5 MG</t>
  </si>
  <si>
    <t>POR TBL FLM 28X2.5MG</t>
  </si>
  <si>
    <t>Diazepam</t>
  </si>
  <si>
    <t>DIAZEPAM SLOVAKOFARMA 5 MG</t>
  </si>
  <si>
    <t>POR TBL NOB 20X5MG</t>
  </si>
  <si>
    <t>Diklofenak</t>
  </si>
  <si>
    <t>119672</t>
  </si>
  <si>
    <t>DICLOFENAC DUO PHARMASWISS 75 MG</t>
  </si>
  <si>
    <t>POR CPS RDR 30X75MG</t>
  </si>
  <si>
    <t>132660</t>
  </si>
  <si>
    <t>132634</t>
  </si>
  <si>
    <t>POR TBL NOB 50X40MG</t>
  </si>
  <si>
    <t>Hydroxymočovina</t>
  </si>
  <si>
    <t>POR CPS DUR 100X500MG</t>
  </si>
  <si>
    <t>Chinapril a diuretika</t>
  </si>
  <si>
    <t>76710</t>
  </si>
  <si>
    <t>ACCUZIDE 10</t>
  </si>
  <si>
    <t>POR TBL FLM 100</t>
  </si>
  <si>
    <t>Isradipin</t>
  </si>
  <si>
    <t>125866</t>
  </si>
  <si>
    <t>POR CPS PRO 100X5MG</t>
  </si>
  <si>
    <t>187413</t>
  </si>
  <si>
    <t>10680</t>
  </si>
  <si>
    <t>POR TBL NOB 30X12.5MG</t>
  </si>
  <si>
    <t>Kyselina acetylsalicylová</t>
  </si>
  <si>
    <t>200214</t>
  </si>
  <si>
    <t>ANOPYRIN 100 MG</t>
  </si>
  <si>
    <t>POR TBL NOB 56X100MG</t>
  </si>
  <si>
    <t>Kyselina ibandronová</t>
  </si>
  <si>
    <t>26242</t>
  </si>
  <si>
    <t>BONDRONAT 50 MG</t>
  </si>
  <si>
    <t>Kyselina klodronová</t>
  </si>
  <si>
    <t>132822</t>
  </si>
  <si>
    <t>BONEFOS 800 MG</t>
  </si>
  <si>
    <t>POR TBL FLM 60X800MG</t>
  </si>
  <si>
    <t>132805</t>
  </si>
  <si>
    <t>Lansoprazol</t>
  </si>
  <si>
    <t>17122</t>
  </si>
  <si>
    <t>LANZUL 30 MG</t>
  </si>
  <si>
    <t>POR CPS DUR 56X30MG</t>
  </si>
  <si>
    <t>Levothyroxin, sodná sůl</t>
  </si>
  <si>
    <t>Losartan</t>
  </si>
  <si>
    <t>13892</t>
  </si>
  <si>
    <t>POR TBL OBD 50</t>
  </si>
  <si>
    <t>Melfalan</t>
  </si>
  <si>
    <t>192842</t>
  </si>
  <si>
    <t>POR TBL FLM 25X2MG</t>
  </si>
  <si>
    <t>49114</t>
  </si>
  <si>
    <t>POR TBL ENT 56X20MG</t>
  </si>
  <si>
    <t>Paracetamol, kombinace kromě psycholeptik</t>
  </si>
  <si>
    <t>30229</t>
  </si>
  <si>
    <t>PARALEN PLUS</t>
  </si>
  <si>
    <t>POR TBL FLM 24</t>
  </si>
  <si>
    <t>Pregabalin</t>
  </si>
  <si>
    <t>28223</t>
  </si>
  <si>
    <t>LYRICA 150 MG</t>
  </si>
  <si>
    <t>POR CPS DUR 56X150MG</t>
  </si>
  <si>
    <t>Ramipril</t>
  </si>
  <si>
    <t>56982</t>
  </si>
  <si>
    <t>POR TBL NOB 50X5MG</t>
  </si>
  <si>
    <t>164888</t>
  </si>
  <si>
    <t>CALTRATE 600 MG/400 IU D3 POTAHOVANÁ TABLETA</t>
  </si>
  <si>
    <t>POR TBL FLM 90</t>
  </si>
  <si>
    <t>94114</t>
  </si>
  <si>
    <t>WARFARIN ORION 5 MG</t>
  </si>
  <si>
    <t>POR TBL NOB 100X5MG</t>
  </si>
  <si>
    <t>*1023</t>
  </si>
  <si>
    <t>84128</t>
  </si>
  <si>
    <t>107869</t>
  </si>
  <si>
    <t>APO-ALLOPURINOL</t>
  </si>
  <si>
    <t>1631</t>
  </si>
  <si>
    <t>PURINOL 100 MG</t>
  </si>
  <si>
    <t>86656</t>
  </si>
  <si>
    <t>NEUROL 1,0</t>
  </si>
  <si>
    <t>POR TBL NOB 30X1MG</t>
  </si>
  <si>
    <t>Anagrelid</t>
  </si>
  <si>
    <t>47614</t>
  </si>
  <si>
    <t>THROMBOREDUCTIN 0,5 MG</t>
  </si>
  <si>
    <t>POR CPS DUR 100X0.5MG</t>
  </si>
  <si>
    <t>Digoxin</t>
  </si>
  <si>
    <t>DIGOXIN 0,125 LÉČIVA</t>
  </si>
  <si>
    <t>POR TBL NOB 30X0.125MG</t>
  </si>
  <si>
    <t>46622</t>
  </si>
  <si>
    <t>UNO</t>
  </si>
  <si>
    <t>POR TBL PRO 50X150MG</t>
  </si>
  <si>
    <t>Famotidin</t>
  </si>
  <si>
    <t>47863</t>
  </si>
  <si>
    <t>FAMOSAN 40 MG</t>
  </si>
  <si>
    <t>POR TBL FLM 100X40MG</t>
  </si>
  <si>
    <t>122122</t>
  </si>
  <si>
    <t>APO-FAMOTIDINE 40 MG</t>
  </si>
  <si>
    <t>POR TBL FLM 50X40MG</t>
  </si>
  <si>
    <t>Fenoterol</t>
  </si>
  <si>
    <t>64881</t>
  </si>
  <si>
    <t>BEROTEC N 100 MCG</t>
  </si>
  <si>
    <t>Glycerol-trinitrát</t>
  </si>
  <si>
    <t>85071</t>
  </si>
  <si>
    <t>NITROMINT</t>
  </si>
  <si>
    <t>ORM SPR SLG 1X10GM</t>
  </si>
  <si>
    <t>Hořčík (různé sole v kombinaci)</t>
  </si>
  <si>
    <t>POR GRA SOL 30</t>
  </si>
  <si>
    <t>Hydrochlorothiazid a kalium šetřící diuretika</t>
  </si>
  <si>
    <t>Chlorambucil</t>
  </si>
  <si>
    <t>47717</t>
  </si>
  <si>
    <t>LEUKERAN</t>
  </si>
  <si>
    <t>11063</t>
  </si>
  <si>
    <t>POR TBL FLM 30X600MG</t>
  </si>
  <si>
    <t>32081</t>
  </si>
  <si>
    <t>IBALGIN 400</t>
  </si>
  <si>
    <t>Interferon alfa-2a</t>
  </si>
  <si>
    <t>16558</t>
  </si>
  <si>
    <t>ROFERON-A 3 MIU/0,5ML</t>
  </si>
  <si>
    <t>INJ SOL 5X0.5ML/3MU S</t>
  </si>
  <si>
    <t>Jiná antiinfektiva</t>
  </si>
  <si>
    <t>OPH UNG 1X5GM/5MG</t>
  </si>
  <si>
    <t>Klopidogrel</t>
  </si>
  <si>
    <t>169252</t>
  </si>
  <si>
    <t>TROMBEX 75 MG POTAHOVANÉ TABLETY</t>
  </si>
  <si>
    <t>POR TBL FLM 90X75MG</t>
  </si>
  <si>
    <t>90</t>
  </si>
  <si>
    <t>CODEIN SLOVAKOFARMA 30 MG</t>
  </si>
  <si>
    <t>POR TBL NOB 10X30MG</t>
  </si>
  <si>
    <t>151142</t>
  </si>
  <si>
    <t>155782</t>
  </si>
  <si>
    <t>GODASAL 100</t>
  </si>
  <si>
    <t>POR TBL NOB 100</t>
  </si>
  <si>
    <t>Měkký parafin a tukové produkty</t>
  </si>
  <si>
    <t>Nifedipin</t>
  </si>
  <si>
    <t>93460</t>
  </si>
  <si>
    <t>CORDIPIN RETARD</t>
  </si>
  <si>
    <t>POR TBL PRO 30X20MG</t>
  </si>
  <si>
    <t>25365</t>
  </si>
  <si>
    <t>158355</t>
  </si>
  <si>
    <t>OMEPRAZOL MYLAN 20 MG</t>
  </si>
  <si>
    <t>Pitofenon a analgetika</t>
  </si>
  <si>
    <t>50335</t>
  </si>
  <si>
    <t>56974</t>
  </si>
  <si>
    <t>TRITACE 1,25 MG</t>
  </si>
  <si>
    <t>POR TBL NOB 50X1.25MG</t>
  </si>
  <si>
    <t>94584</t>
  </si>
  <si>
    <t>AKTIFERRIN</t>
  </si>
  <si>
    <t>POR CPS MOL 50</t>
  </si>
  <si>
    <t>Sulodexid</t>
  </si>
  <si>
    <t>96118</t>
  </si>
  <si>
    <t>VESSEL DUE F</t>
  </si>
  <si>
    <t>POR CPS MOL 50X250LSU</t>
  </si>
  <si>
    <t>POR CPS PRO 50X100MG</t>
  </si>
  <si>
    <t>104503</t>
  </si>
  <si>
    <t>MABRON RETARD 200</t>
  </si>
  <si>
    <t>POR TBL PRO 60X200MG</t>
  </si>
  <si>
    <t>Urea</t>
  </si>
  <si>
    <t>Zolpidem</t>
  </si>
  <si>
    <t>94776</t>
  </si>
  <si>
    <t>ZOLPINOX</t>
  </si>
  <si>
    <t>POR TBL FLM 50X10MG</t>
  </si>
  <si>
    <t>POR TBL EFF 20X600MG</t>
  </si>
  <si>
    <t>201642</t>
  </si>
  <si>
    <t>Cyklosporin</t>
  </si>
  <si>
    <t>POR SOL 1X50ML/5GM</t>
  </si>
  <si>
    <t>6408</t>
  </si>
  <si>
    <t>EQUORAL</t>
  </si>
  <si>
    <t>Cyproheptadin</t>
  </si>
  <si>
    <t>2868</t>
  </si>
  <si>
    <t>PERITOL</t>
  </si>
  <si>
    <t>Jiná antibiotika pro lokální aplikaci</t>
  </si>
  <si>
    <t>55760</t>
  </si>
  <si>
    <t>PAMYCON NA PŘÍPRAVU KAPEK</t>
  </si>
  <si>
    <t>DRM PLV SOL 1X10LAH</t>
  </si>
  <si>
    <t>32544</t>
  </si>
  <si>
    <t>POR TBL RET 10X500MG-DOUBLE BL</t>
  </si>
  <si>
    <t>88</t>
  </si>
  <si>
    <t>Komplex železa s isomaltosou a kyselina listová</t>
  </si>
  <si>
    <t>16593</t>
  </si>
  <si>
    <t>MALTOFER FOL TABLETY</t>
  </si>
  <si>
    <t>POR TBL MND 30</t>
  </si>
  <si>
    <t>47141</t>
  </si>
  <si>
    <t>POR TBL NOB 100X50RG I</t>
  </si>
  <si>
    <t>TBL.MAGNESII LACTICI 0,5 GLO</t>
  </si>
  <si>
    <t>POR TBL NOB 100X500MG</t>
  </si>
  <si>
    <t>Methylprednisolon</t>
  </si>
  <si>
    <t>40373</t>
  </si>
  <si>
    <t>MEDROL 16 MG</t>
  </si>
  <si>
    <t>POR TBL NOB 50X16MG</t>
  </si>
  <si>
    <t>Multienzymové přípravky (lipáza, proteáza apod.)</t>
  </si>
  <si>
    <t>200310</t>
  </si>
  <si>
    <t>KREON 25 000</t>
  </si>
  <si>
    <t>POR CPS ETD 100</t>
  </si>
  <si>
    <t>122113</t>
  </si>
  <si>
    <t>POR CPS ETD 50X20MG</t>
  </si>
  <si>
    <t>PREDNISON 5 LÉČIVA</t>
  </si>
  <si>
    <t>119654</t>
  </si>
  <si>
    <t>POR TBL FLM 100X100MG</t>
  </si>
  <si>
    <t>59672</t>
  </si>
  <si>
    <t>POR TBL PRO 30X100MG</t>
  </si>
  <si>
    <t>189081</t>
  </si>
  <si>
    <t>POR TBL MND 100</t>
  </si>
  <si>
    <t>192342</t>
  </si>
  <si>
    <t>WARFARIN PMCS 5 MG</t>
  </si>
  <si>
    <t>Ruxolitinib</t>
  </si>
  <si>
    <t>193476</t>
  </si>
  <si>
    <t>JAKAVI 20 MG</t>
  </si>
  <si>
    <t>POR TBL NOB 60X20MG</t>
  </si>
  <si>
    <t>Kompresní punčochy a návleky</t>
  </si>
  <si>
    <t>45763</t>
  </si>
  <si>
    <t>PUNČOCHY KOMPRESNÍ LÝTKOVÉ II.K.T.</t>
  </si>
  <si>
    <t>MAXIS B/BRILANT/ A-D</t>
  </si>
  <si>
    <t>Acebutolol</t>
  </si>
  <si>
    <t>80058</t>
  </si>
  <si>
    <t>SECTRAL 400 MG</t>
  </si>
  <si>
    <t>Deferipron</t>
  </si>
  <si>
    <t>167767</t>
  </si>
  <si>
    <t>FERRIPROX 1000 MG</t>
  </si>
  <si>
    <t>POR TBL FLM 100X1000MG</t>
  </si>
  <si>
    <t>Finasterid</t>
  </si>
  <si>
    <t>107594</t>
  </si>
  <si>
    <t>PENESTER</t>
  </si>
  <si>
    <t>POR TBL FLM 30X5MG BLI P</t>
  </si>
  <si>
    <t>Gabapentin</t>
  </si>
  <si>
    <t>84401</t>
  </si>
  <si>
    <t>NEURONTIN 400 MG</t>
  </si>
  <si>
    <t>POR CPS DUR 50X400MG</t>
  </si>
  <si>
    <t>202362</t>
  </si>
  <si>
    <t>POR TBL FLM 48X400MG</t>
  </si>
  <si>
    <t>155781</t>
  </si>
  <si>
    <t>POR TBL NOB 50</t>
  </si>
  <si>
    <t>Laktulóza</t>
  </si>
  <si>
    <t>Metformin</t>
  </si>
  <si>
    <t>23797</t>
  </si>
  <si>
    <t>GLUCOPHAGE 1000 MG</t>
  </si>
  <si>
    <t>132559</t>
  </si>
  <si>
    <t>32064</t>
  </si>
  <si>
    <t>Ondansetron</t>
  </si>
  <si>
    <t>Propafenon</t>
  </si>
  <si>
    <t>53535</t>
  </si>
  <si>
    <t>PROPAFENON AL 150</t>
  </si>
  <si>
    <t>POR TBL FLM 50X150MG</t>
  </si>
  <si>
    <t>Tretinoin</t>
  </si>
  <si>
    <t>15048</t>
  </si>
  <si>
    <t>VESANOID 10 MG</t>
  </si>
  <si>
    <t>POR CPS MOL 100X10MG</t>
  </si>
  <si>
    <t>1013</t>
  </si>
  <si>
    <t>Azithromycin</t>
  </si>
  <si>
    <t>45011</t>
  </si>
  <si>
    <t>POR TBL FLM 6X500MG</t>
  </si>
  <si>
    <t>132632</t>
  </si>
  <si>
    <t>Indobufen</t>
  </si>
  <si>
    <t>47845</t>
  </si>
  <si>
    <t>IBUSTRIN</t>
  </si>
  <si>
    <t>Kandesartan a diuretika</t>
  </si>
  <si>
    <t>159003</t>
  </si>
  <si>
    <t>CANCOMBINO 16 MG/12,5 MG</t>
  </si>
  <si>
    <t>POR TBL NOB 90 I</t>
  </si>
  <si>
    <t>Pikosíran sodný, kombinace</t>
  </si>
  <si>
    <t>199163</t>
  </si>
  <si>
    <t>PICOPREP PRÁŠEK PRO PERORÁLNÍ ROZTOK</t>
  </si>
  <si>
    <t>POR PLV SOL 150X2</t>
  </si>
  <si>
    <t>56973</t>
  </si>
  <si>
    <t>POR TBL NOB 30X1.25MG</t>
  </si>
  <si>
    <t>Rilmenidin</t>
  </si>
  <si>
    <t>125641</t>
  </si>
  <si>
    <t>POR TBL NOB 90X1MG</t>
  </si>
  <si>
    <t>Valsartan</t>
  </si>
  <si>
    <t>125598</t>
  </si>
  <si>
    <t>VALSACOR 160 MG</t>
  </si>
  <si>
    <t>POR TBL FLM 84X160MG</t>
  </si>
  <si>
    <t>Deferasirox</t>
  </si>
  <si>
    <t>27804</t>
  </si>
  <si>
    <t>POR TBL SUS 84X500MG</t>
  </si>
  <si>
    <t>125059</t>
  </si>
  <si>
    <t>85525</t>
  </si>
  <si>
    <t>AMOKSIKLAV 625 MG</t>
  </si>
  <si>
    <t>53913</t>
  </si>
  <si>
    <t>AZITROMYCIN SANDOZ 250 MG</t>
  </si>
  <si>
    <t>POR TBL FLM 6X250MG</t>
  </si>
  <si>
    <t>49910</t>
  </si>
  <si>
    <t>POR TBL FLM 98X20MG</t>
  </si>
  <si>
    <t>LEXAURIN 3</t>
  </si>
  <si>
    <t>POR TBL NOB 30X3MG</t>
  </si>
  <si>
    <t>Budesonid</t>
  </si>
  <si>
    <t>83424</t>
  </si>
  <si>
    <t>ENTOCORT KLYZMA 2 MG</t>
  </si>
  <si>
    <t>RCT TBL SUS 7X2MG+SOL</t>
  </si>
  <si>
    <t>SANDIMMUN NEORAL 25 MG</t>
  </si>
  <si>
    <t>POR CPS MOL 50X25MG</t>
  </si>
  <si>
    <t>15641</t>
  </si>
  <si>
    <t>SANDIMMUN NEORAL 50 MG</t>
  </si>
  <si>
    <t>POR CPS MOL 50X50MG</t>
  </si>
  <si>
    <t>84400</t>
  </si>
  <si>
    <t>POR CPS DUR 100X300MG</t>
  </si>
  <si>
    <t>Kalcium-folinát</t>
  </si>
  <si>
    <t>41629</t>
  </si>
  <si>
    <t>CALCIUMFOLINAT 'EBEWE' 15 MG</t>
  </si>
  <si>
    <t>POR CPS DUR 20X15MG</t>
  </si>
  <si>
    <t>Komplex železa s isomaltosou</t>
  </si>
  <si>
    <t>POR TBL MND 30X100MG</t>
  </si>
  <si>
    <t>Kyselina alendronová a cholekalciferol</t>
  </si>
  <si>
    <t>25416</t>
  </si>
  <si>
    <t>FOSAVANCE 70 MG/2800 IU</t>
  </si>
  <si>
    <t>POR TBL NOB 12</t>
  </si>
  <si>
    <t>86393</t>
  </si>
  <si>
    <t>POR TBL NOB 50X0.5GM</t>
  </si>
  <si>
    <t>99589</t>
  </si>
  <si>
    <t>ZOFRAN 8 MG</t>
  </si>
  <si>
    <t>POR TBL FLM 10X8MG</t>
  </si>
  <si>
    <t>13705</t>
  </si>
  <si>
    <t>ZOVIRAX 800 MG</t>
  </si>
  <si>
    <t>POR TBL NOB 35X800MG</t>
  </si>
  <si>
    <t>84129</t>
  </si>
  <si>
    <t>POR TBL NOB 50X400MG</t>
  </si>
  <si>
    <t>42848</t>
  </si>
  <si>
    <t>HIPRES 5</t>
  </si>
  <si>
    <t>19590</t>
  </si>
  <si>
    <t>TORVACARD 10</t>
  </si>
  <si>
    <t>Baklofen</t>
  </si>
  <si>
    <t>40274</t>
  </si>
  <si>
    <t>BACLOFEN-POLPHARMA 10 MG</t>
  </si>
  <si>
    <t>POR TBL NOB 50X10MG</t>
  </si>
  <si>
    <t>29317</t>
  </si>
  <si>
    <t>FERRIPROX 500 MG</t>
  </si>
  <si>
    <t>POR TBL FLM 100X500MG</t>
  </si>
  <si>
    <t>Enalapril</t>
  </si>
  <si>
    <t>45273</t>
  </si>
  <si>
    <t>ENAP 5 MG</t>
  </si>
  <si>
    <t>Escitalopram</t>
  </si>
  <si>
    <t>Esomeprazol</t>
  </si>
  <si>
    <t>180051</t>
  </si>
  <si>
    <t>HELIDES 20 MG ENTEROSOLVENTNÍ TVRDÉ TOBOLKY</t>
  </si>
  <si>
    <t>Fenofibrát</t>
  </si>
  <si>
    <t>59503</t>
  </si>
  <si>
    <t>POR TBL FLM 30X160MG</t>
  </si>
  <si>
    <t>Fludarabin</t>
  </si>
  <si>
    <t>58897</t>
  </si>
  <si>
    <t>FLUDARA</t>
  </si>
  <si>
    <t>POR TBL FLM 15X10MG</t>
  </si>
  <si>
    <t>84398</t>
  </si>
  <si>
    <t>POR CPS DUR 100X100MG</t>
  </si>
  <si>
    <t>Cholekalciferol</t>
  </si>
  <si>
    <t>POR GTT SOL 1X10ML</t>
  </si>
  <si>
    <t>Indometacin</t>
  </si>
  <si>
    <t>67408</t>
  </si>
  <si>
    <t>INDOBENE</t>
  </si>
  <si>
    <t>DRM GEL 1X50GM</t>
  </si>
  <si>
    <t>Isosorbid-mononitrát</t>
  </si>
  <si>
    <t>164344</t>
  </si>
  <si>
    <t>MONO MACK DEPOT</t>
  </si>
  <si>
    <t>POR TBL PRO 28X100MG</t>
  </si>
  <si>
    <t>44504</t>
  </si>
  <si>
    <t>POR TBL PRO 20X100MG</t>
  </si>
  <si>
    <t>137824</t>
  </si>
  <si>
    <t>26099</t>
  </si>
  <si>
    <t>BONVIVA 3 MG/3 ML</t>
  </si>
  <si>
    <t>IVN INJ SOL 1X3MG/3ML</t>
  </si>
  <si>
    <t>Losartan a diuretika</t>
  </si>
  <si>
    <t>171577</t>
  </si>
  <si>
    <t>MAGNESIUM LACTATE BIOMEDICA 500 MG TABLETY</t>
  </si>
  <si>
    <t>POR TBL NOB 50X500MG</t>
  </si>
  <si>
    <t>Makrogol</t>
  </si>
  <si>
    <t>POR PLV SOL 1X4</t>
  </si>
  <si>
    <t>Mefenoxalon</t>
  </si>
  <si>
    <t>85656</t>
  </si>
  <si>
    <t>DORSIFLEX 200 MG</t>
  </si>
  <si>
    <t>Mupirocin</t>
  </si>
  <si>
    <t>Norfloxacin</t>
  </si>
  <si>
    <t>93465</t>
  </si>
  <si>
    <t>NOLICIN</t>
  </si>
  <si>
    <t>POR TBL FLM 20X400MG</t>
  </si>
  <si>
    <t>97776</t>
  </si>
  <si>
    <t>ZOFRAN ZYDIS 4 MG</t>
  </si>
  <si>
    <t>ORM TBL BUC 10X4MG</t>
  </si>
  <si>
    <t>Oseltamivir</t>
  </si>
  <si>
    <t>Perindopril</t>
  </si>
  <si>
    <t>Ramipril a felodipin</t>
  </si>
  <si>
    <t>50117</t>
  </si>
  <si>
    <t>TRIASYN 5/5 MG</t>
  </si>
  <si>
    <t>POR TBL RET 30</t>
  </si>
  <si>
    <t>98194</t>
  </si>
  <si>
    <t>CYCLO 3 FORT</t>
  </si>
  <si>
    <t>POR CPS DUR 30</t>
  </si>
  <si>
    <t>189077</t>
  </si>
  <si>
    <t>198056</t>
  </si>
  <si>
    <t>198055</t>
  </si>
  <si>
    <t>POR TBL FLM 28X10MG</t>
  </si>
  <si>
    <t>Dále nespecifikované pomůcky</t>
  </si>
  <si>
    <t>278</t>
  </si>
  <si>
    <t>PARUKA</t>
  </si>
  <si>
    <t>PŘÍSPĚVEK POJIŠŤOVNY DO VÝŠE</t>
  </si>
  <si>
    <t>Alfakalcidol</t>
  </si>
  <si>
    <t>14330</t>
  </si>
  <si>
    <t>ALPHA D3 0.25 MCG</t>
  </si>
  <si>
    <t>POR CPS MOL 100X0.25RG</t>
  </si>
  <si>
    <t>Ambroxol</t>
  </si>
  <si>
    <t>100282</t>
  </si>
  <si>
    <t>MUCOSOLVAN JUNIOR</t>
  </si>
  <si>
    <t>125052</t>
  </si>
  <si>
    <t>APO-AMLO 10</t>
  </si>
  <si>
    <t>POR TBL NOB 100X10MG</t>
  </si>
  <si>
    <t>125066</t>
  </si>
  <si>
    <t>47741</t>
  </si>
  <si>
    <t>RIVOCOR 10</t>
  </si>
  <si>
    <t>158715</t>
  </si>
  <si>
    <t>BISOPROLOL MYLAN 10 MG</t>
  </si>
  <si>
    <t>POR TBL FLM 98X10MG</t>
  </si>
  <si>
    <t>53201</t>
  </si>
  <si>
    <t>CIPHIN 250</t>
  </si>
  <si>
    <t>POR TBL FLM 10X250MG</t>
  </si>
  <si>
    <t>132524</t>
  </si>
  <si>
    <t>15162</t>
  </si>
  <si>
    <t>CITALON 10 MG</t>
  </si>
  <si>
    <t>203106</t>
  </si>
  <si>
    <t>185471</t>
  </si>
  <si>
    <t>115404</t>
  </si>
  <si>
    <t>INJ SOL ISP 10X1ML/10KU</t>
  </si>
  <si>
    <t>56808</t>
  </si>
  <si>
    <t>FURORESE 125</t>
  </si>
  <si>
    <t>POR TBL NOB 50X125MG</t>
  </si>
  <si>
    <t>56809</t>
  </si>
  <si>
    <t>POR TBL NOB 100X125MG</t>
  </si>
  <si>
    <t>94805</t>
  </si>
  <si>
    <t>Hydrokortison</t>
  </si>
  <si>
    <t>180827</t>
  </si>
  <si>
    <t>HYDROCORTISON 10 MG JENAPHARM</t>
  </si>
  <si>
    <t>17189</t>
  </si>
  <si>
    <t>200935</t>
  </si>
  <si>
    <t>32082</t>
  </si>
  <si>
    <t>Imidapril</t>
  </si>
  <si>
    <t>176484</t>
  </si>
  <si>
    <t>TANATRIL 10 MG</t>
  </si>
  <si>
    <t>23305</t>
  </si>
  <si>
    <t>MONOSAN 20 MG</t>
  </si>
  <si>
    <t>POR TBL NOB 100X20MG</t>
  </si>
  <si>
    <t>132644</t>
  </si>
  <si>
    <t>POR TBL NOB 14X500MG</t>
  </si>
  <si>
    <t>143531</t>
  </si>
  <si>
    <t>CLOPIDOGREL ACTAVIS 75 MG</t>
  </si>
  <si>
    <t>POR TBL FLM 100X75MG</t>
  </si>
  <si>
    <t>188850</t>
  </si>
  <si>
    <t>STACYL 100 MG ENTEROSOLVENTNÍ TABLETY</t>
  </si>
  <si>
    <t>POR TBL ENT 100X100MG I</t>
  </si>
  <si>
    <t>26243</t>
  </si>
  <si>
    <t>POR TBL FLM 84X50MG</t>
  </si>
  <si>
    <t>56638</t>
  </si>
  <si>
    <t>132612</t>
  </si>
  <si>
    <t>106344</t>
  </si>
  <si>
    <t>LANZUL 15 MG</t>
  </si>
  <si>
    <t>POR CPS ETD 28X15MG</t>
  </si>
  <si>
    <t>Meloxikam</t>
  </si>
  <si>
    <t>112562</t>
  </si>
  <si>
    <t>RECOXA 15</t>
  </si>
  <si>
    <t>POR TBL NOB 60X15MG</t>
  </si>
  <si>
    <t>12354</t>
  </si>
  <si>
    <t>Moxonidin</t>
  </si>
  <si>
    <t>125391</t>
  </si>
  <si>
    <t>CYNT 0,4</t>
  </si>
  <si>
    <t>POR TBL FLM 98X0.4MG</t>
  </si>
  <si>
    <t>Naftidrofuryl</t>
  </si>
  <si>
    <t>100338</t>
  </si>
  <si>
    <t>ENELBIN 100 RETARD</t>
  </si>
  <si>
    <t>POR TBL PRO 100X100MG</t>
  </si>
  <si>
    <t>12893</t>
  </si>
  <si>
    <t>12895</t>
  </si>
  <si>
    <t>POR GRA SUS 30X100MG I</t>
  </si>
  <si>
    <t>115318</t>
  </si>
  <si>
    <t>Paracetamol</t>
  </si>
  <si>
    <t>59092</t>
  </si>
  <si>
    <t>POR TBL NOB 20X500MG</t>
  </si>
  <si>
    <t>85162</t>
  </si>
  <si>
    <t>PRENESSA 4 MG</t>
  </si>
  <si>
    <t>POR TBL NOB 90X4MG</t>
  </si>
  <si>
    <t>Perindopril a diuretika</t>
  </si>
  <si>
    <t>122690</t>
  </si>
  <si>
    <t>PRESTARIUM NEO COMBI 5 MG/1,25 MG</t>
  </si>
  <si>
    <t>162008</t>
  </si>
  <si>
    <t>PRESTARIUM NEO COMBI 10 MG/2,5 MG</t>
  </si>
  <si>
    <t>162012</t>
  </si>
  <si>
    <t>28217</t>
  </si>
  <si>
    <t>POR CPS DUR 56X75MG</t>
  </si>
  <si>
    <t>53536</t>
  </si>
  <si>
    <t>POR TBL FLM 100X150MG</t>
  </si>
  <si>
    <t>59942</t>
  </si>
  <si>
    <t>PROPANORM 150 MG</t>
  </si>
  <si>
    <t>15864</t>
  </si>
  <si>
    <t>TRITACE 10 MG</t>
  </si>
  <si>
    <t>23965</t>
  </si>
  <si>
    <t>AMPRILAN 5</t>
  </si>
  <si>
    <t>POR TBL NOB 90X5MG</t>
  </si>
  <si>
    <t>Rosuvastatin</t>
  </si>
  <si>
    <t>148074</t>
  </si>
  <si>
    <t>ROSUCARD 20 MG POTAHOVANÉ TABLETY</t>
  </si>
  <si>
    <t>POR TBL FLM 90X20MG</t>
  </si>
  <si>
    <t>Tamsulosin</t>
  </si>
  <si>
    <t>49196</t>
  </si>
  <si>
    <t>POR CPS RDR 100X0.4MG</t>
  </si>
  <si>
    <t>167670</t>
  </si>
  <si>
    <t>TOLURA 40 MG</t>
  </si>
  <si>
    <t>POR TBL NOB 90X40MG</t>
  </si>
  <si>
    <t>192727</t>
  </si>
  <si>
    <t>TRAMYLPA 37,5 MG/325 MG</t>
  </si>
  <si>
    <t>199405</t>
  </si>
  <si>
    <t>PARTRAMEC 37,5 MG/325 MG</t>
  </si>
  <si>
    <t>179372</t>
  </si>
  <si>
    <t>FOXIS 37,5MG/325 MG</t>
  </si>
  <si>
    <t>Trospium</t>
  </si>
  <si>
    <t>17163</t>
  </si>
  <si>
    <t>SPASMED 15</t>
  </si>
  <si>
    <t>POR TBL FLM 50X15MG</t>
  </si>
  <si>
    <t>189080</t>
  </si>
  <si>
    <t>POR TBL MND 90</t>
  </si>
  <si>
    <t>Vildagliptin</t>
  </si>
  <si>
    <t>29202</t>
  </si>
  <si>
    <t>GALVUS 50 MG</t>
  </si>
  <si>
    <t>POR TBL NOB 112X50MG</t>
  </si>
  <si>
    <t>16286</t>
  </si>
  <si>
    <t>STILNOX</t>
  </si>
  <si>
    <t>163149</t>
  </si>
  <si>
    <t>*1014</t>
  </si>
  <si>
    <t>Amorolfin</t>
  </si>
  <si>
    <t>45304</t>
  </si>
  <si>
    <t>LOCERYL 5% LÉČIVÝ LAK NA NEHTY</t>
  </si>
  <si>
    <t>DRM LAC UGC 1X2.5ML</t>
  </si>
  <si>
    <t>Cinchokain</t>
  </si>
  <si>
    <t>Dexamethason a antiinfektiva</t>
  </si>
  <si>
    <t>OPH GTT SUS 1X5ML</t>
  </si>
  <si>
    <t>HERPESIN KRÉM</t>
  </si>
  <si>
    <t>DRM CRM 1X2GM 5%</t>
  </si>
  <si>
    <t>15642</t>
  </si>
  <si>
    <t>SANDIMMUN NEORAL 100 MG</t>
  </si>
  <si>
    <t>POR CPS MOL 50X100MG</t>
  </si>
  <si>
    <t>OPH UNG 1X3.5GM</t>
  </si>
  <si>
    <t>201656</t>
  </si>
  <si>
    <t>DICLOFENAC GALMED 1% GEL</t>
  </si>
  <si>
    <t>201657</t>
  </si>
  <si>
    <t>DRM GEL 1X100GM</t>
  </si>
  <si>
    <t>201659</t>
  </si>
  <si>
    <t>DRM GEL 1X120GM</t>
  </si>
  <si>
    <t>11014</t>
  </si>
  <si>
    <t>LIPANTHYL 267 M</t>
  </si>
  <si>
    <t>POR CPS DUR 90X267MG</t>
  </si>
  <si>
    <t>Fentanyl</t>
  </si>
  <si>
    <t>134689</t>
  </si>
  <si>
    <t>BREAKYL 400 MIKROGRAMŮ</t>
  </si>
  <si>
    <t>ORM FLM BUC 30X400MCG I</t>
  </si>
  <si>
    <t>58898</t>
  </si>
  <si>
    <t>858</t>
  </si>
  <si>
    <t>HYDROCORTISON LÉČIVA</t>
  </si>
  <si>
    <t>DRM UNG 1X10GM 1%</t>
  </si>
  <si>
    <t>150537</t>
  </si>
  <si>
    <t>83615</t>
  </si>
  <si>
    <t>KLACID 250</t>
  </si>
  <si>
    <t>202905</t>
  </si>
  <si>
    <t>POR TBL FLM 14X250MG</t>
  </si>
  <si>
    <t>149483</t>
  </si>
  <si>
    <t>ZYLLT 75 MG</t>
  </si>
  <si>
    <t>POR TBL FLM 56X75MG</t>
  </si>
  <si>
    <t>Kyanokobalamin</t>
  </si>
  <si>
    <t>VITAMIN B12 LÉČIVA 1000 MCG</t>
  </si>
  <si>
    <t>INJ SOL 5X1ML/1000RG</t>
  </si>
  <si>
    <t>Merkaptopurin</t>
  </si>
  <si>
    <t>136446</t>
  </si>
  <si>
    <t>PURI-NETHOL</t>
  </si>
  <si>
    <t>POR TBL NOB 25X50MG</t>
  </si>
  <si>
    <t>40368</t>
  </si>
  <si>
    <t>MEDROL 4 MG</t>
  </si>
  <si>
    <t>14450</t>
  </si>
  <si>
    <t>OMEPRAZOL 20 GALMED</t>
  </si>
  <si>
    <t>POR CPS DUR 14X20MG</t>
  </si>
  <si>
    <t>97563</t>
  </si>
  <si>
    <t>ZOFRAN ZYDIS 8 MG</t>
  </si>
  <si>
    <t>ORM TBL BUC 10X8MG</t>
  </si>
  <si>
    <t>Rifaximin</t>
  </si>
  <si>
    <t>Sultamicilin</t>
  </si>
  <si>
    <t>17149</t>
  </si>
  <si>
    <t>UNASYN</t>
  </si>
  <si>
    <t>POR TBL FLM 12X375MG</t>
  </si>
  <si>
    <t>44305</t>
  </si>
  <si>
    <t>EUPHYLLIN CR N 200</t>
  </si>
  <si>
    <t>POR CPS PRO 50X200MG</t>
  </si>
  <si>
    <t>Thiethylperazin</t>
  </si>
  <si>
    <t>9847</t>
  </si>
  <si>
    <t>TORECAN</t>
  </si>
  <si>
    <t>RCT SUP 6X6.5MG</t>
  </si>
  <si>
    <t>4306</t>
  </si>
  <si>
    <t>TRAMAL TOBOLKY 50 MG</t>
  </si>
  <si>
    <t>POR CPS DUR 20X50MG I</t>
  </si>
  <si>
    <t>191729</t>
  </si>
  <si>
    <t>POR TBL FLM 20X100MG</t>
  </si>
  <si>
    <t>191730</t>
  </si>
  <si>
    <t>1630</t>
  </si>
  <si>
    <t>125064</t>
  </si>
  <si>
    <t>132676</t>
  </si>
  <si>
    <t>Ciklesonid</t>
  </si>
  <si>
    <t>137279</t>
  </si>
  <si>
    <t>ALVESCO 160 INHALER</t>
  </si>
  <si>
    <t>INH SOL PSS 60X160RG</t>
  </si>
  <si>
    <t>10185</t>
  </si>
  <si>
    <t>EQUORAL 100 MG</t>
  </si>
  <si>
    <t>125183</t>
  </si>
  <si>
    <t>CIPRALEX 10 MG</t>
  </si>
  <si>
    <t>POR TBL FLM 56X10MG I</t>
  </si>
  <si>
    <t>Etamsylát</t>
  </si>
  <si>
    <t>40538</t>
  </si>
  <si>
    <t>DICYNONE 500</t>
  </si>
  <si>
    <t>POR CPS DUR 30X500MG</t>
  </si>
  <si>
    <t>80537</t>
  </si>
  <si>
    <t>QUAMATEL 20 MG</t>
  </si>
  <si>
    <t>47285</t>
  </si>
  <si>
    <t>DUROGESIC 75 MCG/H</t>
  </si>
  <si>
    <t>DRM EMP TDR 5X12.6MG</t>
  </si>
  <si>
    <t>Fosinopril</t>
  </si>
  <si>
    <t>200207</t>
  </si>
  <si>
    <t>MONOPRIL 20 MG</t>
  </si>
  <si>
    <t>POR TBL NOB 28X20MG</t>
  </si>
  <si>
    <t>Granisetron</t>
  </si>
  <si>
    <t>Ibuprofen, kombinace</t>
  </si>
  <si>
    <t>87178</t>
  </si>
  <si>
    <t>NUROFEN STOPGRIP</t>
  </si>
  <si>
    <t>POR TBL FLM 12</t>
  </si>
  <si>
    <t>Indapamid</t>
  </si>
  <si>
    <t>120328</t>
  </si>
  <si>
    <t>INDAPAMID STADA 1,5 MG</t>
  </si>
  <si>
    <t>POR TBL PRO 90X1.5MG</t>
  </si>
  <si>
    <t>Inzulin lidský</t>
  </si>
  <si>
    <t>180180</t>
  </si>
  <si>
    <t>HUMULIN R CARTRIDGE</t>
  </si>
  <si>
    <t>INJ SOL 5X3MLKWIKPEN</t>
  </si>
  <si>
    <t>92607</t>
  </si>
  <si>
    <t>HUMULIN N (NPH) CARTRIDGE</t>
  </si>
  <si>
    <t>INJ SUS 5X3ML</t>
  </si>
  <si>
    <t>999999</t>
  </si>
  <si>
    <t>Jiná imunostimulancia</t>
  </si>
  <si>
    <t>55676</t>
  </si>
  <si>
    <t>RIBOMUNYL</t>
  </si>
  <si>
    <t>POR TBL NOB 20</t>
  </si>
  <si>
    <t>Jiná léčiva k terapii onemocnění žlučových cest</t>
  </si>
  <si>
    <t>699</t>
  </si>
  <si>
    <t>CHOLAGOL</t>
  </si>
  <si>
    <t>Kyselina askorbová (vitamin C)</t>
  </si>
  <si>
    <t>40522</t>
  </si>
  <si>
    <t>Levetiracetam</t>
  </si>
  <si>
    <t>25837</t>
  </si>
  <si>
    <t>KEPPRA 500 MG</t>
  </si>
  <si>
    <t>30018</t>
  </si>
  <si>
    <t>LETROX 75</t>
  </si>
  <si>
    <t>POR TBL NOB 100X75MCG I</t>
  </si>
  <si>
    <t>46694</t>
  </si>
  <si>
    <t>EUTHYROX 125 MIKROGRAMŮ</t>
  </si>
  <si>
    <t>POR TBL NOB 100X125RG</t>
  </si>
  <si>
    <t>13894</t>
  </si>
  <si>
    <t>Metoklopramid</t>
  </si>
  <si>
    <t>DEGAN 10 MG TABLETY</t>
  </si>
  <si>
    <t>POR TBL NOB 40X10MG</t>
  </si>
  <si>
    <t>45499</t>
  </si>
  <si>
    <t>BETALOC ZOK 100 MG</t>
  </si>
  <si>
    <t>49934</t>
  </si>
  <si>
    <t>POR TBL PRO 30X25MG</t>
  </si>
  <si>
    <t>13316</t>
  </si>
  <si>
    <t>LUSOPRESS</t>
  </si>
  <si>
    <t>Palonosetron</t>
  </si>
  <si>
    <t>28441</t>
  </si>
  <si>
    <t>ALOXI 250 MIKROGRAMŮ</t>
  </si>
  <si>
    <t>IVN INJ SOL 250RG/5ML</t>
  </si>
  <si>
    <t>180563</t>
  </si>
  <si>
    <t>POR TBL ENT 90X20MG I</t>
  </si>
  <si>
    <t>109418</t>
  </si>
  <si>
    <t>NOLPAZA 40 MG ENTEROSOLVENTNÍ TABLETY</t>
  </si>
  <si>
    <t>POR TBL ENT 140X40MG</t>
  </si>
  <si>
    <t>122685</t>
  </si>
  <si>
    <t>Pseudoefedrin, kombinace</t>
  </si>
  <si>
    <t>POR TBL RET 7</t>
  </si>
  <si>
    <t>Silymarin</t>
  </si>
  <si>
    <t>19571</t>
  </si>
  <si>
    <t>LAGOSA</t>
  </si>
  <si>
    <t>POR TBL OBD 100X150MG</t>
  </si>
  <si>
    <t>Tadalafil</t>
  </si>
  <si>
    <t>29258</t>
  </si>
  <si>
    <t>CIALIS 5 MG</t>
  </si>
  <si>
    <t>POR TBL FLM 28X5MG</t>
  </si>
  <si>
    <t>29261</t>
  </si>
  <si>
    <t>CIALIS 20 MG</t>
  </si>
  <si>
    <t>POR TBL FLM 12X20MG</t>
  </si>
  <si>
    <t>14499</t>
  </si>
  <si>
    <t>OMNIC TOCAS 0,4</t>
  </si>
  <si>
    <t>POR TBL PRO 30X0.4MG</t>
  </si>
  <si>
    <t>Tolperison</t>
  </si>
  <si>
    <t>MYDOCALM 150 MG</t>
  </si>
  <si>
    <t>POR TBL FLM 30X150MG</t>
  </si>
  <si>
    <t>Trazodon</t>
  </si>
  <si>
    <t>54094</t>
  </si>
  <si>
    <t>TRITTICO AC 75</t>
  </si>
  <si>
    <t>POR TBL RET 30X75MG</t>
  </si>
  <si>
    <t>186538</t>
  </si>
  <si>
    <t>198057</t>
  </si>
  <si>
    <t>*1004</t>
  </si>
  <si>
    <t>DRM CRM 1X5GM 5%</t>
  </si>
  <si>
    <t>155937</t>
  </si>
  <si>
    <t>6618</t>
  </si>
  <si>
    <t>NEUROL 0,5</t>
  </si>
  <si>
    <t>91788</t>
  </si>
  <si>
    <t>NEUROL 0,25</t>
  </si>
  <si>
    <t>Aminokyseliny včetně kombinací s polypeptidy</t>
  </si>
  <si>
    <t>88116</t>
  </si>
  <si>
    <t>KETOSTERIL</t>
  </si>
  <si>
    <t>POR TBL FLM 300</t>
  </si>
  <si>
    <t>Betahistin</t>
  </si>
  <si>
    <t>BETAHISTIN ACTAVIS 16 MG</t>
  </si>
  <si>
    <t>POR TBL NOB 60X16MG</t>
  </si>
  <si>
    <t>163140</t>
  </si>
  <si>
    <t>BETAXA 20</t>
  </si>
  <si>
    <t>163141</t>
  </si>
  <si>
    <t>3823</t>
  </si>
  <si>
    <t>CONCOR COR 5 MG</t>
  </si>
  <si>
    <t>POR TBL FLM 56X5MG</t>
  </si>
  <si>
    <t>94164</t>
  </si>
  <si>
    <t>CONCOR 5</t>
  </si>
  <si>
    <t>199668</t>
  </si>
  <si>
    <t>BISOPROLOL PMCS 2,5 MG</t>
  </si>
  <si>
    <t>POR TBL NOB 60X2.5MG</t>
  </si>
  <si>
    <t>132600</t>
  </si>
  <si>
    <t>192354</t>
  </si>
  <si>
    <t>Cinarizin</t>
  </si>
  <si>
    <t>202787</t>
  </si>
  <si>
    <t>VERAL 1% GEL</t>
  </si>
  <si>
    <t>DRM GEL 1X100GM I</t>
  </si>
  <si>
    <t>Doxycyklin</t>
  </si>
  <si>
    <t>32954</t>
  </si>
  <si>
    <t>DOXYHEXAL TABS</t>
  </si>
  <si>
    <t>POR TBL NOB 20X100MG</t>
  </si>
  <si>
    <t>97654</t>
  </si>
  <si>
    <t>DOXYBENE 100 MG</t>
  </si>
  <si>
    <t>POR CPS MOL 10X100MG</t>
  </si>
  <si>
    <t>97655</t>
  </si>
  <si>
    <t>POR CPS MOL 20X100MG</t>
  </si>
  <si>
    <t>Draslík</t>
  </si>
  <si>
    <t>88356</t>
  </si>
  <si>
    <t>CARDILAN</t>
  </si>
  <si>
    <t>Fluocinolon-acetonid</t>
  </si>
  <si>
    <t>3388</t>
  </si>
  <si>
    <t>FLUCINAR</t>
  </si>
  <si>
    <t>DRM UNG 1X15GM 0.025%</t>
  </si>
  <si>
    <t>84530</t>
  </si>
  <si>
    <t>13462</t>
  </si>
  <si>
    <t>FUROSEMID - SLOVAKOFARMA FORTE</t>
  </si>
  <si>
    <t>POR TBL NOB 100X250MG</t>
  </si>
  <si>
    <t>47477</t>
  </si>
  <si>
    <t>LORADUR MITE</t>
  </si>
  <si>
    <t>1066</t>
  </si>
  <si>
    <t>FRAMYKOIN</t>
  </si>
  <si>
    <t>DRM UNG 10GM</t>
  </si>
  <si>
    <t>Ketotifen</t>
  </si>
  <si>
    <t>66003</t>
  </si>
  <si>
    <t>KETOTIFEN AL</t>
  </si>
  <si>
    <t>POR CPS DUR 50X1MG</t>
  </si>
  <si>
    <t>46692</t>
  </si>
  <si>
    <t>EUTHYROX 75 MIKROGRAMŮ</t>
  </si>
  <si>
    <t>POR TBL NOB 100X75RG</t>
  </si>
  <si>
    <t>69191</t>
  </si>
  <si>
    <t>EUTHYROX 150 MIKROGRAMŮ</t>
  </si>
  <si>
    <t>POR TBL NOB 100X150RG</t>
  </si>
  <si>
    <t>Loperamid</t>
  </si>
  <si>
    <t>15317</t>
  </si>
  <si>
    <t>163923</t>
  </si>
  <si>
    <t>LORISTA H 50 MG/12,5 MG</t>
  </si>
  <si>
    <t>POR TBL FLM 90X50/12.5MG</t>
  </si>
  <si>
    <t>Melperon</t>
  </si>
  <si>
    <t>107228</t>
  </si>
  <si>
    <t>BURONIL 25 MG</t>
  </si>
  <si>
    <t>POR TBL OBD 50X25MG</t>
  </si>
  <si>
    <t>Methyldopa (levotočivá)</t>
  </si>
  <si>
    <t>1328</t>
  </si>
  <si>
    <t>DOPEGYT</t>
  </si>
  <si>
    <t>POR TBL NOB 50X250MG</t>
  </si>
  <si>
    <t>31536</t>
  </si>
  <si>
    <t>POR TBL PRO 100X25MG</t>
  </si>
  <si>
    <t>58038</t>
  </si>
  <si>
    <t>BETALOC ZOK 50 MG</t>
  </si>
  <si>
    <t>POR TBL PRO 100X50MG</t>
  </si>
  <si>
    <t>Nebivolol</t>
  </si>
  <si>
    <t>53761</t>
  </si>
  <si>
    <t>NEBILET</t>
  </si>
  <si>
    <t>POR TBL NOB 28X5MG</t>
  </si>
  <si>
    <t>111904</t>
  </si>
  <si>
    <t>NITRESAN 20 MG</t>
  </si>
  <si>
    <t>119513</t>
  </si>
  <si>
    <t>LOSEPRAZOL 20 MG</t>
  </si>
  <si>
    <t>POR CPS ETD 98X20MG</t>
  </si>
  <si>
    <t>Organo-heparinoid</t>
  </si>
  <si>
    <t>HEPAROID LÉČIVA</t>
  </si>
  <si>
    <t>Oxazepam</t>
  </si>
  <si>
    <t>1940</t>
  </si>
  <si>
    <t>OXAZEPAM LÉČIVA</t>
  </si>
  <si>
    <t>POR TBL NOB 20X10MG</t>
  </si>
  <si>
    <t>109416</t>
  </si>
  <si>
    <t>POR TBL ENT 100X40MG</t>
  </si>
  <si>
    <t>119688</t>
  </si>
  <si>
    <t>CONTROLOC 40 MG</t>
  </si>
  <si>
    <t>POR TBL ENT 100X40MG I</t>
  </si>
  <si>
    <t>101211</t>
  </si>
  <si>
    <t>POR TBL FLM 90X5MG</t>
  </si>
  <si>
    <t>Perindopril a amlodipin</t>
  </si>
  <si>
    <t>124133</t>
  </si>
  <si>
    <t>POR TBL NOB 90</t>
  </si>
  <si>
    <t>33326</t>
  </si>
  <si>
    <t>NUTRIDRINK MULTI FIBRE S PŘÍCHUTÍ VANILKOVOU</t>
  </si>
  <si>
    <t>23957</t>
  </si>
  <si>
    <t>AMPRILAN 1,25</t>
  </si>
  <si>
    <t>POR TBL NOB 90X1.25MG</t>
  </si>
  <si>
    <t>Rivaroxaban</t>
  </si>
  <si>
    <t>168906</t>
  </si>
  <si>
    <t>XARELTO 20 MG</t>
  </si>
  <si>
    <t>POR TBL FLM 100X1X20MG</t>
  </si>
  <si>
    <t>107887</t>
  </si>
  <si>
    <t>APO-SERTRAL 50</t>
  </si>
  <si>
    <t>POR CPS DUR 100X50MG</t>
  </si>
  <si>
    <t>84262</t>
  </si>
  <si>
    <t>TRALGIT GTT.</t>
  </si>
  <si>
    <t>POR GTT SOL 1X96ML</t>
  </si>
  <si>
    <t>146952</t>
  </si>
  <si>
    <t>BLESSIN 160 MG</t>
  </si>
  <si>
    <t>POR TBL FLM 98X160MG</t>
  </si>
  <si>
    <t>Valsartan a diuretika</t>
  </si>
  <si>
    <t>140373</t>
  </si>
  <si>
    <t>BLESSIN PLUS H 80/12,5 MG</t>
  </si>
  <si>
    <t>POR TBL FLM 98X80/12.5MG</t>
  </si>
  <si>
    <t>164887</t>
  </si>
  <si>
    <t>146897</t>
  </si>
  <si>
    <t>ZOLPIDEM MYLAN 10 MG</t>
  </si>
  <si>
    <t>146901</t>
  </si>
  <si>
    <t>Ademethionin</t>
  </si>
  <si>
    <t>202888</t>
  </si>
  <si>
    <t>TRANSMETIL 500 MG TABLETY</t>
  </si>
  <si>
    <t>POR TBL ENT 10X500MG</t>
  </si>
  <si>
    <t>132711</t>
  </si>
  <si>
    <t>Aprepitant</t>
  </si>
  <si>
    <t>26637</t>
  </si>
  <si>
    <t>EMEND 125 MG + 80 MG</t>
  </si>
  <si>
    <t>POR CPS DUR 1(125MG)+2(80MG)</t>
  </si>
  <si>
    <t>16306</t>
  </si>
  <si>
    <t>MIFLONID 400</t>
  </si>
  <si>
    <t>INH PLV CPS 60X400RG</t>
  </si>
  <si>
    <t>176522</t>
  </si>
  <si>
    <t>Heparin</t>
  </si>
  <si>
    <t>11265</t>
  </si>
  <si>
    <t>LIOTON 100 000 GEL</t>
  </si>
  <si>
    <t>DRM GEL 30GM</t>
  </si>
  <si>
    <t>83106</t>
  </si>
  <si>
    <t>DRM GEL 50GM</t>
  </si>
  <si>
    <t>Hydrokortison a antibiotika</t>
  </si>
  <si>
    <t>61980</t>
  </si>
  <si>
    <t>PIMAFUCORT</t>
  </si>
  <si>
    <t>Inosin pranobex</t>
  </si>
  <si>
    <t>107676</t>
  </si>
  <si>
    <t>ISOPRINOSINE</t>
  </si>
  <si>
    <t>Jiná kapiláry stabilizující látky</t>
  </si>
  <si>
    <t>POR TBL ENT 30X20MG</t>
  </si>
  <si>
    <t>POR TBL RET 14X500MG-DOUBLE BL</t>
  </si>
  <si>
    <t>Kombinace různých antibiotik</t>
  </si>
  <si>
    <t>OPH UNG 1X5GM</t>
  </si>
  <si>
    <t>72812</t>
  </si>
  <si>
    <t>ANOPYRIN 30 MG</t>
  </si>
  <si>
    <t>POR TBL NOB 50X30MG</t>
  </si>
  <si>
    <t>169628</t>
  </si>
  <si>
    <t>Metronidazol</t>
  </si>
  <si>
    <t>2430</t>
  </si>
  <si>
    <t>VAG TBL 10X500MG</t>
  </si>
  <si>
    <t>33855</t>
  </si>
  <si>
    <t>NUTRIDRINK BALÍČEK 5 + 1</t>
  </si>
  <si>
    <t>Prednisolon a antiseptika</t>
  </si>
  <si>
    <t>Rupatadin</t>
  </si>
  <si>
    <t>114303</t>
  </si>
  <si>
    <t>TAMALIS 10 MG TABLETY</t>
  </si>
  <si>
    <t>Tianeptin</t>
  </si>
  <si>
    <t>POR TBL OBD 90X12.5MG</t>
  </si>
  <si>
    <t>Triamcinolon</t>
  </si>
  <si>
    <t>2828</t>
  </si>
  <si>
    <t>TRIAMCINOLON LÉČIVA CRM</t>
  </si>
  <si>
    <t>DRM CRM 1X10GM/10MG</t>
  </si>
  <si>
    <t>Formoterol a budesonid</t>
  </si>
  <si>
    <t>180087</t>
  </si>
  <si>
    <t>SYMBICORT TURBUHALER 200 MIKROGRAMŮ/ 6 MIKROGRAMŮ/ INHALACE</t>
  </si>
  <si>
    <t>INH PLV 1X120DÁV</t>
  </si>
  <si>
    <t>*2062</t>
  </si>
  <si>
    <t>Avokádový a sójový olej, nezmýdelnitelné</t>
  </si>
  <si>
    <t>49688</t>
  </si>
  <si>
    <t>PIASCLEDINE 300</t>
  </si>
  <si>
    <t>199296</t>
  </si>
  <si>
    <t>OLICARD 60 MG RETARD</t>
  </si>
  <si>
    <t>POR CPS PRO 50X60MG</t>
  </si>
  <si>
    <t>Kyselina tiaprofenová</t>
  </si>
  <si>
    <t>96484</t>
  </si>
  <si>
    <t>SURGAM LÉČIVA</t>
  </si>
  <si>
    <t>POR TBL NOB 20X300MG</t>
  </si>
  <si>
    <t>Mirtazapin</t>
  </si>
  <si>
    <t>14812</t>
  </si>
  <si>
    <t>66015</t>
  </si>
  <si>
    <t>115317</t>
  </si>
  <si>
    <t>136249</t>
  </si>
  <si>
    <t>POR TBL FLM 12X200MG</t>
  </si>
  <si>
    <t>168903</t>
  </si>
  <si>
    <t>194193</t>
  </si>
  <si>
    <t>XARELTO 10 MG</t>
  </si>
  <si>
    <t>POR TBL FLM 100X(10X10X1)X10MG</t>
  </si>
  <si>
    <t>3424</t>
  </si>
  <si>
    <t>AKTIFERRIN COMPOSITUM</t>
  </si>
  <si>
    <t>POR CPS MOL 100</t>
  </si>
  <si>
    <t>1147</t>
  </si>
  <si>
    <t>SILYMARIN AL 50</t>
  </si>
  <si>
    <t>POR TBL OBD 100X50MG</t>
  </si>
  <si>
    <t>Sumatriptan</t>
  </si>
  <si>
    <t>119115</t>
  </si>
  <si>
    <t>SUMATRIPTAN ACTAVIS 50 MG</t>
  </si>
  <si>
    <t>POR TBL OBD 6X50MG</t>
  </si>
  <si>
    <t>Tetryzolin, kombinace</t>
  </si>
  <si>
    <t>15518</t>
  </si>
  <si>
    <t>SPERSALLERG</t>
  </si>
  <si>
    <t>9844</t>
  </si>
  <si>
    <t>POR TBL OBD 50X6.5MG</t>
  </si>
  <si>
    <t>47516</t>
  </si>
  <si>
    <t>CALCICHEW D3 200 IU</t>
  </si>
  <si>
    <t>192339</t>
  </si>
  <si>
    <t>WARFARIN PMCS 2 MG</t>
  </si>
  <si>
    <t>POR TBL NOB 50X2MG</t>
  </si>
  <si>
    <t>Dienogest a ethinylestradiol</t>
  </si>
  <si>
    <t>132749</t>
  </si>
  <si>
    <t>JEANINE</t>
  </si>
  <si>
    <t>POR TBL OBD 3X21</t>
  </si>
  <si>
    <t>132670</t>
  </si>
  <si>
    <t>125058</t>
  </si>
  <si>
    <t>94163</t>
  </si>
  <si>
    <t>CONCOR 10</t>
  </si>
  <si>
    <t>203293</t>
  </si>
  <si>
    <t>Lornoxikam</t>
  </si>
  <si>
    <t>119899</t>
  </si>
  <si>
    <t>XEFO RAPID 8 MG</t>
  </si>
  <si>
    <t>POR TBL FLM 30X8MG</t>
  </si>
  <si>
    <t>BETALOC SR 200 MG</t>
  </si>
  <si>
    <t>POR TBL PRO 30X200MG</t>
  </si>
  <si>
    <t>Mianserin</t>
  </si>
  <si>
    <t>85811</t>
  </si>
  <si>
    <t>LERIVON 60 MG</t>
  </si>
  <si>
    <t>POR TBL FLM 30X60MG</t>
  </si>
  <si>
    <t>Umělé slzy a jiné indiferentní přípravky</t>
  </si>
  <si>
    <t>49629</t>
  </si>
  <si>
    <t>TEARS NATURALE II</t>
  </si>
  <si>
    <t>OPH GTT SOL 1X15ML</t>
  </si>
  <si>
    <t>146889</t>
  </si>
  <si>
    <t>Fluvastatin</t>
  </si>
  <si>
    <t>200995</t>
  </si>
  <si>
    <t>LESCOL XL</t>
  </si>
  <si>
    <t>POR TBL PRO 98X80MG</t>
  </si>
  <si>
    <t>33785</t>
  </si>
  <si>
    <t>FORTICARE S PŘÍCHUTÍ POMERANČ A CITRÓN</t>
  </si>
  <si>
    <t>33787</t>
  </si>
  <si>
    <t>FORTICARE S PŘÍCHUTÍ CAPPUCCINO</t>
  </si>
  <si>
    <t>33786</t>
  </si>
  <si>
    <t>FORTICARE S PŘÍCHUTÍ BROSKEV A ZÁZVOR</t>
  </si>
  <si>
    <t>Rozpouštědla močových kamenů</t>
  </si>
  <si>
    <t>115527</t>
  </si>
  <si>
    <t>URALYT U</t>
  </si>
  <si>
    <t>POR GRA 1X280GM</t>
  </si>
  <si>
    <t>146891</t>
  </si>
  <si>
    <t>POR TBL FLM 14X10MG</t>
  </si>
  <si>
    <t>1002</t>
  </si>
  <si>
    <t>132810</t>
  </si>
  <si>
    <t>114292</t>
  </si>
  <si>
    <t>APO-CITAL 20 MG</t>
  </si>
  <si>
    <t>17435</t>
  </si>
  <si>
    <t>POR TBL FLM 100X20 MG</t>
  </si>
  <si>
    <t>132582</t>
  </si>
  <si>
    <t>10184</t>
  </si>
  <si>
    <t>EQUORAL 50 MG</t>
  </si>
  <si>
    <t>85237</t>
  </si>
  <si>
    <t>POR CPS MOL 60X50MG</t>
  </si>
  <si>
    <t>Desloratadin</t>
  </si>
  <si>
    <t>26323</t>
  </si>
  <si>
    <t>AERIUS 5 MG</t>
  </si>
  <si>
    <t>POR TBL FLM 7X5MG</t>
  </si>
  <si>
    <t>Dienogest a estradiol</t>
  </si>
  <si>
    <t>129928</t>
  </si>
  <si>
    <t>QLAIRA</t>
  </si>
  <si>
    <t>POR TBL FLM 1X28</t>
  </si>
  <si>
    <t>162748</t>
  </si>
  <si>
    <t>102596</t>
  </si>
  <si>
    <t>CARVESAN 6,25</t>
  </si>
  <si>
    <t>POR TBL NOB 30X6,25MG</t>
  </si>
  <si>
    <t>VITAMIN B12 LÉČIVA 300 MCG</t>
  </si>
  <si>
    <t>INJ SOL 5X1ML/300RG</t>
  </si>
  <si>
    <t>162859</t>
  </si>
  <si>
    <t>ASPIRIN PROTECT 100</t>
  </si>
  <si>
    <t>POR TBL ENT 98X100MG</t>
  </si>
  <si>
    <t>180714</t>
  </si>
  <si>
    <t>LAKTULOSA SANDOZ 670 MG/ML</t>
  </si>
  <si>
    <t>POR SOL 1X500ML/335GM IIB</t>
  </si>
  <si>
    <t>147458</t>
  </si>
  <si>
    <t>EUTHYROX 112 MIKROGRAMŮ</t>
  </si>
  <si>
    <t>POR TBL NOB 100X112RG II</t>
  </si>
  <si>
    <t>132604</t>
  </si>
  <si>
    <t>IMODIUM</t>
  </si>
  <si>
    <t>192520</t>
  </si>
  <si>
    <t>92259</t>
  </si>
  <si>
    <t>PANZYTRAT 25 000</t>
  </si>
  <si>
    <t>POR CPS DUR 100-PLAST</t>
  </si>
  <si>
    <t>12891</t>
  </si>
  <si>
    <t>POR TBL NOB 15X100MG</t>
  </si>
  <si>
    <t>128710</t>
  </si>
  <si>
    <t>POR TBL NOB 98X20MG</t>
  </si>
  <si>
    <t>14449</t>
  </si>
  <si>
    <t>POR CPS DUR 56X20MG</t>
  </si>
  <si>
    <t>161623</t>
  </si>
  <si>
    <t>PRENEWEL 8 MG/2,5 MG</t>
  </si>
  <si>
    <t>33421</t>
  </si>
  <si>
    <t>NUTRIDRINK COMPACT S PŘÍCHUTÍ KÁVY</t>
  </si>
  <si>
    <t>Prednisolon</t>
  </si>
  <si>
    <t>92411</t>
  </si>
  <si>
    <t>ALPICORT</t>
  </si>
  <si>
    <t>DRM SOL 1X100ML</t>
  </si>
  <si>
    <t>Rabeprazol</t>
  </si>
  <si>
    <t>157145</t>
  </si>
  <si>
    <t>ZULBEX 20 MG</t>
  </si>
  <si>
    <t>500715</t>
  </si>
  <si>
    <t>POR TBL FLM 100X1X10MG</t>
  </si>
  <si>
    <t>Sodná sůl dokusátu, včetně kombinací</t>
  </si>
  <si>
    <t>12770</t>
  </si>
  <si>
    <t>RCT SOL 2X67.5ML</t>
  </si>
  <si>
    <t>46755</t>
  </si>
  <si>
    <t>VEROSPIRON 50 MG</t>
  </si>
  <si>
    <t>POR CPS DUR 30X50MG</t>
  </si>
  <si>
    <t>42780</t>
  </si>
  <si>
    <t>TRALGIT SR 200</t>
  </si>
  <si>
    <t>132603</t>
  </si>
  <si>
    <t>125062</t>
  </si>
  <si>
    <t>Analgetika a anestetika, kombinace</t>
  </si>
  <si>
    <t>107143</t>
  </si>
  <si>
    <t>OTIPAX</t>
  </si>
  <si>
    <t>AUR GTT SOL 1X16GM</t>
  </si>
  <si>
    <t>Brinzolamid</t>
  </si>
  <si>
    <t>26249</t>
  </si>
  <si>
    <t>AZOPT 10 MG/ML</t>
  </si>
  <si>
    <t>OPH GTT SUS 3X5ML</t>
  </si>
  <si>
    <t>RCT UNG 20GM</t>
  </si>
  <si>
    <t>Klotrimazol</t>
  </si>
  <si>
    <t>DRM CRM 1X20GM/200MG</t>
  </si>
  <si>
    <t>71960</t>
  </si>
  <si>
    <t>POR TBL NOB 5X10X100MG</t>
  </si>
  <si>
    <t>69190</t>
  </si>
  <si>
    <t>POR TBL NOB 50X50RG</t>
  </si>
  <si>
    <t>Timolol</t>
  </si>
  <si>
    <t>162304</t>
  </si>
  <si>
    <t>TIMO-COMOD 0,5%</t>
  </si>
  <si>
    <t>47465</t>
  </si>
  <si>
    <t>Antiagregancia kromě heparinu, kombinace</t>
  </si>
  <si>
    <t>57364</t>
  </si>
  <si>
    <t>AGGRENOX</t>
  </si>
  <si>
    <t>POR CPS RDR 60</t>
  </si>
  <si>
    <t>Ciklopirox</t>
  </si>
  <si>
    <t>76150</t>
  </si>
  <si>
    <t>BATRAFEN KRÉM</t>
  </si>
  <si>
    <t>85239</t>
  </si>
  <si>
    <t>POR CPS MOL 60X100MG</t>
  </si>
  <si>
    <t>75490</t>
  </si>
  <si>
    <t>120810</t>
  </si>
  <si>
    <t>APO-PERINDO 8 MG</t>
  </si>
  <si>
    <t>POR TBL NOB 100X8MG</t>
  </si>
  <si>
    <t>201417</t>
  </si>
  <si>
    <t>PIRAMIL 5 MG</t>
  </si>
  <si>
    <t>POR TBL NOB 100X5MG II</t>
  </si>
  <si>
    <t>19591</t>
  </si>
  <si>
    <t>19593</t>
  </si>
  <si>
    <t>Butamirát</t>
  </si>
  <si>
    <t>15374</t>
  </si>
  <si>
    <t>SINECOD 50 MG</t>
  </si>
  <si>
    <t>POR TBL PRO 10X50MG</t>
  </si>
  <si>
    <t>25263</t>
  </si>
  <si>
    <t>POR PLV SOL 10</t>
  </si>
  <si>
    <t>56802</t>
  </si>
  <si>
    <t>FURORESE 40</t>
  </si>
  <si>
    <t>56804</t>
  </si>
  <si>
    <t>56067</t>
  </si>
  <si>
    <t>SPORANOX</t>
  </si>
  <si>
    <t>POR SOL 1X150ML</t>
  </si>
  <si>
    <t>Kodein, kombinace kromě psycholeptik</t>
  </si>
  <si>
    <t>86023</t>
  </si>
  <si>
    <t>TALVOSILEN FORTE</t>
  </si>
  <si>
    <t>POR CPS DUR 20</t>
  </si>
  <si>
    <t>56504</t>
  </si>
  <si>
    <t>SIOFOR 850</t>
  </si>
  <si>
    <t>POR TBL FLM 60X850MG</t>
  </si>
  <si>
    <t>Metformin a sitagliptin</t>
  </si>
  <si>
    <t>JANUMET 50 MG/850 MG</t>
  </si>
  <si>
    <t>POR TBL FLM 60X50MG/850MG</t>
  </si>
  <si>
    <t>Midodrin</t>
  </si>
  <si>
    <t>6092</t>
  </si>
  <si>
    <t>GUTRON 5 MG</t>
  </si>
  <si>
    <t>87225</t>
  </si>
  <si>
    <t>POR TBL FLM 20X200MG</t>
  </si>
  <si>
    <t>170659</t>
  </si>
  <si>
    <t>AMLESSA 4 MG/5 MG</t>
  </si>
  <si>
    <t>148068</t>
  </si>
  <si>
    <t>ROSUCARD 10 MG POTAHOVANÉ TABLETY</t>
  </si>
  <si>
    <t>148070</t>
  </si>
  <si>
    <t>Sildenafil</t>
  </si>
  <si>
    <t>26909</t>
  </si>
  <si>
    <t>VIAGRA 50 MG</t>
  </si>
  <si>
    <t>POR TBL FLM 8X50MG</t>
  </si>
  <si>
    <t>Simvastatin</t>
  </si>
  <si>
    <t>125086</t>
  </si>
  <si>
    <t>APO-SIMVA 20</t>
  </si>
  <si>
    <t>VEROSPIRON 100 MG</t>
  </si>
  <si>
    <t>Stroncium-ranelát</t>
  </si>
  <si>
    <t>28272</t>
  </si>
  <si>
    <t>PROTELOS 2 G</t>
  </si>
  <si>
    <t>POR GRA SUS 100X2GM</t>
  </si>
  <si>
    <t>164388</t>
  </si>
  <si>
    <t>EUPHYLLIN CR N 300</t>
  </si>
  <si>
    <t>POR CPS PRO 50X300MG</t>
  </si>
  <si>
    <t>42776</t>
  </si>
  <si>
    <t>TRALGIT SR 150</t>
  </si>
  <si>
    <t>Tribenosid</t>
  </si>
  <si>
    <t>18118</t>
  </si>
  <si>
    <t>GLYVENOL 400</t>
  </si>
  <si>
    <t>POR CPS MOL 50X400MG</t>
  </si>
  <si>
    <t>Urapidil</t>
  </si>
  <si>
    <t>83272</t>
  </si>
  <si>
    <t>EBRANTIL 60 RETARD</t>
  </si>
  <si>
    <t>164886</t>
  </si>
  <si>
    <t>164889</t>
  </si>
  <si>
    <t>POR TBL FLM 180</t>
  </si>
  <si>
    <t>Azathioprin</t>
  </si>
  <si>
    <t>165000</t>
  </si>
  <si>
    <t>IMURAN 50 MG</t>
  </si>
  <si>
    <t>POR TBL FLM 100X50MG</t>
  </si>
  <si>
    <t>49937</t>
  </si>
  <si>
    <t>POR TBL PRO 28X50MG</t>
  </si>
  <si>
    <t>Pentoxifylin</t>
  </si>
  <si>
    <t>50771</t>
  </si>
  <si>
    <t>AGAPURIN SR 600</t>
  </si>
  <si>
    <t>POR TBL PRO 100X600MG</t>
  </si>
  <si>
    <t>Pyridoxin (vitamin B6)</t>
  </si>
  <si>
    <t>PYRIDOXIN LÉČIVA</t>
  </si>
  <si>
    <t>107885</t>
  </si>
  <si>
    <t>146895</t>
  </si>
  <si>
    <t>194117</t>
  </si>
  <si>
    <t>107868</t>
  </si>
  <si>
    <t>155859</t>
  </si>
  <si>
    <t>SUMAMED 500 MG</t>
  </si>
  <si>
    <t>15658</t>
  </si>
  <si>
    <t>CIPLOX 500</t>
  </si>
  <si>
    <t>26330</t>
  </si>
  <si>
    <t>POR TBL FLM 50X5MG</t>
  </si>
  <si>
    <t>93724</t>
  </si>
  <si>
    <t>INDOMETACIN 100 BERLIN-CHEMIE</t>
  </si>
  <si>
    <t>RCT SUP 10X100MG</t>
  </si>
  <si>
    <t>169495</t>
  </si>
  <si>
    <t>201971</t>
  </si>
  <si>
    <t>Jiná léčiva pro lokální léčbu v dutině ústní</t>
  </si>
  <si>
    <t>ORM GEL 1X8GM/697MG</t>
  </si>
  <si>
    <t>40369</t>
  </si>
  <si>
    <t>Retinol (vitamin A)</t>
  </si>
  <si>
    <t>347</t>
  </si>
  <si>
    <t>VITAMIN A-SLOVAKOFARMA</t>
  </si>
  <si>
    <t>POR CPS MOL 50X30KU</t>
  </si>
  <si>
    <t>58880</t>
  </si>
  <si>
    <t>DOLMINA 100 SR</t>
  </si>
  <si>
    <t>Roxithromycin</t>
  </si>
  <si>
    <t>10875</t>
  </si>
  <si>
    <t>ROXITHROMYCIN-RATIOPHARM 300 MG</t>
  </si>
  <si>
    <t>POR TBL FLM 10X300MG</t>
  </si>
  <si>
    <t>Betamethason</t>
  </si>
  <si>
    <t>17166</t>
  </si>
  <si>
    <t>BELOSALIC</t>
  </si>
  <si>
    <t>DRM UNG 30GM</t>
  </si>
  <si>
    <t>17168</t>
  </si>
  <si>
    <t>DRM SOL 50ML</t>
  </si>
  <si>
    <t>180825</t>
  </si>
  <si>
    <t>186334</t>
  </si>
  <si>
    <t>54535</t>
  </si>
  <si>
    <t>POR CPS DUR 100-SKLO</t>
  </si>
  <si>
    <t>Nitrofurantoin</t>
  </si>
  <si>
    <t>154748</t>
  </si>
  <si>
    <t>NITROFURANTOIN - RATIOPHARM 100 MG</t>
  </si>
  <si>
    <t>Silikony</t>
  </si>
  <si>
    <t>20583</t>
  </si>
  <si>
    <t>POR CPS MOL 50X40MG</t>
  </si>
  <si>
    <t>25363</t>
  </si>
  <si>
    <t>HELICID 10 ZENTIVA</t>
  </si>
  <si>
    <t>POR CPS ETD 90X10MG</t>
  </si>
  <si>
    <t>202895</t>
  </si>
  <si>
    <t>POR TBL PRO 28 II</t>
  </si>
  <si>
    <t>163112</t>
  </si>
  <si>
    <t>ZOREM 5 MG</t>
  </si>
  <si>
    <t>47725</t>
  </si>
  <si>
    <t>ZINNAT 250 MG</t>
  </si>
  <si>
    <t>28839</t>
  </si>
  <si>
    <t>AERIUS 0,5 MG/ML</t>
  </si>
  <si>
    <t>POR SOL 1X120ML LŽIČKA</t>
  </si>
  <si>
    <t>125121</t>
  </si>
  <si>
    <t>APO-DICLO SR 100</t>
  </si>
  <si>
    <t>POR TBL RET 30X100MG</t>
  </si>
  <si>
    <t>107950</t>
  </si>
  <si>
    <t>CLEXANE FORTE</t>
  </si>
  <si>
    <t>INJ SOL ISP 10X0.8ML/12KU</t>
  </si>
  <si>
    <t>56805</t>
  </si>
  <si>
    <t>POR TBL NOB 100X40MG</t>
  </si>
  <si>
    <t>102600</t>
  </si>
  <si>
    <t>POR TBL NOB 100X6,25MG</t>
  </si>
  <si>
    <t>Kyselina tranexamová</t>
  </si>
  <si>
    <t>42613</t>
  </si>
  <si>
    <t>EXACYL</t>
  </si>
  <si>
    <t>Mesalazin</t>
  </si>
  <si>
    <t>192090</t>
  </si>
  <si>
    <t>PENTASA SLOW RELEASE TABLETS 500 MG</t>
  </si>
  <si>
    <t>75567</t>
  </si>
  <si>
    <t>SALOFALK 500</t>
  </si>
  <si>
    <t>POR TBL ENT 100X500MG</t>
  </si>
  <si>
    <t>75569</t>
  </si>
  <si>
    <t>RCT SUP 30X500MG</t>
  </si>
  <si>
    <t>Oxymetazolin</t>
  </si>
  <si>
    <t>49123</t>
  </si>
  <si>
    <t>POR TBL ENT 28X40MG I</t>
  </si>
  <si>
    <t>180703</t>
  </si>
  <si>
    <t>POR TBL ENT 168X40MG</t>
  </si>
  <si>
    <t>Piracetam</t>
  </si>
  <si>
    <t>66648</t>
  </si>
  <si>
    <t>PIRACETAM AL 800</t>
  </si>
  <si>
    <t>POR TBL FLM 100X800MG</t>
  </si>
  <si>
    <t>146900</t>
  </si>
  <si>
    <t>198051</t>
  </si>
  <si>
    <t>198052</t>
  </si>
  <si>
    <t>Saxagliptin</t>
  </si>
  <si>
    <t>149493</t>
  </si>
  <si>
    <t>125057</t>
  </si>
  <si>
    <t>POR TBL NOB 4X5MG</t>
  </si>
  <si>
    <t>158681</t>
  </si>
  <si>
    <t>BISOPROLOL MYLAN 2,5 MG</t>
  </si>
  <si>
    <t>POR TBL FLM 30X2.5MG</t>
  </si>
  <si>
    <t>Lidokain</t>
  </si>
  <si>
    <t>14676</t>
  </si>
  <si>
    <t>DOBEXIL H SUP</t>
  </si>
  <si>
    <t>RCT SUP 10</t>
  </si>
  <si>
    <t>1605</t>
  </si>
  <si>
    <t>OPH GEL 3X10GM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</si>
  <si>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</si>
  <si>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</si>
  <si>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</si>
  <si>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</si>
  <si>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</si>
  <si>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</si>
  <si>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</si>
  <si>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C02AC05 - Moxonidin</t>
  </si>
  <si>
    <t>N03AX14 - Levetiracetam</t>
  </si>
  <si>
    <t>A10AC01 - Inzulin lidský</t>
  </si>
  <si>
    <t>B01AC04 - Klopidogrel</t>
  </si>
  <si>
    <t>J01AA02 - Doxycyklin</t>
  </si>
  <si>
    <t>C08CA08 - Nitrendipin</t>
  </si>
  <si>
    <t>N02CC01 - Sumatriptan</t>
  </si>
  <si>
    <t>C09BA06 - Chinapril a diuretika</t>
  </si>
  <si>
    <t>B01AA03 - Warfarin</t>
  </si>
  <si>
    <t>C09BA04 - Perindopril a diuretika</t>
  </si>
  <si>
    <t>M01AC06 - Meloxikam</t>
  </si>
  <si>
    <t>C10AA01 - Simvastatin</t>
  </si>
  <si>
    <t>N07CA01 - Betahistin</t>
  </si>
  <si>
    <t>C10AA07 - Rosuvastatin</t>
  </si>
  <si>
    <t>L03AB04 - Interferon alfa-2a</t>
  </si>
  <si>
    <t>G04CB01 - Finasterid</t>
  </si>
  <si>
    <t>A02BC05 - Esomeprazol</t>
  </si>
  <si>
    <t>R06AX17 - Ketotifen</t>
  </si>
  <si>
    <t>A10AB01 - Inzulin lidský</t>
  </si>
  <si>
    <t>A02BC03 - Lansoprazol</t>
  </si>
  <si>
    <t>A02BC03</t>
  </si>
  <si>
    <t>B01AA03</t>
  </si>
  <si>
    <t>C09BA06</t>
  </si>
  <si>
    <t>B01AC04</t>
  </si>
  <si>
    <t>L03AB04</t>
  </si>
  <si>
    <t>C01BC03</t>
  </si>
  <si>
    <t>G04CB01</t>
  </si>
  <si>
    <t>A02BC05</t>
  </si>
  <si>
    <t>C08CA08</t>
  </si>
  <si>
    <t>ESOPREX 15 MG</t>
  </si>
  <si>
    <t>C02AC05</t>
  </si>
  <si>
    <t>C09BA04</t>
  </si>
  <si>
    <t>C10AA07</t>
  </si>
  <si>
    <t>M01AC06</t>
  </si>
  <si>
    <t>A10AB01</t>
  </si>
  <si>
    <t>A10AC01</t>
  </si>
  <si>
    <t>N03AX14</t>
  </si>
  <si>
    <t>J01AA02</t>
  </si>
  <si>
    <t>N07CA01</t>
  </si>
  <si>
    <t>R06AX17</t>
  </si>
  <si>
    <t>N02CC01</t>
  </si>
  <si>
    <t>C10AA01</t>
  </si>
  <si>
    <t>Přehled plnění PL - Preskripce léčivých přípravků - orientační přehled</t>
  </si>
  <si>
    <t>3242</t>
  </si>
  <si>
    <t>tkáňová banka</t>
  </si>
  <si>
    <t>tkáňová banka Celkem</t>
  </si>
  <si>
    <t>3244</t>
  </si>
  <si>
    <t>laboratoř koagulační</t>
  </si>
  <si>
    <t>laboratoř koagulační Celkem</t>
  </si>
  <si>
    <t>ZA006</t>
  </si>
  <si>
    <t>Obinadlo pruban č.  8 427308</t>
  </si>
  <si>
    <t>ZA329</t>
  </si>
  <si>
    <t>Obinadlo fixa crep   6 cm x 4 m 1323100102</t>
  </si>
  <si>
    <t>ZA413</t>
  </si>
  <si>
    <t>Kompresa gáza 10 x 10 cm / 100 ks 17 nití, 8 vrstev 06003</t>
  </si>
  <si>
    <t>ZA439</t>
  </si>
  <si>
    <t>Obinadlo pruban č.  6 427306</t>
  </si>
  <si>
    <t>ZA444</t>
  </si>
  <si>
    <t>Tampon nesterilní stáčený 20 x 19 cm 1320300404</t>
  </si>
  <si>
    <t>ZA446</t>
  </si>
  <si>
    <t>Vata buničitá přířezy 20 x 30 cm 1230200129</t>
  </si>
  <si>
    <t>ZA447</t>
  </si>
  <si>
    <t>Vata obvazová 200 g nesterilní skládaná 1102352</t>
  </si>
  <si>
    <t>ZA593</t>
  </si>
  <si>
    <t>Tampon stáčený sterilní 20 x 20 cm / 5 ks 28003</t>
  </si>
  <si>
    <t>ZB084</t>
  </si>
  <si>
    <t>Náplast transpore 2,50 cm x 9,14 m 1527-1</t>
  </si>
  <si>
    <t>ZD668</t>
  </si>
  <si>
    <t>Kompresa gáza 10 x 10 cm / 5 ks sterilní 1325019275</t>
  </si>
  <si>
    <t>ZE483</t>
  </si>
  <si>
    <t>Náplast easi-v transparentní fixace perif.a centr.ven.k 49-664-M</t>
  </si>
  <si>
    <t>ZH403</t>
  </si>
  <si>
    <t>Krytí excilon 5 x 5 cm NT i.v. s nástřihem do kříže antiseptický bal. á 70 ks 7089</t>
  </si>
  <si>
    <t>ZI599</t>
  </si>
  <si>
    <t>Náplast curapor 10 x   8 cm 22121 ( náhrada za cosmopor )</t>
  </si>
  <si>
    <t>ZK405</t>
  </si>
  <si>
    <t>Krytí gelitaspon standard 80 x 50 mm x 10 mm bal. á 10 ks A2107861</t>
  </si>
  <si>
    <t>ZL667</t>
  </si>
  <si>
    <t>Náplast tegaderm i.v. advanced 6,5 cm x 7 cm bal. á 100 ks 1683</t>
  </si>
  <si>
    <t>ZL684</t>
  </si>
  <si>
    <t>Náplast santiband standard poinjekční jednotl. baleno 19 mm x 72 mm 652</t>
  </si>
  <si>
    <t>ZL662</t>
  </si>
  <si>
    <t>Krytí mastný tyl pharmatull   5 x   5 cm bal. á 10 ks P-Tull5050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</si>
  <si>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</si>
  <si>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</si>
  <si>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</si>
  <si>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</si>
  <si>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</si>
  <si>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</si>
  <si>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</si>
  <si>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</si>
  <si>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</si>
  <si>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</si>
  <si>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</si>
  <si>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</si>
  <si>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</si>
  <si>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</si>
  <si>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</si>
  <si>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</si>
  <si>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ZB117</t>
  </si>
  <si>
    <t>Lanceta haemolance modrá bal. á 100 ks DIS7575</t>
  </si>
  <si>
    <t>ZB249</t>
  </si>
  <si>
    <t>Sáček močový s křížovou výpustí sterilní 2000 ml ZAR-TNU201601</t>
  </si>
  <si>
    <t>ZB351</t>
  </si>
  <si>
    <t>Miska petri UH pr. 60 mm á 20 ks 400927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</si>
  <si>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</si>
  <si>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</si>
  <si>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</si>
  <si>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</si>
  <si>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</si>
  <si>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</si>
  <si>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</si>
  <si>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</si>
  <si>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</si>
  <si>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</si>
  <si>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</si>
  <si>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</si>
  <si>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ZB765</t>
  </si>
  <si>
    <t>Zkumavka zelená 9 ml 455051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</si>
  <si>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</si>
  <si>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</si>
  <si>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</si>
  <si>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</si>
  <si>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</si>
  <si>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</si>
  <si>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</si>
  <si>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</si>
  <si>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ZB780</t>
  </si>
  <si>
    <t>Kontejner 120 ml sterilní 331690250350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</si>
  <si>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</si>
  <si>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</si>
  <si>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</si>
  <si>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</si>
  <si>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</si>
  <si>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</si>
  <si>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</si>
  <si>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</si>
  <si>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</si>
  <si>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</si>
  <si>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</si>
  <si>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</si>
  <si>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</si>
  <si>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</si>
  <si>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</si>
  <si>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</si>
  <si>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</si>
  <si>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</si>
  <si>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ZD052</t>
  </si>
  <si>
    <t>Hadička haidelberg 75 cm 2200 1075E</t>
  </si>
  <si>
    <t>ZD130</t>
  </si>
  <si>
    <t>Hadička haidelberg 30 cm 2200 1030E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</si>
  <si>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</si>
  <si>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</si>
  <si>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</si>
  <si>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</si>
  <si>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</si>
  <si>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</si>
  <si>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</si>
  <si>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</si>
  <si>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</si>
  <si>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</si>
  <si>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</si>
  <si>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</si>
  <si>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</si>
  <si>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</si>
  <si>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</si>
  <si>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</si>
  <si>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</si>
  <si>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</si>
  <si>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</si>
  <si>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</si>
  <si>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</si>
  <si>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</si>
  <si>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</si>
  <si>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</si>
  <si>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</si>
  <si>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</si>
  <si>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ZK435</t>
  </si>
  <si>
    <t>Rampa 5 kohouty discofix bal. á 50 ks 4085450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</si>
  <si>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</si>
  <si>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</si>
  <si>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</si>
  <si>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</si>
  <si>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</si>
  <si>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</si>
  <si>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</si>
  <si>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</si>
  <si>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</si>
  <si>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</si>
  <si>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ZC086</t>
  </si>
  <si>
    <t>Manžeta TK k tonometru dvouhadičková dospělá zavinovací 14 x 50 cm KVS M2 50</t>
  </si>
  <si>
    <t>ZB908</t>
  </si>
  <si>
    <t>Hadička spojovací stíněná 1 mm/150 cm bal. á 20 ks 1100 1150 E</t>
  </si>
  <si>
    <t>ZE339</t>
  </si>
  <si>
    <t>Kanyla TS 11,0 kovová 100020002</t>
  </si>
  <si>
    <t>ZD557</t>
  </si>
  <si>
    <t>Kanyla TS 8,0 bez manžety bal. á 2 ks 100/526/080</t>
  </si>
  <si>
    <t>ZG852</t>
  </si>
  <si>
    <t>Kanyla TS 9,0 bez manžety s nastav.úchytem 100/526/090</t>
  </si>
  <si>
    <t>ZA205</t>
  </si>
  <si>
    <t>Katetr hemodialyzační 2 lumen 12Fr bal. á 5 ks CS-12122-F</t>
  </si>
  <si>
    <t>ZD848</t>
  </si>
  <si>
    <t>Katetr CVC 2 lumen certofix duo 730 bal. á 10 ks 4162307E</t>
  </si>
  <si>
    <t>ZI790</t>
  </si>
  <si>
    <t>Set infuzní intrafix kapkový senzor 180 cm 4063000</t>
  </si>
  <si>
    <t>ZE079</t>
  </si>
  <si>
    <t>Set transfúzní non PVC s odvzdušněním a bakteriálním filtrem ZAR-I-TS</t>
  </si>
  <si>
    <t>ZB834</t>
  </si>
  <si>
    <t>Šití nurolon bk 2-0 bal. á 36 ks EH6604H</t>
  </si>
  <si>
    <t>ZA309</t>
  </si>
  <si>
    <t>Jehla sternální mielo-can 15G 1,8MM x 4,8 cm MCN 02</t>
  </si>
  <si>
    <t>ZA834</t>
  </si>
  <si>
    <t>Jehla injekční 0,7 x 40 mm černá 4660021</t>
  </si>
  <si>
    <t>ZB468</t>
  </si>
  <si>
    <t>Jehla chirurgická G14</t>
  </si>
  <si>
    <t>ZB556</t>
  </si>
  <si>
    <t>Jehla injekční 1,2 x   40 mm růžová 4665120</t>
  </si>
  <si>
    <t>ZB272</t>
  </si>
  <si>
    <t>Jehla spinální spinocan G22 88 mm černá 4507908-01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</si>
  <si>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</si>
  <si>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</si>
  <si>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</si>
  <si>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</si>
  <si>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</si>
  <si>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</si>
  <si>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</si>
  <si>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</si>
  <si>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</si>
  <si>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</si>
  <si>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</si>
  <si>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</si>
  <si>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</si>
  <si>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</si>
  <si>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</si>
  <si>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</si>
  <si>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</si>
  <si>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</si>
  <si>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ZB173</t>
  </si>
  <si>
    <t>Maska kyslíková s hadičkou a nosní svorkou dospělá H-103013, OS/100</t>
  </si>
  <si>
    <t>ZC706</t>
  </si>
  <si>
    <t>Maska tracheostomická P00110</t>
  </si>
  <si>
    <t>ZA004</t>
  </si>
  <si>
    <t>Obinadlo pruban č.  5 4273051</t>
  </si>
  <si>
    <t>ZA314</t>
  </si>
  <si>
    <t>Obinadlo idealast-haft 8 cm x   4 m 9311113</t>
  </si>
  <si>
    <t>ZA339</t>
  </si>
  <si>
    <t>Obinadlo hydrofilní   8 cm x   5 m 13006</t>
  </si>
  <si>
    <t>ZA421</t>
  </si>
  <si>
    <t>Obinadlo elastické idealtex 10 cm x 5 m 931062</t>
  </si>
  <si>
    <t>ZA429</t>
  </si>
  <si>
    <t>Obinadlo elastické idealtex   8 cm x 5 m 931061</t>
  </si>
  <si>
    <t>ZB404</t>
  </si>
  <si>
    <t>Náplast cosmos 8 cm x 1 m 5403353</t>
  </si>
  <si>
    <t>ZD740</t>
  </si>
  <si>
    <t>Kompresa gáza sterilkompres 7,5 x 7,5 cm / 5 ks sterilní 1325019265(1230119225)</t>
  </si>
  <si>
    <t>ZL997</t>
  </si>
  <si>
    <t>Obinadlo hyrofilní sterilní 10 cm x 5 m  004310174</t>
  </si>
  <si>
    <t>ZA750</t>
  </si>
  <si>
    <t>Kanyla venofix 21G zelená ( malé křidýlko ) 4056337</t>
  </si>
  <si>
    <t>ZA808</t>
  </si>
  <si>
    <t>Kanyla venofix safety 23G modrá 4056353</t>
  </si>
  <si>
    <t>ZB724</t>
  </si>
  <si>
    <t>Kapilára sedimentační kalibrovaná 727111</t>
  </si>
  <si>
    <t>ZB755</t>
  </si>
  <si>
    <t>Zkumavka 1,0 ml K3 edta fialová 454034</t>
  </si>
  <si>
    <t>ZB761</t>
  </si>
  <si>
    <t>Zkumavka červená 4 ml 454092</t>
  </si>
  <si>
    <t>ZB771</t>
  </si>
  <si>
    <t>Držák jehly základní 450201</t>
  </si>
  <si>
    <t>ZB777</t>
  </si>
  <si>
    <t>Zkumavka červená 4 ml gel 454071</t>
  </si>
  <si>
    <t>ZD212</t>
  </si>
  <si>
    <t>Brýle kyslíkové pro dospělé 1161000/L</t>
  </si>
  <si>
    <t>ZD383</t>
  </si>
  <si>
    <t>Vak suchý 500 ml bal. á 50 ks 814-0503</t>
  </si>
  <si>
    <t>ZE468</t>
  </si>
  <si>
    <t>Zkumavka modrá 1 ml 454320</t>
  </si>
  <si>
    <t>ZF233</t>
  </si>
  <si>
    <t>Stříkačka injekční arteriální 3 ml bez jehly line draw L/S bal. á 200 ks 4043E</t>
  </si>
  <si>
    <t>ZL689</t>
  </si>
  <si>
    <t>Roztok Accu-Check Performa Int´l Controls 1+2 level 04861736</t>
  </si>
  <si>
    <t>ZM625</t>
  </si>
  <si>
    <t>Lopatka lékařská sterilizovaná dřevěná ústní bal. á 100 ks 922600</t>
  </si>
  <si>
    <t>ZC774</t>
  </si>
  <si>
    <t>Sklo podložní řezané, čiré 76 x 26 mm 635901000076</t>
  </si>
  <si>
    <t>ZA715</t>
  </si>
  <si>
    <t>Set infuzní intrafix primeline classic 150 cm 4062957</t>
  </si>
  <si>
    <t>ZA833</t>
  </si>
  <si>
    <t>Jehla injekční 0,8 x 40 mm zelená 4657527</t>
  </si>
  <si>
    <t>ZA999</t>
  </si>
  <si>
    <t>Jehla injekční 0,5 x   16 mm oranžová 4657853</t>
  </si>
  <si>
    <t>ZB551</t>
  </si>
  <si>
    <t>Jehla trepanobioptická BSL 1110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</si>
  <si>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</si>
  <si>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</si>
  <si>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</si>
  <si>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</si>
  <si>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</si>
  <si>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</si>
  <si>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ZA124</t>
  </si>
  <si>
    <t>Jehla surecan 90°G22 černá zahnutá 20 mm ke krátkodobé infuzi bal. á 50 ks 4439821</t>
  </si>
  <si>
    <t>ZA330</t>
  </si>
  <si>
    <t>Obinadlo fixa crep   8 cm x 4 m 1323100103</t>
  </si>
  <si>
    <t>ZA466</t>
  </si>
  <si>
    <t>Tyčinka vatová sterilní 14 cm bal. á 200 ks 9679501</t>
  </si>
  <si>
    <t>ZA498</t>
  </si>
  <si>
    <t>Krytí bactigras 10 x 10 cm bal. á 10 ks 7457</t>
  </si>
  <si>
    <t>ZA539</t>
  </si>
  <si>
    <t>Kompresa NT 10 x 10 cm nesterilní 06103</t>
  </si>
  <si>
    <t>ZA572</t>
  </si>
  <si>
    <t>Mediset pro přev.rány 4706321</t>
  </si>
  <si>
    <t>ZA604</t>
  </si>
  <si>
    <t>Tyčinka vatová sterilní jednotlivě balalená bal. á 1000 ks 5100/SG/CS</t>
  </si>
  <si>
    <t>ZC550</t>
  </si>
  <si>
    <t>Krytí mepilex silikonový Ag 10 x 10 cm bal. á 5 ks 287110-00</t>
  </si>
  <si>
    <t>ZE108</t>
  </si>
  <si>
    <t>Krytí mepilex lite 10 x 10 cm bal. á 10 ks 284100-01</t>
  </si>
  <si>
    <t>ZF108</t>
  </si>
  <si>
    <t>Krytí mepilex lite 6 x  8,5 cm bal. á 5 ks 284000-01</t>
  </si>
  <si>
    <t>ZD746</t>
  </si>
  <si>
    <t>Krytí atrauman Ag 10 x 10 cm bal. á 3 ks 499572</t>
  </si>
  <si>
    <t>ZF838</t>
  </si>
  <si>
    <t>Krytí tenderwet 24 active 7,5 x 7,5 cm bal. á 10 ks 609817</t>
  </si>
  <si>
    <t>ZG612</t>
  </si>
  <si>
    <t>Krytí mepilex 10 x 10 cm bal. á 5 ks 294100</t>
  </si>
  <si>
    <t>ZL663</t>
  </si>
  <si>
    <t>Krytí mastný tyl pharmatull 10 x 10 cm bal. á 10 ks P-Tull1010</t>
  </si>
  <si>
    <t>ZL669</t>
  </si>
  <si>
    <t>Náplast tegaderm diamond 10 cm x 12 cm bal. á 50 ks 1686</t>
  </si>
  <si>
    <t>ZD229</t>
  </si>
  <si>
    <t>Krytí hydrosorb gel 15 g 7031320</t>
  </si>
  <si>
    <t>ZK087</t>
  </si>
  <si>
    <t>Krém cavilon ochranný bariérový á 28 g bal. á 12 ks 3391E</t>
  </si>
  <si>
    <t>ZA472</t>
  </si>
  <si>
    <t>Krytí melgisorb alginátové 10 x 10 cm bal. á 10 ks 251100</t>
  </si>
  <si>
    <t>ZL996</t>
  </si>
  <si>
    <t>Obinadlo hyrofilní sterilní  8 cm x 5 m  004310182</t>
  </si>
  <si>
    <t>ZL995</t>
  </si>
  <si>
    <t>Obinadlo hyrofilní sterilní  6 cm x 5 m  004310190</t>
  </si>
  <si>
    <t>ZD599</t>
  </si>
  <si>
    <t>Krytí atrauman 7,5 x 10 cm bal. á 10 ks 499513</t>
  </si>
  <si>
    <t>ZM769</t>
  </si>
  <si>
    <t>Ubrousky cavilon pro péči při inkontinenci 8 ubrousků 20 x 30 cm bal. á 96 ks 9274 DH888843488</t>
  </si>
  <si>
    <t>ZA749</t>
  </si>
  <si>
    <t>Stříkačka injekční 3-dílná 50 ml LL Omnifix Solo 4617509F</t>
  </si>
  <si>
    <t>ZA965</t>
  </si>
  <si>
    <t>Stříkačka inzulínová omnican 1 ml 100j bal. á 100 ks 9151141S</t>
  </si>
  <si>
    <t>ZC498</t>
  </si>
  <si>
    <t>Držák močových sáčků UH 800800100</t>
  </si>
  <si>
    <t>ZH168</t>
  </si>
  <si>
    <t>Stříkačka injekční 3-dílná 1 ml L tuberculin s jehlou KD-JECT III 831786</t>
  </si>
  <si>
    <t>ZH845</t>
  </si>
  <si>
    <t>Tyčinka vatová medcomfort + glyc. citónová příchuť bal. á 75 ks 09157-100</t>
  </si>
  <si>
    <t>ZJ278</t>
  </si>
  <si>
    <t>Zkumavka PP 10 ml sterilní bal. á 200 ks 331690211500</t>
  </si>
  <si>
    <t>ZA776</t>
  </si>
  <si>
    <t>Průbojník stiefel pr. 5 mm bal. á 10 ks I4 1005</t>
  </si>
  <si>
    <t>ZL952</t>
  </si>
  <si>
    <t>Stříkačka injekční 3-dílná 50 ml LL light protected bal.á 60 ks 2022920A</t>
  </si>
  <si>
    <t>ZB585</t>
  </si>
  <si>
    <t>Vzduchovod nosní PVC 6/8 579208</t>
  </si>
  <si>
    <t>ZB584</t>
  </si>
  <si>
    <t>Vzduchovod nosní PVC 5/7 579207</t>
  </si>
  <si>
    <t>ZD254</t>
  </si>
  <si>
    <t>Souprava flexi seal FMS pro fekální inkont. 411100</t>
  </si>
  <si>
    <t>ZF142</t>
  </si>
  <si>
    <t>Cévka odsávací CH16 100-068-001-016</t>
  </si>
  <si>
    <t>ZD881</t>
  </si>
  <si>
    <t>Katetr CVC 3 lumen certofix trio SB730 bal. á 10 ks 4163303E</t>
  </si>
  <si>
    <t>ZA832</t>
  </si>
  <si>
    <t>Jehla injekční 0,9 x 40 mm žlutá 4657519</t>
  </si>
  <si>
    <t>ZB288</t>
  </si>
  <si>
    <t>Jehla spinální spinocan G20 88 mm žlutá 4509900</t>
  </si>
  <si>
    <t>ZB466</t>
  </si>
  <si>
    <t>Jehla chirurgická B14</t>
  </si>
  <si>
    <t>ZC305</t>
  </si>
  <si>
    <t>Jehla injekční 0,4 x   20 mm šedá 4657705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</si>
  <si>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</si>
  <si>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</si>
  <si>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</si>
  <si>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</si>
  <si>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DG388</t>
  </si>
  <si>
    <t>Játrový bujon (10ml)</t>
  </si>
  <si>
    <t>ZC698</t>
  </si>
  <si>
    <t>Maska kyslíková + hadička pro dosp.1105000</t>
  </si>
  <si>
    <t>ZA324</t>
  </si>
  <si>
    <t>Náplast tegaderm 10,0 cm x 12,0 cm bal. á 50 ks 1626W</t>
  </si>
  <si>
    <t>ZA561</t>
  </si>
  <si>
    <t>Kompresa AB 20 x 40 cm / 1 ks sterilní NT savá 1230114051</t>
  </si>
  <si>
    <t>ZI558</t>
  </si>
  <si>
    <t>Náplast curapor   7 x   5 cm 22120 ( náhrada za cosmopor )</t>
  </si>
  <si>
    <t>ZK646</t>
  </si>
  <si>
    <t>Náplast tegaderm CHG 8,5 cm x 11,5 cm na CŽK-antibakt. bal. á 25 ks 1657R</t>
  </si>
  <si>
    <t>ZL668</t>
  </si>
  <si>
    <t>Náplast silikon tape 2,5 cm x 5 m bal. á 12 ks 2770-1</t>
  </si>
  <si>
    <t>ZA005</t>
  </si>
  <si>
    <t>Obinadlo pruban č.  7 427307</t>
  </si>
  <si>
    <t>ZA688</t>
  </si>
  <si>
    <t>Sáček močový curity s hod.diurézou 400 ml hadička 150 cm 8150</t>
  </si>
  <si>
    <t>ZB890</t>
  </si>
  <si>
    <t>Souprava pro měření CVP délka hadičky 150 cm MP 100</t>
  </si>
  <si>
    <t>ZC753</t>
  </si>
  <si>
    <t>Čepelka skalpelová 20 BB520</t>
  </si>
  <si>
    <t>ZD748</t>
  </si>
  <si>
    <t>Mediset pro žilní katetrizaci a rouškování bal. á 10 ks CVK Kit</t>
  </si>
  <si>
    <t>ZB947</t>
  </si>
  <si>
    <t>Manžeta TK dospělá 27 - 35 cm M1574A</t>
  </si>
  <si>
    <t>ZL073</t>
  </si>
  <si>
    <t>Rukavice operační gammex bez pudru PF EnLite vel. 7,5 353385</t>
  </si>
  <si>
    <t>ZA321</t>
  </si>
  <si>
    <t>Kompresa gáza 7,5 cm x 7,5 cm / 100 ks 17 nití, 8 vrstev 06002</t>
  </si>
  <si>
    <t>ZC854</t>
  </si>
  <si>
    <t>Kompresa NT 7,5 x 7,5 cm / 2 ks sterilní 26510</t>
  </si>
  <si>
    <t>ZB440</t>
  </si>
  <si>
    <t>Kyveta na analyzátor ACL TOP á 2400 ks, 6 x 100 x 4 29400100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</si>
  <si>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</si>
  <si>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</si>
  <si>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</si>
  <si>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</si>
  <si>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</si>
  <si>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</si>
  <si>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</si>
  <si>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</si>
  <si>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ZH478</t>
  </si>
  <si>
    <t>Kyveta Sample cups 0,5 ml 6799200</t>
  </si>
  <si>
    <t>ZC298</t>
  </si>
  <si>
    <t>Nástavec combitips plus 1,0 ml bal. á 100 ks 0030089430</t>
  </si>
  <si>
    <t>ZB554</t>
  </si>
  <si>
    <t>Rotory ACL 00/000 á 100 ks 6800000</t>
  </si>
  <si>
    <t>ZC302</t>
  </si>
  <si>
    <t>Nástavec combitips plus 2,5 ml bal. á 100 ks 0030089448</t>
  </si>
  <si>
    <t>ZH573</t>
  </si>
  <si>
    <t>Box na skladování zkumavek 10x10 papírový 95.64.997</t>
  </si>
  <si>
    <t>ZM867</t>
  </si>
  <si>
    <t>Pipeta serologická 5 ml bal. á 500 ks 86.1253.001</t>
  </si>
  <si>
    <t>ZG222</t>
  </si>
  <si>
    <t>Stojan na mikrozkumavky blokové R377522</t>
  </si>
  <si>
    <t>ZC036</t>
  </si>
  <si>
    <t>Baňka erlenmeyera širokohrdlá 250 ml 632417106250</t>
  </si>
  <si>
    <t>ZC077</t>
  </si>
  <si>
    <t>Sklo podložní superfrost 25 x 75 x 1 mm á 72 ks 1820.1106</t>
  </si>
  <si>
    <t>ZC590</t>
  </si>
  <si>
    <t>Zkumavky centrifugační 50 ml á 360 ks 91050</t>
  </si>
  <si>
    <t>ZC716</t>
  </si>
  <si>
    <t>Špička žlutá pipetovací dlouhá manžeta 1123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</si>
  <si>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</si>
  <si>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</si>
  <si>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</si>
  <si>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</si>
  <si>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</si>
  <si>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</si>
  <si>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ZG353</t>
  </si>
  <si>
    <t>Špička pipetovací s filtrem 200ul á 960 ks BAN0200L-MRS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</si>
  <si>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</si>
  <si>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</si>
  <si>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</si>
  <si>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</si>
  <si>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</si>
  <si>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</si>
  <si>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ZB605</t>
  </si>
  <si>
    <t>Špička modrá krátká manžeta 1108</t>
  </si>
  <si>
    <t>ZD574</t>
  </si>
  <si>
    <t>Mikrozkumavka flat cap tubes 0.2 ml AB-0620</t>
  </si>
  <si>
    <t>ZC005</t>
  </si>
  <si>
    <t>Špička DF30ST 2-30ul bal. 10 x 96 ks F171303</t>
  </si>
  <si>
    <t>ZB125</t>
  </si>
  <si>
    <t>Láhev kultivační 25 cm2 á 360 ks 90026</t>
  </si>
  <si>
    <t>ZI812</t>
  </si>
  <si>
    <t>Mikrozkumavka 0,6 ml eppendorf á 1 000 ks U 343 500.N</t>
  </si>
  <si>
    <t>802126</t>
  </si>
  <si>
    <t>-TBE pufr 10xkonc. 500 ml</t>
  </si>
  <si>
    <t>DC858</t>
  </si>
  <si>
    <t>PRIMER</t>
  </si>
  <si>
    <t>DE696</t>
  </si>
  <si>
    <t>IL Rinse Solution -TOP 4l</t>
  </si>
  <si>
    <t>DB737</t>
  </si>
  <si>
    <t>PUREGENE Blood Kit</t>
  </si>
  <si>
    <t>DB454</t>
  </si>
  <si>
    <t>*100BP DNA LADDER,250UL 50LANE</t>
  </si>
  <si>
    <t>DD126</t>
  </si>
  <si>
    <t>TRIZOL Reagent 200 ml</t>
  </si>
  <si>
    <t>DG129</t>
  </si>
  <si>
    <t>Acrylamide/Bis sol. 500 ml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</si>
  <si>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</si>
  <si>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</si>
  <si>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</si>
  <si>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</si>
  <si>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</si>
  <si>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</si>
  <si>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ZG347</t>
  </si>
  <si>
    <t>Obal na zamrazovací vak bal á 10 ks OW1430</t>
  </si>
  <si>
    <t>ZE395</t>
  </si>
  <si>
    <t>Set na separaci leukocytů FC WBC bal. á 6 ks 70620</t>
  </si>
  <si>
    <t>805084</t>
  </si>
  <si>
    <t>-Pufr KCL 0,075M, pH 7,3 1000 ml</t>
  </si>
  <si>
    <t>DG146</t>
  </si>
  <si>
    <t>kyselina OCTOVA 99,8%  P.A. - ledova</t>
  </si>
  <si>
    <t>DG393</t>
  </si>
  <si>
    <t>Ethanol 96%</t>
  </si>
  <si>
    <t>DE042</t>
  </si>
  <si>
    <t>Medium pro KD, 100 ml(BONE MARROW KARYTYPING MEDI</t>
  </si>
  <si>
    <t>DG420</t>
  </si>
  <si>
    <t>Sterilní voda - 500 ml sklo</t>
  </si>
  <si>
    <t>DG396</t>
  </si>
  <si>
    <t>XL Del (7q31/7q22)</t>
  </si>
  <si>
    <t>DG229</t>
  </si>
  <si>
    <t>METHANOL P.A.</t>
  </si>
  <si>
    <t>DE299</t>
  </si>
  <si>
    <t>Anti-human Kappa Chain,AMCA labeled</t>
  </si>
  <si>
    <t>DA752</t>
  </si>
  <si>
    <t>XL IGH plus</t>
  </si>
  <si>
    <t>DD290</t>
  </si>
  <si>
    <t>EARLES BAL. SALT SOLUTION, W CA,MG.PHRED</t>
  </si>
  <si>
    <t>DG687</t>
  </si>
  <si>
    <t>CEP 8 Spectrum Green</t>
  </si>
  <si>
    <t>DG630</t>
  </si>
  <si>
    <t>XL EVI 1probe</t>
  </si>
  <si>
    <t>DA756</t>
  </si>
  <si>
    <t>MYC FISH probe ss</t>
  </si>
  <si>
    <t>DG715</t>
  </si>
  <si>
    <t>XL ETV6</t>
  </si>
  <si>
    <t>DA550</t>
  </si>
  <si>
    <t>ChromoLympho-B prolif. factor, 500nmol (107-18A)</t>
  </si>
  <si>
    <t>DG761</t>
  </si>
  <si>
    <t>BCL2 FISH probe</t>
  </si>
  <si>
    <t>DA767</t>
  </si>
  <si>
    <t>ON BLIMP1/6p22contr</t>
  </si>
  <si>
    <t>DG727</t>
  </si>
  <si>
    <t>CEP 17SpGreen</t>
  </si>
  <si>
    <t>DG477</t>
  </si>
  <si>
    <t>XL-TP53/CEP 17</t>
  </si>
  <si>
    <t>DG978</t>
  </si>
  <si>
    <t>CEP X (DXZ1) green</t>
  </si>
  <si>
    <t>DE300</t>
  </si>
  <si>
    <t>Anti-human Lamda Chain,AMCA labeled</t>
  </si>
  <si>
    <t>DH206</t>
  </si>
  <si>
    <t>Recombinant Human IL-10, 1x2ug</t>
  </si>
  <si>
    <t>DB297</t>
  </si>
  <si>
    <t>XL IGH/BCL2</t>
  </si>
  <si>
    <t>DB315</t>
  </si>
  <si>
    <t>XL IGH/MYC</t>
  </si>
  <si>
    <t>DH190</t>
  </si>
  <si>
    <t>XL E2A sonda</t>
  </si>
  <si>
    <t>DH192</t>
  </si>
  <si>
    <t>CEP X/CEP Y (sp. Orange/Green)</t>
  </si>
  <si>
    <t>DH191</t>
  </si>
  <si>
    <t>CEP 15 spectrum Green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</si>
  <si>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</si>
  <si>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</si>
  <si>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</si>
  <si>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</si>
  <si>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</si>
  <si>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</si>
  <si>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DC417</t>
  </si>
  <si>
    <t>BSA 22%</t>
  </si>
  <si>
    <t>DE371</t>
  </si>
  <si>
    <t>RPMI-1640 medium,w l-glutamine and s</t>
  </si>
  <si>
    <t>DB254</t>
  </si>
  <si>
    <t>CD10 FITC BD</t>
  </si>
  <si>
    <t>DG468</t>
  </si>
  <si>
    <t>CD138 PerCP Exbio</t>
  </si>
  <si>
    <t>DG362</t>
  </si>
  <si>
    <t>CD33 PerCP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</si>
  <si>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</si>
  <si>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</si>
  <si>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</si>
  <si>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</si>
  <si>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</si>
  <si>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</si>
  <si>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</si>
  <si>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</si>
  <si>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DC101</t>
  </si>
  <si>
    <t>CD4/CD8</t>
  </si>
  <si>
    <t>DC631</t>
  </si>
  <si>
    <t>HISTOPAQUE-1077 HYBRI-MAX, 100 ml</t>
  </si>
  <si>
    <t>DG684</t>
  </si>
  <si>
    <t>CD Check Plus CD4 2x2,5 ml</t>
  </si>
  <si>
    <t>DC593</t>
  </si>
  <si>
    <t>CD23  FITC</t>
  </si>
  <si>
    <t>DA830</t>
  </si>
  <si>
    <t>CD34-PE BectonDickin</t>
  </si>
  <si>
    <t>DG849</t>
  </si>
  <si>
    <t>CD33 FITC Exbio(100TESTŮ)</t>
  </si>
  <si>
    <t>DB844</t>
  </si>
  <si>
    <t>CD19-FITC/CD5-PE DUAL COLOR</t>
  </si>
  <si>
    <t>DG309</t>
  </si>
  <si>
    <t>CD15 FITC Exbio</t>
  </si>
  <si>
    <t>DB120</t>
  </si>
  <si>
    <t>Kappa Light Chains APC</t>
  </si>
  <si>
    <t>DG462</t>
  </si>
  <si>
    <t>CD103 FITC</t>
  </si>
  <si>
    <t>DA256</t>
  </si>
  <si>
    <t>CD56 PE Exbio 100 tests</t>
  </si>
  <si>
    <t>DG504</t>
  </si>
  <si>
    <t>HLA-DR FITC Exbio</t>
  </si>
  <si>
    <t>DG502</t>
  </si>
  <si>
    <t>Cd7 FITC Exbio</t>
  </si>
  <si>
    <t>910058</t>
  </si>
  <si>
    <t>-CHLORID AMONNY P.A. 1000 G</t>
  </si>
  <si>
    <t>801565</t>
  </si>
  <si>
    <t>-CHELATON III P.A. 1000 G</t>
  </si>
  <si>
    <t>803447</t>
  </si>
  <si>
    <t>-PBS PUFR 10X KONC steril. 500 ml</t>
  </si>
  <si>
    <t>DA293</t>
  </si>
  <si>
    <t>SALSA MLPA EK1 reagent kit –100rxn -FAM</t>
  </si>
  <si>
    <t>DF914</t>
  </si>
  <si>
    <t>SALSA MLPA kit HBA-100 react.</t>
  </si>
  <si>
    <t>DC199</t>
  </si>
  <si>
    <t>BCR-ABL b3a2 Mbcr (FGRS-10)</t>
  </si>
  <si>
    <t>DD304</t>
  </si>
  <si>
    <t>FusionQuant Standard ABL (CGRS-01)</t>
  </si>
  <si>
    <t>DG230</t>
  </si>
  <si>
    <t>ISOPROPYLALKOHOL P.A.</t>
  </si>
  <si>
    <t>DE235</t>
  </si>
  <si>
    <t>ABI PRISM BigDye Terminator v 1.1 ( 100 reakcí )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</si>
  <si>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</si>
  <si>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</si>
  <si>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</si>
  <si>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</si>
  <si>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</si>
  <si>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</si>
  <si>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DC376</t>
  </si>
  <si>
    <t>LC KAPILARY</t>
  </si>
  <si>
    <t>DF529</t>
  </si>
  <si>
    <t>JAK2 MUTAQUANT (MQPP-02)</t>
  </si>
  <si>
    <t>DD060</t>
  </si>
  <si>
    <t>FG,HI-DI FORMAMIDE 25 ml</t>
  </si>
  <si>
    <t>DC257</t>
  </si>
  <si>
    <t>Generi Biotech SONDA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</si>
  <si>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</si>
  <si>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</si>
  <si>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</si>
  <si>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</si>
  <si>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</si>
  <si>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</si>
  <si>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</si>
  <si>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</si>
  <si>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</si>
  <si>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</si>
  <si>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DF957</t>
  </si>
  <si>
    <t>Phenol solutionSaturated with 0.1 M citrate buffer, pH 4.3 ± 0.2</t>
  </si>
  <si>
    <t>DG209</t>
  </si>
  <si>
    <t>MAY-GRUNWALD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</si>
  <si>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</si>
  <si>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</si>
  <si>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</si>
  <si>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</si>
  <si>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</si>
  <si>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</si>
  <si>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</si>
  <si>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</si>
  <si>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</si>
  <si>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</si>
  <si>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</si>
  <si>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</si>
  <si>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</si>
  <si>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</si>
  <si>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</si>
  <si>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</si>
  <si>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</si>
  <si>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</si>
  <si>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</si>
  <si>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</si>
  <si>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</si>
  <si>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</si>
  <si>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</si>
  <si>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</si>
  <si>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</si>
  <si>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</si>
  <si>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</si>
  <si>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</si>
  <si>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</si>
  <si>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</si>
  <si>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</si>
  <si>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</si>
  <si>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</si>
  <si>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</si>
  <si>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</si>
  <si>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</si>
  <si>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</si>
  <si>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</si>
  <si>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</si>
  <si>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</si>
  <si>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</si>
  <si>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</si>
  <si>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</si>
  <si>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</si>
  <si>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DG912</t>
  </si>
  <si>
    <t>XN CHECK  L2 - 3.0 ML</t>
  </si>
  <si>
    <t>DG911</t>
  </si>
  <si>
    <t>XN CHECK  L1 - 3.0 ML</t>
  </si>
  <si>
    <t>DG913</t>
  </si>
  <si>
    <t>XN CHECK  L3 - 3.0 ML</t>
  </si>
  <si>
    <t>DH195</t>
  </si>
  <si>
    <t>LEUCOGNOST Fixační směs</t>
  </si>
  <si>
    <t>DH193</t>
  </si>
  <si>
    <t>TRIS -100g (Tris(hydroxymethyl)aminomethane)</t>
  </si>
  <si>
    <t>DG145</t>
  </si>
  <si>
    <t>kyselina CHLOROVOD.35% P.A.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</si>
  <si>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</si>
  <si>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</si>
  <si>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</si>
  <si>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</si>
  <si>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</si>
  <si>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</si>
  <si>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</si>
  <si>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</si>
  <si>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</si>
  <si>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</si>
  <si>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</si>
  <si>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</si>
  <si>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</si>
  <si>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</si>
  <si>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</si>
  <si>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</si>
  <si>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</si>
  <si>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</si>
  <si>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</si>
  <si>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</si>
  <si>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</si>
  <si>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</si>
  <si>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</si>
  <si>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</si>
  <si>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DB762</t>
  </si>
  <si>
    <t>TC PAI 1 ELISA KIT</t>
  </si>
  <si>
    <t>DD571</t>
  </si>
  <si>
    <t>IL wWF activity</t>
  </si>
  <si>
    <t>DC798</t>
  </si>
  <si>
    <t>IL TEST FACTOR XI,10x1 ML</t>
  </si>
  <si>
    <t>DA822</t>
  </si>
  <si>
    <t>IL FDP</t>
  </si>
  <si>
    <t>DD040</t>
  </si>
  <si>
    <t>TC COAGULATION CONTROL A 1 ML</t>
  </si>
  <si>
    <t>DB579</t>
  </si>
  <si>
    <t>IL TEST VON WILLEBRAND FACTOR</t>
  </si>
  <si>
    <t>DC632</t>
  </si>
  <si>
    <t>DG FIX (5x1 ml)</t>
  </si>
  <si>
    <t>DC622</t>
  </si>
  <si>
    <t>TC COAGULATION CONTROL N 1 ML</t>
  </si>
  <si>
    <t>DC255</t>
  </si>
  <si>
    <t>TC AT III TH1 substrate</t>
  </si>
  <si>
    <t>DA760</t>
  </si>
  <si>
    <t>IL AcuStar Anti-Cardiolipin IgG</t>
  </si>
  <si>
    <t>DB702</t>
  </si>
  <si>
    <t>TC PCR MULTIPLEX KIT</t>
  </si>
  <si>
    <t>DB574</t>
  </si>
  <si>
    <t>IL TEST FACTOR VIII,10x1 ML</t>
  </si>
  <si>
    <t>DD482</t>
  </si>
  <si>
    <t>PLATELET NEUTRALIZING REAGENT</t>
  </si>
  <si>
    <t>DG374</t>
  </si>
  <si>
    <t>HemosIL AcuStar Controls Anti-ß2 Glycoprot.-I IgM</t>
  </si>
  <si>
    <t>DG827</t>
  </si>
  <si>
    <t>TC ADAMTS 13</t>
  </si>
  <si>
    <t>DB939</t>
  </si>
  <si>
    <t>SYBR GREEN I   0,5 ml</t>
  </si>
  <si>
    <t>DG828</t>
  </si>
  <si>
    <t>TC ADAMTS 13 INH</t>
  </si>
  <si>
    <t>DA762</t>
  </si>
  <si>
    <t>IL AcuStar Anti-ß2 Glycoprotein-I IgG</t>
  </si>
  <si>
    <t>DG373</t>
  </si>
  <si>
    <t>HemosIL AcuStar Controls Anti-ß2 Glycoprot.-I IgG</t>
  </si>
  <si>
    <t>DA821</t>
  </si>
  <si>
    <t>IL FDP kalibrator</t>
  </si>
  <si>
    <t>DG379</t>
  </si>
  <si>
    <t>Doprava 21%</t>
  </si>
  <si>
    <t>805203</t>
  </si>
  <si>
    <t>-PBS pufr pro cytogenetiku, pH 7,4 (HEM) 100 ml</t>
  </si>
  <si>
    <t>DG383</t>
  </si>
  <si>
    <t>Bactec PEDS</t>
  </si>
  <si>
    <t>DG252</t>
  </si>
  <si>
    <t>HANK´S BALANCED SALT SOL.MOD. 100 ml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</si>
  <si>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</si>
  <si>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</si>
  <si>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</si>
  <si>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</si>
  <si>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</si>
  <si>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</si>
  <si>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</si>
  <si>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</si>
  <si>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</si>
  <si>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</si>
  <si>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</si>
  <si>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</si>
  <si>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</si>
  <si>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</si>
  <si>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</si>
  <si>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</si>
  <si>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</si>
  <si>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</si>
  <si>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</si>
  <si>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</si>
  <si>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Tkáňová banka</t>
  </si>
  <si>
    <t>HOK, laboratoř cytogenetiky a molekul.cytogenetiky</t>
  </si>
  <si>
    <t>HOK, laboratoř průtokové cytometrie</t>
  </si>
  <si>
    <t>HOK, laboratoř rutinního provozu</t>
  </si>
  <si>
    <t>HOK, laboratoř koagulační</t>
  </si>
  <si>
    <t>HOK, laboratoř tkáňových kultur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</si>
  <si>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</si>
  <si>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</si>
  <si>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</si>
  <si>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</si>
  <si>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</si>
  <si>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</si>
  <si>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</si>
  <si>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</si>
  <si>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</si>
  <si>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</si>
  <si>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Kapitáňová Zuzana</t>
  </si>
  <si>
    <t>Zdravotní výkony vykázané na pracovišti v rámci ambulantní péče dle lékařů *</t>
  </si>
  <si>
    <t>202</t>
  </si>
  <si>
    <t>1</t>
  </si>
  <si>
    <t>0001181</t>
  </si>
  <si>
    <t>0011420</t>
  </si>
  <si>
    <t>VINCRISTINE TEVA 1 MG/ML</t>
  </si>
  <si>
    <t>0011421</t>
  </si>
  <si>
    <t>0012669</t>
  </si>
  <si>
    <t>0016470</t>
  </si>
  <si>
    <t>0026041</t>
  </si>
  <si>
    <t>KIOVIG 100 MG/ML</t>
  </si>
  <si>
    <t>0026042</t>
  </si>
  <si>
    <t>0026244</t>
  </si>
  <si>
    <t>0026543</t>
  </si>
  <si>
    <t>MABTHE</t>
  </si>
  <si>
    <t>0026544</t>
  </si>
  <si>
    <t>MABTHERA 500 MG</t>
  </si>
  <si>
    <t>0027803</t>
  </si>
  <si>
    <t>EXJADE</t>
  </si>
  <si>
    <t>0027928</t>
  </si>
  <si>
    <t>SPRYCE</t>
  </si>
  <si>
    <t>0028026</t>
  </si>
  <si>
    <t>GLIVEC</t>
  </si>
  <si>
    <t>0028028</t>
  </si>
  <si>
    <t>0028070</t>
  </si>
  <si>
    <t>NEORECORMON 30 000 IU</t>
  </si>
  <si>
    <t>0028139</t>
  </si>
  <si>
    <t>0028140</t>
  </si>
  <si>
    <t>VELCAD</t>
  </si>
  <si>
    <t>VELCADE 3,5 MG</t>
  </si>
  <si>
    <t>0028194</t>
  </si>
  <si>
    <t>ARANESP 500 MIKROGRAMŮ</t>
  </si>
  <si>
    <t>0028197</t>
  </si>
  <si>
    <t>NEULASTA 6 MG</t>
  </si>
  <si>
    <t>0028937</t>
  </si>
  <si>
    <t>REVLIM</t>
  </si>
  <si>
    <t>0028938</t>
  </si>
  <si>
    <t>0028939</t>
  </si>
  <si>
    <t>0029240</t>
  </si>
  <si>
    <t>TORISEL 30 MG</t>
  </si>
  <si>
    <t>0029246</t>
  </si>
  <si>
    <t>TASIGN</t>
  </si>
  <si>
    <t>0029979</t>
  </si>
  <si>
    <t>0029980</t>
  </si>
  <si>
    <t>0031134</t>
  </si>
  <si>
    <t>VINBLASTIN-RICHTER 5MG</t>
  </si>
  <si>
    <t>0031966</t>
  </si>
  <si>
    <t>0031968</t>
  </si>
  <si>
    <t>CYTOSAR 1 G</t>
  </si>
  <si>
    <t>0042267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</si>
  <si>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</si>
  <si>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</si>
  <si>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</si>
  <si>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</si>
  <si>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</si>
  <si>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</si>
  <si>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</si>
  <si>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</si>
  <si>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</si>
  <si>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</si>
  <si>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</si>
  <si>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</si>
  <si>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0087239</t>
  </si>
  <si>
    <t>FANHDI 50 I.U./ML</t>
  </si>
  <si>
    <t>0087240</t>
  </si>
  <si>
    <t>FANHDI 100 I.U./ML</t>
  </si>
  <si>
    <t>0088441</t>
  </si>
  <si>
    <t>0089028</t>
  </si>
  <si>
    <t>IMMUNATE STIM PLUS 500</t>
  </si>
  <si>
    <t>0089029</t>
  </si>
  <si>
    <t>IMMUNATE STIM PLUS 1000</t>
  </si>
  <si>
    <t>0091836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</si>
  <si>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</si>
  <si>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</si>
  <si>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</si>
  <si>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</si>
  <si>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</si>
  <si>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</si>
  <si>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</si>
  <si>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</si>
  <si>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</si>
  <si>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0155379</t>
  </si>
  <si>
    <t>0162207</t>
  </si>
  <si>
    <t>0163175</t>
  </si>
  <si>
    <t>0167973</t>
  </si>
  <si>
    <t>0191565</t>
  </si>
  <si>
    <t>BLEOMEDAC</t>
  </si>
  <si>
    <t>0500566</t>
  </si>
  <si>
    <t>0500570</t>
  </si>
  <si>
    <t>0500682</t>
  </si>
  <si>
    <t>0500683</t>
  </si>
  <si>
    <t>0500687</t>
  </si>
  <si>
    <t>TEVAGRASTIM 48 MU/0,8 ML</t>
  </si>
  <si>
    <t>0500947</t>
  </si>
  <si>
    <t>VIDAZA</t>
  </si>
  <si>
    <t>9999990</t>
  </si>
  <si>
    <t>Nespecifikovany lek</t>
  </si>
  <si>
    <t>9999997</t>
  </si>
  <si>
    <t>0179310</t>
  </si>
  <si>
    <t>LEVACT</t>
  </si>
  <si>
    <t>0027921</t>
  </si>
  <si>
    <t>0193650</t>
  </si>
  <si>
    <t>0029976</t>
  </si>
  <si>
    <t>0167471</t>
  </si>
  <si>
    <t>REVOLADE 25 MG</t>
  </si>
  <si>
    <t>REVOLA</t>
  </si>
  <si>
    <t>0149572</t>
  </si>
  <si>
    <t>0050702</t>
  </si>
  <si>
    <t>0149570</t>
  </si>
  <si>
    <t>0179308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</si>
  <si>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</si>
  <si>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</si>
  <si>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</si>
  <si>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</si>
  <si>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</si>
  <si>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</si>
  <si>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</si>
  <si>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</si>
  <si>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</si>
  <si>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</si>
  <si>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</si>
  <si>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</si>
  <si>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</si>
  <si>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</si>
  <si>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</si>
  <si>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</si>
  <si>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</si>
  <si>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</si>
  <si>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</si>
  <si>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</si>
  <si>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</si>
  <si>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</si>
  <si>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</si>
  <si>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</si>
  <si>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</si>
  <si>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</si>
  <si>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</si>
  <si>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</si>
  <si>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</si>
  <si>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</si>
  <si>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</si>
  <si>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</si>
  <si>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</si>
  <si>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</si>
  <si>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</si>
  <si>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</si>
  <si>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</si>
  <si>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</si>
  <si>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</si>
  <si>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</si>
  <si>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</si>
  <si>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</si>
  <si>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</si>
  <si>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</si>
  <si>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</si>
  <si>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</si>
  <si>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</si>
  <si>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</si>
  <si>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</si>
  <si>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</si>
  <si>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</si>
  <si>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</si>
  <si>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</si>
  <si>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</si>
  <si>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</si>
  <si>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</si>
  <si>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</si>
  <si>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</si>
  <si>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</si>
  <si>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</si>
  <si>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</si>
  <si>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</si>
  <si>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</si>
  <si>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</si>
  <si>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</si>
  <si>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</si>
  <si>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</si>
  <si>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</si>
  <si>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</si>
  <si>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</si>
  <si>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</si>
  <si>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</si>
  <si>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</si>
  <si>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</si>
  <si>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</si>
  <si>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</si>
  <si>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</si>
  <si>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</si>
  <si>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</si>
  <si>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</si>
  <si>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</si>
  <si>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</si>
  <si>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</si>
  <si>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</si>
  <si>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</si>
  <si>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</si>
  <si>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</si>
  <si>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</si>
  <si>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</si>
  <si>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</si>
  <si>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</si>
  <si>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</si>
  <si>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</si>
  <si>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</si>
  <si>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</si>
  <si>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</si>
  <si>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</si>
  <si>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</si>
  <si>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94149</t>
  </si>
  <si>
    <t>VYŠETŘENÍ CHROMOZOMŮ Z KOSTNÍ DŘENĚ PŘÍMÉ A S KULT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</si>
  <si>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</si>
  <si>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</si>
  <si>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</si>
  <si>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</si>
  <si>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</si>
  <si>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</si>
  <si>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</si>
  <si>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</si>
  <si>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</si>
  <si>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</si>
  <si>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</si>
  <si>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</si>
  <si>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</si>
  <si>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</si>
  <si>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</si>
  <si>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</si>
  <si>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</si>
  <si>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</si>
  <si>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</si>
  <si>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</si>
  <si>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</si>
  <si>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</si>
  <si>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</si>
  <si>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</si>
  <si>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</si>
  <si>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</si>
  <si>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</si>
  <si>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</si>
  <si>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</si>
  <si>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</si>
  <si>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</si>
  <si>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</si>
  <si>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</si>
  <si>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</si>
  <si>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</si>
  <si>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</si>
  <si>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</si>
  <si>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</si>
  <si>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</si>
  <si>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</si>
  <si>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</si>
  <si>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</si>
  <si>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</si>
  <si>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</si>
  <si>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</si>
  <si>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</si>
  <si>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</si>
  <si>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</si>
  <si>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</si>
  <si>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</si>
  <si>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</si>
  <si>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</si>
  <si>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</si>
  <si>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</si>
  <si>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</si>
  <si>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</si>
  <si>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</si>
  <si>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</si>
  <si>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</si>
  <si>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</si>
  <si>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</si>
  <si>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</si>
  <si>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</si>
  <si>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</si>
  <si>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</si>
  <si>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</si>
  <si>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</si>
  <si>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</si>
  <si>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</si>
  <si>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</si>
  <si>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</si>
  <si>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</si>
  <si>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</si>
  <si>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</si>
  <si>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</si>
  <si>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</si>
  <si>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</si>
  <si>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</si>
  <si>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</si>
  <si>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</si>
  <si>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</si>
  <si>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</si>
  <si>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</si>
  <si>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</si>
  <si>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</si>
  <si>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</si>
  <si>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</si>
  <si>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</si>
  <si>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</si>
  <si>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</si>
  <si>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</si>
  <si>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</si>
  <si>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</si>
  <si>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</si>
  <si>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</si>
  <si>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</si>
  <si>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</si>
  <si>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</si>
  <si>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</si>
  <si>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</si>
  <si>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</si>
  <si>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</si>
  <si>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</si>
  <si>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</si>
  <si>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</si>
  <si>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</si>
  <si>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</si>
  <si>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</si>
  <si>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</si>
  <si>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</si>
  <si>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</si>
  <si>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</si>
  <si>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</si>
  <si>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</si>
  <si>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</si>
  <si>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</si>
  <si>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</si>
  <si>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</si>
  <si>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</si>
  <si>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</si>
  <si>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</si>
  <si>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</si>
  <si>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</si>
  <si>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</si>
  <si>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</si>
  <si>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</si>
  <si>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</si>
  <si>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</si>
  <si>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</si>
  <si>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</si>
  <si>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</si>
  <si>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</si>
  <si>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</si>
  <si>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</si>
  <si>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</si>
  <si>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</si>
  <si>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</si>
  <si>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</si>
  <si>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</si>
  <si>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</si>
  <si>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</si>
  <si>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</si>
  <si>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</si>
  <si>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</si>
  <si>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</si>
  <si>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</si>
  <si>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</si>
  <si>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</si>
  <si>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</si>
  <si>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</si>
  <si>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</si>
  <si>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</si>
  <si>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</si>
  <si>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</si>
  <si>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</si>
  <si>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</si>
  <si>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</si>
  <si>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</si>
  <si>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</si>
  <si>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</si>
  <si>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</si>
  <si>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</si>
  <si>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</si>
  <si>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</si>
  <si>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</si>
  <si>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</si>
  <si>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</si>
  <si>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</si>
  <si>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</si>
  <si>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</si>
  <si>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</si>
  <si>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</si>
  <si>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</si>
  <si>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</si>
  <si>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</si>
  <si>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</si>
  <si>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96881</t>
  </si>
  <si>
    <t>AGREGAČNÍ TEST NA HEPARINEM INDUKOVANOU TROMBOCYTO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</si>
  <si>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</si>
  <si>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</si>
  <si>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</si>
  <si>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</si>
  <si>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</si>
  <si>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</si>
  <si>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</si>
  <si>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</si>
  <si>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</si>
  <si>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</si>
  <si>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</si>
  <si>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1F1</t>
  </si>
  <si>
    <t>2F2</t>
  </si>
  <si>
    <t>0001933</t>
  </si>
  <si>
    <t>0003952</t>
  </si>
  <si>
    <t>0004234</t>
  </si>
  <si>
    <t>DALACIN C</t>
  </si>
  <si>
    <t>0005113</t>
  </si>
  <si>
    <t>0006480</t>
  </si>
  <si>
    <t>OCPLEX</t>
  </si>
  <si>
    <t>0008807</t>
  </si>
  <si>
    <t>0013873</t>
  </si>
  <si>
    <t>ALEXAN 50 MG/ML</t>
  </si>
  <si>
    <t>0016547</t>
  </si>
  <si>
    <t>0018634</t>
  </si>
  <si>
    <t>0026127</t>
  </si>
  <si>
    <t>0027429</t>
  </si>
  <si>
    <t>0029892</t>
  </si>
  <si>
    <t>0049983</t>
  </si>
  <si>
    <t>0053922</t>
  </si>
  <si>
    <t>0056801</t>
  </si>
  <si>
    <t>0059058</t>
  </si>
  <si>
    <t>0059830</t>
  </si>
  <si>
    <t>CIPRINOL 200 MG/100 ML</t>
  </si>
  <si>
    <t>HAEMOCOMPLETTAN P</t>
  </si>
  <si>
    <t>0064783</t>
  </si>
  <si>
    <t>0065989</t>
  </si>
  <si>
    <t>0066020</t>
  </si>
  <si>
    <t>AUGMENTIN 1,2 G</t>
  </si>
  <si>
    <t>0072972</t>
  </si>
  <si>
    <t>0075634</t>
  </si>
  <si>
    <t>PROTHROMPLEX TOTAL NF</t>
  </si>
  <si>
    <t>0076360</t>
  </si>
  <si>
    <t>ZINACEF 1,5 G</t>
  </si>
  <si>
    <t>0083417</t>
  </si>
  <si>
    <t>MERONEM 1 G</t>
  </si>
  <si>
    <t>0085515</t>
  </si>
  <si>
    <t>FLEBOGAMMA 5%</t>
  </si>
  <si>
    <t>0092012</t>
  </si>
  <si>
    <t>METHOTREXAT EBEWE</t>
  </si>
  <si>
    <t>0092290</t>
  </si>
  <si>
    <t>0092300</t>
  </si>
  <si>
    <t>CISPLATIN EBEWE</t>
  </si>
  <si>
    <t>0092302</t>
  </si>
  <si>
    <t>0093173</t>
  </si>
  <si>
    <t>ANTITHROMBIN III IMMUNO</t>
  </si>
  <si>
    <t>0093260</t>
  </si>
  <si>
    <t>0096414</t>
  </si>
  <si>
    <t>0097910</t>
  </si>
  <si>
    <t>HUMAN ALBUMIN GRIFOLS 20%</t>
  </si>
  <si>
    <t>0112782</t>
  </si>
  <si>
    <t>0121238</t>
  </si>
  <si>
    <t>CEFTRIAXON KABI 1 G</t>
  </si>
  <si>
    <t>0125298</t>
  </si>
  <si>
    <t>0137499</t>
  </si>
  <si>
    <t>0149993</t>
  </si>
  <si>
    <t>0149996</t>
  </si>
  <si>
    <t>0150726</t>
  </si>
  <si>
    <t>0155939</t>
  </si>
  <si>
    <t>0162187</t>
  </si>
  <si>
    <t>0163179</t>
  </si>
  <si>
    <t>0163187</t>
  </si>
  <si>
    <t>0164350</t>
  </si>
  <si>
    <t>TAZOCIN 4 G/0,5 G</t>
  </si>
  <si>
    <t>0167598</t>
  </si>
  <si>
    <t>0500720</t>
  </si>
  <si>
    <t>0027800</t>
  </si>
  <si>
    <t>TRISENOX 1MG/ML</t>
  </si>
  <si>
    <t>TRISEN</t>
  </si>
  <si>
    <t>0129057</t>
  </si>
  <si>
    <t>ATENATIV</t>
  </si>
  <si>
    <t>0087200</t>
  </si>
  <si>
    <t>MAXIPIME 2 G</t>
  </si>
  <si>
    <t>0156835</t>
  </si>
  <si>
    <t>0151460</t>
  </si>
  <si>
    <t>0032851</t>
  </si>
  <si>
    <t>0178169</t>
  </si>
  <si>
    <t>GEMCITABINE ACCORD 100 MG/ML KONCENTRÁT PRO INFUZN</t>
  </si>
  <si>
    <t>0168010</t>
  </si>
  <si>
    <t>0007905</t>
  </si>
  <si>
    <t>Erytrocyty z odběru plné krve</t>
  </si>
  <si>
    <t>0207921</t>
  </si>
  <si>
    <t>Plazma čerstvá zmrazená</t>
  </si>
  <si>
    <t>0034962</t>
  </si>
  <si>
    <t>SET PRO APLIKACI CYTOSTATIK</t>
  </si>
  <si>
    <t>0034972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</si>
  <si>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</si>
  <si>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</si>
  <si>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</si>
  <si>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</si>
  <si>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</si>
  <si>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</si>
  <si>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</si>
  <si>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</si>
  <si>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</si>
  <si>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</si>
  <si>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</si>
  <si>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</si>
  <si>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22411</t>
  </si>
  <si>
    <t>(VZP) SPECIALIZOVANÁ HEMATOLOGICKÁ LÉČBA NEMOCNÝCH</t>
  </si>
  <si>
    <t>78850</t>
  </si>
  <si>
    <t>IMPLANTACE PORTU</t>
  </si>
  <si>
    <t>22413</t>
  </si>
  <si>
    <t>2T2</t>
  </si>
  <si>
    <t>0015643</t>
  </si>
  <si>
    <t>0020605</t>
  </si>
  <si>
    <t>0026902</t>
  </si>
  <si>
    <t>0053666</t>
  </si>
  <si>
    <t>0076354</t>
  </si>
  <si>
    <t>FORTUM 2 G</t>
  </si>
  <si>
    <t>0119095</t>
  </si>
  <si>
    <t>FLEXBUMIN 200 G/L</t>
  </si>
  <si>
    <t>0029896</t>
  </si>
  <si>
    <t>BUSILVEX 6 MG/ML</t>
  </si>
  <si>
    <t>0178953</t>
  </si>
  <si>
    <t>0307934</t>
  </si>
  <si>
    <t>Granulocyty z aferézy</t>
  </si>
  <si>
    <t>0007964</t>
  </si>
  <si>
    <t>Erytrocyty z aferézy deleukotizované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</si>
  <si>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</si>
  <si>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</si>
  <si>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</si>
  <si>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</si>
  <si>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</si>
  <si>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</si>
  <si>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</si>
  <si>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</si>
  <si>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</si>
  <si>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</si>
  <si>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</si>
  <si>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</si>
  <si>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6F6</t>
  </si>
  <si>
    <t>66893</t>
  </si>
  <si>
    <t>PUNKČNÍ BIOPSIE KOSTI NEBO KLOUBU</t>
  </si>
  <si>
    <t>708</t>
  </si>
  <si>
    <t>78860</t>
  </si>
  <si>
    <t>TUNELIZACE KATÉTRU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</si>
  <si>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</si>
  <si>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</si>
  <si>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</si>
  <si>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</si>
  <si>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</si>
  <si>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</si>
  <si>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</si>
  <si>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</si>
  <si>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</si>
  <si>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</si>
  <si>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</si>
  <si>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</si>
  <si>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00153</t>
  </si>
  <si>
    <t xml:space="preserve">SEPARACE KOSTNÍ DŘENĚ S MCC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</si>
  <si>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</si>
  <si>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</si>
  <si>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</si>
  <si>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</si>
  <si>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</si>
  <si>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</si>
  <si>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</si>
  <si>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</si>
  <si>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</si>
  <si>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</si>
  <si>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</si>
  <si>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</si>
  <si>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</si>
  <si>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</si>
  <si>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</si>
  <si>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</si>
  <si>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</si>
  <si>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</si>
  <si>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</si>
  <si>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</si>
  <si>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</si>
  <si>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</si>
  <si>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</si>
  <si>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</si>
  <si>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</si>
  <si>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</si>
  <si>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</si>
  <si>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</si>
  <si>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</si>
  <si>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</si>
  <si>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</si>
  <si>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</si>
  <si>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</si>
  <si>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</si>
  <si>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</si>
  <si>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</si>
  <si>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</si>
  <si>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</si>
  <si>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</si>
  <si>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</si>
  <si>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</si>
  <si>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</si>
  <si>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</si>
  <si>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</si>
  <si>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</si>
  <si>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</si>
  <si>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</si>
  <si>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</si>
  <si>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</si>
  <si>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</si>
  <si>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</si>
  <si>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</si>
  <si>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</si>
  <si>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</si>
  <si>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</si>
  <si>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</si>
  <si>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</si>
  <si>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</si>
  <si>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</si>
  <si>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</si>
  <si>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</si>
  <si>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</si>
  <si>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</si>
  <si>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</si>
  <si>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</si>
  <si>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</si>
  <si>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</si>
  <si>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407</t>
  </si>
  <si>
    <t>0077019</t>
  </si>
  <si>
    <t>ULTRAVIST 370</t>
  </si>
  <si>
    <t>0093625</t>
  </si>
  <si>
    <t>0093626</t>
  </si>
  <si>
    <t>0095609</t>
  </si>
  <si>
    <t>MICROPAQUE CT</t>
  </si>
  <si>
    <t>0002028</t>
  </si>
  <si>
    <t>99mTc-DMSA inj.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</si>
  <si>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</si>
  <si>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</si>
  <si>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</si>
  <si>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</si>
  <si>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</si>
  <si>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</si>
  <si>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47215</t>
  </si>
  <si>
    <t>SCINTIGRAFIE LEDVIN S VÝPOČTEM RELATIVNÍ FUNKCE</t>
  </si>
  <si>
    <t>47245</t>
  </si>
  <si>
    <t>SCINTIGRAFIE SKELETU CÍLENÁ TŘÍFÁZOVÁ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</si>
  <si>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</si>
  <si>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</si>
  <si>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</si>
  <si>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</si>
  <si>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</si>
  <si>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</si>
  <si>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</si>
  <si>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</si>
  <si>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</si>
  <si>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</si>
  <si>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</si>
  <si>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</si>
  <si>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</si>
  <si>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</si>
  <si>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</si>
  <si>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</si>
  <si>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</si>
  <si>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</si>
  <si>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</si>
  <si>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</si>
  <si>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</si>
  <si>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</si>
  <si>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</si>
  <si>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</si>
  <si>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</si>
  <si>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</si>
  <si>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</si>
  <si>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</si>
  <si>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</si>
  <si>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</si>
  <si>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</si>
  <si>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</si>
  <si>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</si>
  <si>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</si>
  <si>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</si>
  <si>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</si>
  <si>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</si>
  <si>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</si>
  <si>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</si>
  <si>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</si>
  <si>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</si>
  <si>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</si>
  <si>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</si>
  <si>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</si>
  <si>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</si>
  <si>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</si>
  <si>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</si>
  <si>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</si>
  <si>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</si>
  <si>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</si>
  <si>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</si>
  <si>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</si>
  <si>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</si>
  <si>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</si>
  <si>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</si>
  <si>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</si>
  <si>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</si>
  <si>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</si>
  <si>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</si>
  <si>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</si>
  <si>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</si>
  <si>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</si>
  <si>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</si>
  <si>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</si>
  <si>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</si>
  <si>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</si>
  <si>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</si>
  <si>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</si>
  <si>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</si>
  <si>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</si>
  <si>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</si>
  <si>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</si>
  <si>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</si>
  <si>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</si>
  <si>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</si>
  <si>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</si>
  <si>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</si>
  <si>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</si>
  <si>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</si>
  <si>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</si>
  <si>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</si>
  <si>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</si>
  <si>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</si>
  <si>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</si>
  <si>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</si>
  <si>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</si>
  <si>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</si>
  <si>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</si>
  <si>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</si>
  <si>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</si>
  <si>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</si>
  <si>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</si>
  <si>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</si>
  <si>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</si>
  <si>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</si>
  <si>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</si>
  <si>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</si>
  <si>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</si>
  <si>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</si>
  <si>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</si>
  <si>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</si>
  <si>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</si>
  <si>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</si>
  <si>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</si>
  <si>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</si>
  <si>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</si>
  <si>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</si>
  <si>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</si>
  <si>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</si>
  <si>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</si>
  <si>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</si>
  <si>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</si>
  <si>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</si>
  <si>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</si>
  <si>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</si>
  <si>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</si>
  <si>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</si>
  <si>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</si>
  <si>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</si>
  <si>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</si>
  <si>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</si>
  <si>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</si>
  <si>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</si>
  <si>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</si>
  <si>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</si>
  <si>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</si>
  <si>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</si>
  <si>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</si>
  <si>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</si>
  <si>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</si>
  <si>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</si>
  <si>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</si>
  <si>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</si>
  <si>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</si>
  <si>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</si>
  <si>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</si>
  <si>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</si>
  <si>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</si>
  <si>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</si>
  <si>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</si>
  <si>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</si>
  <si>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</si>
  <si>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</si>
  <si>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</si>
  <si>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</si>
  <si>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</si>
  <si>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</si>
  <si>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</si>
  <si>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</si>
  <si>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</si>
  <si>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</si>
  <si>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</si>
  <si>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</si>
  <si>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</si>
  <si>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</si>
  <si>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</si>
  <si>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</si>
  <si>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</si>
  <si>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</si>
  <si>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</si>
  <si>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</si>
  <si>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</si>
  <si>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</si>
  <si>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</si>
  <si>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</si>
  <si>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</si>
  <si>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</si>
  <si>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</si>
  <si>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</si>
  <si>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</si>
  <si>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</si>
  <si>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</si>
  <si>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</si>
  <si>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</si>
  <si>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</si>
  <si>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</si>
  <si>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</si>
  <si>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</si>
  <si>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</si>
  <si>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</si>
  <si>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</si>
  <si>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</si>
  <si>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</si>
  <si>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</si>
  <si>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</si>
  <si>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</si>
  <si>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</si>
  <si>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</si>
  <si>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</si>
  <si>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</si>
  <si>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</si>
  <si>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</si>
  <si>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</si>
  <si>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</si>
  <si>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</si>
  <si>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</si>
  <si>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</si>
  <si>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</si>
  <si>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</si>
  <si>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</si>
  <si>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</si>
  <si>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</si>
  <si>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</si>
  <si>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</si>
  <si>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</si>
  <si>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</si>
  <si>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</si>
  <si>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</si>
  <si>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</si>
  <si>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</si>
  <si>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</si>
  <si>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</si>
  <si>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</si>
  <si>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</si>
  <si>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</si>
  <si>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</si>
  <si>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</si>
  <si>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</si>
  <si>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</si>
  <si>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</si>
  <si>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</si>
  <si>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</si>
  <si>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</si>
  <si>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</si>
  <si>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</si>
  <si>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</si>
  <si>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93255</t>
  </si>
  <si>
    <t>PROKOLAGEN I. TYPU: PI - NP</t>
  </si>
  <si>
    <t>81679</t>
  </si>
  <si>
    <t>1,25-DIHYDROXYVITAMIN D (1,25 (OH)2D)</t>
  </si>
  <si>
    <t>91151</t>
  </si>
  <si>
    <t>STANOVENÍ OROSOMUKOIDU</t>
  </si>
  <si>
    <t>813</t>
  </si>
  <si>
    <t>91197</t>
  </si>
  <si>
    <t>STANOVENÍ CYTOKINU ELISA</t>
  </si>
  <si>
    <t>34</t>
  </si>
  <si>
    <t>809</t>
  </si>
  <si>
    <t>0002920</t>
  </si>
  <si>
    <t>MULTIHANCE</t>
  </si>
  <si>
    <t>0003134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</si>
  <si>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</si>
  <si>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</si>
  <si>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</si>
  <si>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</si>
  <si>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</si>
  <si>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</si>
  <si>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</si>
  <si>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</si>
  <si>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0077024</t>
  </si>
  <si>
    <t>ULTRAVIST 300</t>
  </si>
  <si>
    <t>0151208</t>
  </si>
  <si>
    <t>0075314</t>
  </si>
  <si>
    <t>JEHLA BIOPTICKÁ MN1610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</si>
  <si>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</si>
  <si>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</si>
  <si>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</si>
  <si>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</si>
  <si>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</si>
  <si>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</si>
  <si>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</si>
  <si>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</si>
  <si>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</si>
  <si>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</si>
  <si>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</si>
  <si>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</si>
  <si>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</si>
  <si>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</si>
  <si>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</si>
  <si>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</si>
  <si>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</si>
  <si>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</si>
  <si>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</si>
  <si>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</si>
  <si>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</si>
  <si>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</si>
  <si>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</si>
  <si>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</si>
  <si>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</si>
  <si>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</si>
  <si>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</si>
  <si>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</si>
  <si>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</si>
  <si>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</si>
  <si>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</si>
  <si>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</si>
  <si>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</si>
  <si>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</si>
  <si>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</si>
  <si>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</si>
  <si>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</si>
  <si>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</si>
  <si>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</si>
  <si>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</si>
  <si>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</si>
  <si>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</si>
  <si>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</si>
  <si>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</si>
  <si>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</si>
  <si>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</si>
  <si>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</si>
  <si>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</si>
  <si>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</si>
  <si>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</si>
  <si>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</si>
  <si>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</si>
  <si>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</si>
  <si>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</si>
  <si>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</si>
  <si>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</si>
  <si>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</si>
  <si>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</si>
  <si>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</si>
  <si>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</si>
  <si>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</si>
  <si>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</si>
  <si>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</si>
  <si>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</si>
  <si>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</si>
  <si>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</si>
  <si>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</si>
  <si>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</si>
  <si>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</si>
  <si>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</si>
  <si>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</si>
  <si>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</si>
  <si>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</si>
  <si>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</si>
  <si>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</si>
  <si>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</si>
  <si>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</si>
  <si>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</si>
  <si>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</si>
  <si>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</si>
  <si>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</si>
  <si>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</si>
  <si>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</si>
  <si>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</si>
  <si>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</si>
  <si>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</si>
  <si>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</si>
  <si>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</si>
  <si>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</si>
  <si>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</si>
  <si>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</si>
  <si>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</si>
  <si>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</si>
  <si>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</si>
  <si>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</si>
  <si>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</si>
  <si>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</si>
  <si>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</si>
  <si>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</si>
  <si>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</si>
  <si>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</si>
  <si>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</si>
  <si>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</si>
  <si>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</si>
  <si>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</si>
  <si>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</si>
  <si>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</si>
  <si>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</si>
  <si>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</si>
  <si>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</si>
  <si>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</si>
  <si>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</si>
  <si>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</si>
  <si>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</si>
  <si>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</si>
  <si>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</si>
  <si>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</si>
  <si>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</si>
  <si>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</si>
  <si>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</si>
  <si>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</si>
  <si>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</si>
  <si>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</si>
  <si>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</si>
  <si>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</si>
  <si>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</si>
  <si>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</si>
  <si>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</si>
  <si>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</si>
  <si>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</si>
  <si>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</si>
  <si>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</si>
  <si>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</si>
  <si>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</si>
  <si>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</si>
  <si>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</si>
  <si>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</si>
  <si>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</si>
  <si>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</si>
  <si>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</si>
  <si>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</si>
  <si>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</si>
  <si>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</si>
  <si>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</si>
  <si>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</si>
  <si>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</si>
  <si>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</si>
  <si>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</si>
  <si>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</si>
  <si>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</si>
  <si>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</si>
  <si>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</si>
  <si>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</si>
  <si>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</si>
  <si>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</si>
  <si>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</si>
  <si>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</si>
  <si>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</si>
  <si>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</si>
  <si>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</si>
  <si>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</si>
  <si>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</si>
  <si>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</si>
  <si>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</si>
  <si>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</si>
  <si>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</si>
  <si>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</si>
  <si>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</si>
  <si>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</si>
  <si>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</si>
  <si>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</si>
  <si>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</si>
  <si>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</si>
  <si>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</si>
  <si>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</si>
  <si>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</si>
  <si>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</si>
  <si>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</si>
  <si>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</si>
  <si>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</si>
  <si>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</si>
  <si>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</si>
  <si>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</si>
  <si>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</si>
  <si>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</si>
  <si>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</si>
  <si>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</si>
  <si>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</si>
  <si>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</si>
  <si>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</si>
  <si>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86243</t>
  </si>
  <si>
    <t>URČOVÁNÍ HLA HAPLOTYPŮ A GENOTYPU Z RODINNÉ STUDIE</t>
  </si>
  <si>
    <t>86323</t>
  </si>
  <si>
    <t>CROSS - MATCH DÁRCŮ JEDNODUCHÝ A PRODLOUŽENÝ</t>
  </si>
  <si>
    <t>91111</t>
  </si>
  <si>
    <t>STANOVENÍ IgG1 RID</t>
  </si>
  <si>
    <t>91116</t>
  </si>
  <si>
    <t>STANOVENÍ IgG4 RID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</si>
  <si>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</si>
  <si>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</si>
  <si>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</si>
  <si>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</si>
  <si>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</si>
  <si>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</si>
  <si>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</si>
  <si>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</si>
  <si>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</si>
  <si>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</si>
  <si>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</si>
  <si>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</si>
  <si>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</si>
  <si>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</si>
  <si>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</si>
  <si>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</si>
  <si>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</si>
  <si>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</si>
  <si>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</si>
  <si>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</si>
  <si>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</si>
  <si>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</si>
  <si>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</si>
  <si>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</si>
  <si>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</si>
  <si>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</si>
  <si>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</si>
  <si>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</si>
  <si>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</si>
  <si>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</si>
  <si>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</si>
  <si>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</si>
  <si>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</si>
  <si>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</si>
  <si>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</si>
  <si>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</si>
  <si>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</si>
  <si>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</si>
  <si>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</si>
  <si>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</si>
  <si>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</si>
  <si>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</si>
  <si>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91115</t>
  </si>
  <si>
    <t>STANOVENÍ IgG3 RID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</si>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</sst>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0.28676438452948921</c:v>
                </c:pt>
                <c:pt idx="1">
                  <c:v>0.29569326977926108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5096"/>
        <c:axId val="12009439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0.32237337887228901</c:v>
                </c:pt>
                <c:pt idx="1">
                  <c:v>0.32237337887228901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3136"/>
        <c:axId val="1200944312"/>
      </c:scatterChart>
      <c:catAx>
        <c:axId val="1200945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3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5096"/>
        <c:crosses val="autoZero"/>
        <c:crossBetween val="between"/>
      </c:valAx>
      <c:valAx>
        <c:axId val="1200943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4312"/>
        <c:crosses val="max"/>
        <c:crossBetween val="midCat"/>
      </c:valAx>
      <c:valAx>
        <c:axId val="1200944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3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1.5433580034858168</c:v>
                </c:pt>
                <c:pt idx="1">
                  <c:v>1.3292424700747592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3528"/>
        <c:axId val="15522472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245632"/>
        <c:axId val="1552247984"/>
      </c:scatterChart>
      <c:catAx>
        <c:axId val="120094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224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247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0943528"/>
        <c:crosses val="autoZero"/>
        <c:crossBetween val="between"/>
      </c:valAx>
      <c:valAx>
        <c:axId val="155224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2247984"/>
        <c:crosses val="max"/>
        <c:crossBetween val="midCat"/>
      </c:valAx>
      <c:valAx>
        <c:axId val="1552247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52245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2858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4387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4388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4432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5187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5195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5198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5538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5737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5800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6338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76242.610621198401</v>
      </c>
      <c r="D4" s="287">
        <f ca="1">IF(ISERROR(VLOOKUP("Náklady celkem",INDIRECT("HI!$A:$G"),5,0)),0,VLOOKUP("Náklady celkem",INDIRECT("HI!$A:$G"),5,0))</f>
        <v>73475.520820000063</v>
      </c>
      <c r="E4" s="288">
        <f ca="1">IF(C4=0,0,D4/C4)</f>
        <v>0.9637067805174423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50554.684193475914</v>
      </c>
      <c r="D7" s="295">
        <f>IF(ISERROR(HI!E5),"",HI!E5)</f>
        <v>48464.914940000002</v>
      </c>
      <c r="E7" s="292">
        <f t="shared" ref="E7:E15" si="0">IF(C7=0,0,D7/C7)</f>
        <v>0.95866319240610354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0.96724891762697429</v>
      </c>
      <c r="E8" s="292">
        <f t="shared" si="0"/>
        <v>1.074721019585527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0.48737864077669901</v>
      </c>
      <c r="E9" s="292">
        <f>IF(C9=0,0,D9/C9)</f>
        <v>1.6245954692556634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0.81173809617993109</v>
      </c>
      <c r="E11" s="292">
        <f t="shared" si="0"/>
        <v>1.3528968269665518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0.99545326209539209</v>
      </c>
      <c r="E12" s="292">
        <f t="shared" si="0"/>
        <v>1.24431657761924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5040.3772174023961</v>
      </c>
      <c r="D15" s="295">
        <f>IF(ISERROR(HI!E6),"",HI!E6)</f>
        <v>4696.4436700000051</v>
      </c>
      <c r="E15" s="292">
        <f t="shared" si="0"/>
        <v>0.93176432386549823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12871.999594563194</v>
      </c>
      <c r="D16" s="291">
        <f ca="1">IF(ISERROR(VLOOKUP("Osobní náklady (Kč) *",INDIRECT("HI!$A:$G"),5,0)),0,VLOOKUP("Osobní náklady (Kč) *",INDIRECT("HI!$A:$G"),5,0))</f>
        <v>13471.660080000005</v>
      </c>
      <c r="E16" s="292">
        <f ca="1">IF(C16=0,0,D16/C16)</f>
        <v>1.0465864282415058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24578.588</v>
      </c>
      <c r="D18" s="311">
        <f ca="1">IF(ISERROR(VLOOKUP("Výnosy celkem",INDIRECT("HI!$A:$G"),5,0)),0,VLOOKUP("Výnosy celkem",INDIRECT("HI!$A:$G"),5,0))</f>
        <v>21726.217000000001</v>
      </c>
      <c r="E18" s="312">
        <f t="shared" ref="E18:E28" ca="1" si="1">IF(C18=0,0,D18/C18)</f>
        <v>0.8839489477589193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11365.928</v>
      </c>
      <c r="D19" s="291">
        <f ca="1">IF(ISERROR(VLOOKUP("Ambulance *",INDIRECT("HI!$A:$G"),5,0)),0,VLOOKUP("Ambulance *",INDIRECT("HI!$A:$G"),5,0))</f>
        <v>9820.5669999999991</v>
      </c>
      <c r="E19" s="292">
        <f t="shared" ca="1" si="1"/>
        <v>0.86403565111445357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0.86403565111445368</v>
      </c>
      <c r="E20" s="292">
        <f t="shared" si="1"/>
        <v>0.86403565111445368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0.85811934999371375</v>
      </c>
      <c r="E21" s="292">
        <f t="shared" si="1"/>
        <v>1.0095521764631927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13212.66</v>
      </c>
      <c r="D22" s="291">
        <f ca="1">IF(ISERROR(VLOOKUP("Hospitalizace *",INDIRECT("HI!$A:$G"),5,0)),0,VLOOKUP("Hospitalizace *",INDIRECT("HI!$A:$G"),5,0))</f>
        <v>11905.650000000001</v>
      </c>
      <c r="E22" s="292">
        <f ca="1">IF(C22=0,0,D22/C22)</f>
        <v>0.90107896517431019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0.90107896517431019</v>
      </c>
      <c r="E23" s="292">
        <f t="shared" si="1"/>
        <v>0.90107896517431019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0.90107896517431019</v>
      </c>
      <c r="E24" s="292">
        <f t="shared" si="1"/>
        <v>0.90107896517431019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0.97744360902255634</v>
      </c>
      <c r="E26" s="292">
        <f t="shared" si="1"/>
        <v>1.0288880094974278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1.3292424700747592</v>
      </c>
      <c r="E27" s="292">
        <f t="shared" si="1"/>
        <v>1.3292424700747592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0.75215793034862033</v>
      </c>
      <c r="D28" s="297">
        <f>IF(ISERROR(VLOOKUP("Celkem:",'ZV Vyžád.'!$A:$M,7,0)),"",VLOOKUP("Celkem:",'ZV Vyžád.'!$A:$M,7,0))</f>
        <v>1.4399914908684448</v>
      </c>
      <c r="E28" s="292">
        <f t="shared" si="1"/>
        <v>1.9144802344914691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30904.167580000001</v>
      </c>
      <c r="C5" s="33">
        <v>35947.952140000139</v>
      </c>
      <c r="D5" s="12"/>
      <c r="E5" s="230">
        <v>48464.914940000002</v>
      </c>
      <c r="F5" s="32">
        <v>50554.684193475914</v>
      </c>
      <c r="G5" s="229">
        <f>E5-F5</f>
        <v>-2089.7692534759117</v>
      </c>
      <c r="H5" s="235">
        <f>IF(F5&lt;0.00000001,"",E5/F5)</f>
        <v>0.95866319240610354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3801.5900499999998</v>
      </c>
      <c r="C6" s="35">
        <v>4803.0785700000115</v>
      </c>
      <c r="D6" s="12"/>
      <c r="E6" s="231">
        <v>4696.4436700000051</v>
      </c>
      <c r="F6" s="34">
        <v>5040.3772174023961</v>
      </c>
      <c r="G6" s="232">
        <f>E6-F6</f>
        <v>-343.93354740239101</v>
      </c>
      <c r="H6" s="236">
        <f>IF(F6&lt;0.00000001,"",E6/F6)</f>
        <v>0.93176432386549823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10801.179689999999</v>
      </c>
      <c r="C7" s="35">
        <v>11159.827690000038</v>
      </c>
      <c r="D7" s="12"/>
      <c r="E7" s="231">
        <v>13471.660080000005</v>
      </c>
      <c r="F7" s="34">
        <v>12871.999594563194</v>
      </c>
      <c r="G7" s="232">
        <f>E7-F7</f>
        <v>599.66048543681063</v>
      </c>
      <c r="H7" s="236">
        <f>IF(F7&lt;0.00000001,"",E7/F7)</f>
        <v>1.0465864282415058</v>
      </c>
    </row>
    <row r="8" spans="1:8" ht="14.4" customHeight="1" thickBot="1" x14ac:dyDescent="0.35">
      <c r="A8" s="1" t="s">
        <v>97</v>
      </c>
      <c r="B8" s="15">
        <v>5298.0902000000051</v>
      </c>
      <c r="C8" s="37">
        <v>6274.7295300000123</v>
      </c>
      <c r="D8" s="12"/>
      <c r="E8" s="233">
        <v>6842.5021300000544</v>
      </c>
      <c r="F8" s="36">
        <v>7775.5496157568941</v>
      </c>
      <c r="G8" s="234">
        <f>E8-F8</f>
        <v>-933.04748575683971</v>
      </c>
      <c r="H8" s="237">
        <f>IF(F8&lt;0.00000001,"",E8/F8)</f>
        <v>0.8800023751547994</v>
      </c>
    </row>
    <row r="9" spans="1:8" ht="14.4" customHeight="1" thickBot="1" x14ac:dyDescent="0.35">
      <c r="A9" s="2" t="s">
        <v>98</v>
      </c>
      <c r="B9" s="3">
        <v>50805.027520000003</v>
      </c>
      <c r="C9" s="39">
        <v>58185.587930000198</v>
      </c>
      <c r="D9" s="12"/>
      <c r="E9" s="3">
        <v>73475.520820000063</v>
      </c>
      <c r="F9" s="38">
        <v>76242.610621198401</v>
      </c>
      <c r="G9" s="38">
        <f>E9-F9</f>
        <v>-2767.0898011983372</v>
      </c>
      <c r="H9" s="238">
        <f>IF(F9&lt;0.00000001,"",E9/F9)</f>
        <v>0.9637067805174423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11365.928</v>
      </c>
      <c r="C11" s="33">
        <f>IF(ISERROR(VLOOKUP("Celkem:",'ZV Vykáz.-A'!A:F,4,0)),0,VLOOKUP("Celkem:",'ZV Vykáz.-A'!A:F,4,0)/1000)</f>
        <v>10995.894</v>
      </c>
      <c r="D11" s="12"/>
      <c r="E11" s="230">
        <f>IF(ISERROR(VLOOKUP("Celkem:",'ZV Vykáz.-A'!A:F,6,0)),0,VLOOKUP("Celkem:",'ZV Vykáz.-A'!A:F,6,0)/1000)</f>
        <v>9820.5669999999991</v>
      </c>
      <c r="F11" s="32">
        <f>B11</f>
        <v>11365.928</v>
      </c>
      <c r="G11" s="229">
        <f>E11-F11</f>
        <v>-1545.3610000000008</v>
      </c>
      <c r="H11" s="235">
        <f>IF(F11&lt;0.00000001,"",E11/F11)</f>
        <v>0.86403565111445357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13212.66</v>
      </c>
      <c r="C12" s="37">
        <f>IF(ISERROR(VLOOKUP("Celkem",CaseMix!A:D,3,0)),0,VLOOKUP("Celkem",CaseMix!A:D,3,0)*30)</f>
        <v>14868.66</v>
      </c>
      <c r="D12" s="12"/>
      <c r="E12" s="233">
        <f>IF(ISERROR(VLOOKUP("Celkem",CaseMix!A:D,4,0)),0,VLOOKUP("Celkem",CaseMix!A:D,4,0)*30)</f>
        <v>11905.650000000001</v>
      </c>
      <c r="F12" s="36">
        <f>B12</f>
        <v>13212.66</v>
      </c>
      <c r="G12" s="234">
        <f>E12-F12</f>
        <v>-1307.0099999999984</v>
      </c>
      <c r="H12" s="237">
        <f>IF(F12&lt;0.00000001,"",E12/F12)</f>
        <v>0.90107896517431019</v>
      </c>
    </row>
    <row r="13" spans="1:8" ht="14.4" customHeight="1" thickBot="1" x14ac:dyDescent="0.35">
      <c r="A13" s="4" t="s">
        <v>101</v>
      </c>
      <c r="B13" s="9">
        <f>SUM(B11:B12)</f>
        <v>24578.588</v>
      </c>
      <c r="C13" s="41">
        <f>SUM(C11:C12)</f>
        <v>25864.554</v>
      </c>
      <c r="D13" s="12"/>
      <c r="E13" s="9">
        <f>SUM(E11:E12)</f>
        <v>21726.217000000001</v>
      </c>
      <c r="F13" s="40">
        <f>SUM(F11:F12)</f>
        <v>24578.588</v>
      </c>
      <c r="G13" s="40">
        <f>E13-F13</f>
        <v>-2852.3709999999992</v>
      </c>
      <c r="H13" s="239">
        <f>IF(F13&lt;0.00000001,"",E13/F13)</f>
        <v>0.8839489477589193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0.48378259396325191</v>
      </c>
      <c r="C15" s="43">
        <f>IF(C9=0,"",C13/C9)</f>
        <v>0.44451822040736594</v>
      </c>
      <c r="D15" s="12"/>
      <c r="E15" s="10">
        <f>IF(E9=0,"",E13/E9)</f>
        <v>0.29569326977926119</v>
      </c>
      <c r="F15" s="42">
        <f>IF(F9=0,"",F13/F9)</f>
        <v>0.32237337887228901</v>
      </c>
      <c r="G15" s="42">
        <f>IF(ISERROR(F15-E15),"",E15-F15)</f>
        <v>-2.6680109093027815E-2</v>
      </c>
      <c r="H15" s="240">
        <f>IF(ISERROR(F15-E15),"",IF(F15&lt;0.00000001,"",E15/F15))</f>
        <v>0.9172384854284219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0.28676438452948921</v>
      </c>
      <c r="C4" s="331">
        <f t="shared" ref="C4:M4" si="0">(C10+C8)/C6</f>
        <v>0.29569326977926108</v>
      </c>
      <c r="D4" s="331">
        <f t="shared" si="0"/>
        <v>0.13365767115905675</v>
      </c>
      <c r="E4" s="331">
        <f t="shared" si="0"/>
        <v>0.13365767115905675</v>
      </c>
      <c r="F4" s="331">
        <f t="shared" si="0"/>
        <v>0.13365767115905675</v>
      </c>
      <c r="G4" s="331">
        <f t="shared" si="0"/>
        <v>0.13365767115905675</v>
      </c>
      <c r="H4" s="331">
        <f t="shared" si="0"/>
        <v>0.13365767115905675</v>
      </c>
      <c r="I4" s="331">
        <f t="shared" si="0"/>
        <v>0.13365767115905675</v>
      </c>
      <c r="J4" s="331">
        <f t="shared" si="0"/>
        <v>0.13365767115905675</v>
      </c>
      <c r="K4" s="331">
        <f t="shared" si="0"/>
        <v>0.13365767115905675</v>
      </c>
      <c r="L4" s="331">
        <f t="shared" si="0"/>
        <v>0.13365767115905675</v>
      </c>
      <c r="M4" s="331">
        <f t="shared" si="0"/>
        <v>0.13365767115905675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37886.472609999997</v>
      </c>
      <c r="C5" s="331">
        <f>IF(ISERROR(VLOOKUP($A5,'Man Tab'!$A:$Q,COLUMN()+2,0)),0,VLOOKUP($A5,'Man Tab'!$A:$Q,COLUMN()+2,0))</f>
        <v>35589.048210000103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37886.472609999997</v>
      </c>
      <c r="C6" s="333">
        <f t="shared" ref="C6:M6" si="1">C5+B6</f>
        <v>73475.520820000092</v>
      </c>
      <c r="D6" s="333">
        <f t="shared" si="1"/>
        <v>73475.520820000092</v>
      </c>
      <c r="E6" s="333">
        <f t="shared" si="1"/>
        <v>73475.520820000092</v>
      </c>
      <c r="F6" s="333">
        <f t="shared" si="1"/>
        <v>73475.520820000092</v>
      </c>
      <c r="G6" s="333">
        <f t="shared" si="1"/>
        <v>73475.520820000092</v>
      </c>
      <c r="H6" s="333">
        <f t="shared" si="1"/>
        <v>73475.520820000092</v>
      </c>
      <c r="I6" s="333">
        <f t="shared" si="1"/>
        <v>73475.520820000092</v>
      </c>
      <c r="J6" s="333">
        <f t="shared" si="1"/>
        <v>73475.520820000092</v>
      </c>
      <c r="K6" s="333">
        <f t="shared" si="1"/>
        <v>73475.520820000092</v>
      </c>
      <c r="L6" s="333">
        <f t="shared" si="1"/>
        <v>73475.520820000092</v>
      </c>
      <c r="M6" s="333">
        <f t="shared" si="1"/>
        <v>73475.520820000092</v>
      </c>
    </row>
    <row r="7" spans="1:13" ht="14.4" customHeight="1" x14ac:dyDescent="0.3">
      <c r="A7" s="332" t="s">
        <v>127</v>
      </c>
      <c r="B7" s="332">
        <v>134.39599999999999</v>
      </c>
      <c r="C7" s="332">
        <v>396.85500000000002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4031.8799999999997</v>
      </c>
      <c r="C8" s="333">
        <f t="shared" ref="C8:M8" si="2">C7*30</f>
        <v>11905.650000000001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6832611</v>
      </c>
      <c r="C9" s="332">
        <v>2987956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6832.6109999999999</v>
      </c>
      <c r="C10" s="333">
        <f t="shared" ref="C10:M10" si="3">C9/1000+B10</f>
        <v>9820.5669999999991</v>
      </c>
      <c r="D10" s="333">
        <f t="shared" si="3"/>
        <v>9820.5669999999991</v>
      </c>
      <c r="E10" s="333">
        <f t="shared" si="3"/>
        <v>9820.5669999999991</v>
      </c>
      <c r="F10" s="333">
        <f t="shared" si="3"/>
        <v>9820.5669999999991</v>
      </c>
      <c r="G10" s="333">
        <f t="shared" si="3"/>
        <v>9820.5669999999991</v>
      </c>
      <c r="H10" s="333">
        <f t="shared" si="3"/>
        <v>9820.5669999999991</v>
      </c>
      <c r="I10" s="333">
        <f t="shared" si="3"/>
        <v>9820.5669999999991</v>
      </c>
      <c r="J10" s="333">
        <f t="shared" si="3"/>
        <v>9820.5669999999991</v>
      </c>
      <c r="K10" s="333">
        <f t="shared" si="3"/>
        <v>9820.5669999999991</v>
      </c>
      <c r="L10" s="333">
        <f t="shared" si="3"/>
        <v>9820.5669999999991</v>
      </c>
      <c r="M10" s="333">
        <f t="shared" si="3"/>
        <v>9820.5669999999991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0.32237337887228901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0.32237337887228901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303328.10516085499</v>
      </c>
      <c r="C7" s="56">
        <v>25277.342096737899</v>
      </c>
      <c r="D7" s="56">
        <v>25375.42441</v>
      </c>
      <c r="E7" s="56">
        <v>23089.490530000101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48464.914940000097</v>
      </c>
      <c r="Q7" s="189">
        <v>0.95866319240599995</v>
      </c>
    </row>
    <row r="8" spans="1:17" ht="14.4" customHeight="1" x14ac:dyDescent="0.3">
      <c r="A8" s="19" t="s">
        <v>36</v>
      </c>
      <c r="B8" s="55">
        <v>30210.2219757438</v>
      </c>
      <c r="C8" s="56">
        <v>2517.51849797865</v>
      </c>
      <c r="D8" s="56">
        <v>2233.2890000000002</v>
      </c>
      <c r="E8" s="56">
        <v>1776.567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4009.8560000000002</v>
      </c>
      <c r="Q8" s="189">
        <v>0.79639057333999996</v>
      </c>
    </row>
    <row r="9" spans="1:17" ht="14.4" customHeight="1" x14ac:dyDescent="0.3">
      <c r="A9" s="19" t="s">
        <v>37</v>
      </c>
      <c r="B9" s="55">
        <v>30242.263304414399</v>
      </c>
      <c r="C9" s="56">
        <v>2520.1886087011999</v>
      </c>
      <c r="D9" s="56">
        <v>2140.1008700000002</v>
      </c>
      <c r="E9" s="56">
        <v>2556.3428000000099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4696.4436700000097</v>
      </c>
      <c r="Q9" s="189">
        <v>0.93176432386499997</v>
      </c>
    </row>
    <row r="10" spans="1:17" ht="14.4" customHeight="1" x14ac:dyDescent="0.3">
      <c r="A10" s="19" t="s">
        <v>38</v>
      </c>
      <c r="B10" s="55">
        <v>868.99997262860597</v>
      </c>
      <c r="C10" s="56">
        <v>72.416664385716999</v>
      </c>
      <c r="D10" s="56">
        <v>93.464399999999998</v>
      </c>
      <c r="E10" s="56">
        <v>90.950109999999995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184.41451000000001</v>
      </c>
      <c r="Q10" s="189">
        <v>1.2732877961460001</v>
      </c>
    </row>
    <row r="11" spans="1:17" ht="14.4" customHeight="1" x14ac:dyDescent="0.3">
      <c r="A11" s="19" t="s">
        <v>39</v>
      </c>
      <c r="B11" s="55">
        <v>2145.2614436762401</v>
      </c>
      <c r="C11" s="56">
        <v>178.77178697302</v>
      </c>
      <c r="D11" s="56">
        <v>180.03790000000001</v>
      </c>
      <c r="E11" s="56">
        <v>164.70282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344.74072000000001</v>
      </c>
      <c r="Q11" s="189">
        <v>0.96419218557099995</v>
      </c>
    </row>
    <row r="12" spans="1:17" ht="14.4" customHeight="1" x14ac:dyDescent="0.3">
      <c r="A12" s="19" t="s">
        <v>40</v>
      </c>
      <c r="B12" s="55">
        <v>96.146105091238994</v>
      </c>
      <c r="C12" s="56">
        <v>8.0121754242689995</v>
      </c>
      <c r="D12" s="56">
        <v>1.4442600000000001</v>
      </c>
      <c r="E12" s="56">
        <v>28.787939999999999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30.232199999999999</v>
      </c>
      <c r="Q12" s="189">
        <v>1.886641167916</v>
      </c>
    </row>
    <row r="13" spans="1:17" ht="14.4" customHeight="1" x14ac:dyDescent="0.3">
      <c r="A13" s="19" t="s">
        <v>41</v>
      </c>
      <c r="B13" s="55">
        <v>381.99998796792499</v>
      </c>
      <c r="C13" s="56">
        <v>31.833332330659999</v>
      </c>
      <c r="D13" s="56">
        <v>20.551970000000001</v>
      </c>
      <c r="E13" s="56">
        <v>26.532240000000002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47.084209999999999</v>
      </c>
      <c r="Q13" s="189">
        <v>0.73954258873800005</v>
      </c>
    </row>
    <row r="14" spans="1:17" ht="14.4" customHeight="1" x14ac:dyDescent="0.3">
      <c r="A14" s="19" t="s">
        <v>42</v>
      </c>
      <c r="B14" s="55">
        <v>3149.9719041171702</v>
      </c>
      <c r="C14" s="56">
        <v>262.497658676431</v>
      </c>
      <c r="D14" s="56">
        <v>403.91500000000002</v>
      </c>
      <c r="E14" s="56">
        <v>345.04400000000101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748.95900000000097</v>
      </c>
      <c r="Q14" s="189">
        <v>1.4266012957530001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1283.48873230509</v>
      </c>
      <c r="C17" s="56">
        <v>106.95739435875799</v>
      </c>
      <c r="D17" s="56">
        <v>17.42925</v>
      </c>
      <c r="E17" s="56">
        <v>46.321939999999998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63.751190000000001</v>
      </c>
      <c r="Q17" s="189">
        <v>0.29802142424099998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12.167</v>
      </c>
      <c r="E18" s="56">
        <v>4.8760000000000003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17.042999999999999</v>
      </c>
      <c r="Q18" s="189" t="s">
        <v>335</v>
      </c>
    </row>
    <row r="19" spans="1:17" ht="14.4" customHeight="1" x14ac:dyDescent="0.3">
      <c r="A19" s="19" t="s">
        <v>47</v>
      </c>
      <c r="B19" s="55">
        <v>3936.2068973891601</v>
      </c>
      <c r="C19" s="56">
        <v>328.01724144909599</v>
      </c>
      <c r="D19" s="56">
        <v>249.21583000000001</v>
      </c>
      <c r="E19" s="56">
        <v>255.10261000000099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504.31844000000098</v>
      </c>
      <c r="Q19" s="189">
        <v>0.76873770075600001</v>
      </c>
    </row>
    <row r="20" spans="1:17" ht="14.4" customHeight="1" x14ac:dyDescent="0.3">
      <c r="A20" s="19" t="s">
        <v>48</v>
      </c>
      <c r="B20" s="55">
        <v>77231.997567379207</v>
      </c>
      <c r="C20" s="56">
        <v>6435.9997972816</v>
      </c>
      <c r="D20" s="56">
        <v>6763.1591200000003</v>
      </c>
      <c r="E20" s="56">
        <v>6708.5009600000203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13471.66008</v>
      </c>
      <c r="Q20" s="189">
        <v>1.046586428241</v>
      </c>
    </row>
    <row r="21" spans="1:17" ht="14.4" customHeight="1" x14ac:dyDescent="0.3">
      <c r="A21" s="20" t="s">
        <v>49</v>
      </c>
      <c r="B21" s="55">
        <v>4581.0006756223102</v>
      </c>
      <c r="C21" s="56">
        <v>381.75005630186001</v>
      </c>
      <c r="D21" s="56">
        <v>383.387</v>
      </c>
      <c r="E21" s="56">
        <v>383.38600000000099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766.77300000000105</v>
      </c>
      <c r="Q21" s="189">
        <v>1.0042866888190001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106.67095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106.67095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-1.16415321826935E-10</v>
      </c>
      <c r="C24" s="56">
        <v>-7.2759576141834308E-12</v>
      </c>
      <c r="D24" s="56">
        <v>12.88659999999</v>
      </c>
      <c r="E24" s="56">
        <v>5.7723099999930003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18.658909999982999</v>
      </c>
      <c r="Q24" s="189"/>
    </row>
    <row r="25" spans="1:17" ht="14.4" customHeight="1" x14ac:dyDescent="0.3">
      <c r="A25" s="21" t="s">
        <v>53</v>
      </c>
      <c r="B25" s="58">
        <v>457455.66372719</v>
      </c>
      <c r="C25" s="59">
        <v>38121.3053105992</v>
      </c>
      <c r="D25" s="59">
        <v>37886.472609999997</v>
      </c>
      <c r="E25" s="59">
        <v>35589.048210000103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73475.520820000107</v>
      </c>
      <c r="Q25" s="190">
        <v>0.96370678051699998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1731.0917400000001</v>
      </c>
      <c r="E26" s="56">
        <v>1283.6604299999999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3014.7521700000002</v>
      </c>
      <c r="Q26" s="189" t="s">
        <v>335</v>
      </c>
    </row>
    <row r="27" spans="1:17" ht="14.4" customHeight="1" x14ac:dyDescent="0.3">
      <c r="A27" s="22" t="s">
        <v>55</v>
      </c>
      <c r="B27" s="58">
        <v>457455.66372719</v>
      </c>
      <c r="C27" s="59">
        <v>38121.3053105992</v>
      </c>
      <c r="D27" s="59">
        <v>39617.564350000001</v>
      </c>
      <c r="E27" s="59">
        <v>36872.708640000099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76490.2729900001</v>
      </c>
      <c r="Q27" s="190">
        <v>1.0032483458629999</v>
      </c>
    </row>
    <row r="28" spans="1:17" ht="14.4" customHeight="1" x14ac:dyDescent="0.3">
      <c r="A28" s="20" t="s">
        <v>56</v>
      </c>
      <c r="B28" s="55">
        <v>170.34639943289801</v>
      </c>
      <c r="C28" s="56">
        <v>14.195533286073999</v>
      </c>
      <c r="D28" s="56">
        <v>7.5047800000000002</v>
      </c>
      <c r="E28" s="56">
        <v>9.0473999999999997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16.55218</v>
      </c>
      <c r="Q28" s="189">
        <v>0.583006628438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103.401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103.401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415048.96310558601</v>
      </c>
      <c r="C6" s="615">
        <v>445397.80712000001</v>
      </c>
      <c r="D6" s="616">
        <v>30348.844014414601</v>
      </c>
      <c r="E6" s="617">
        <v>1.0731211175349999</v>
      </c>
      <c r="F6" s="615">
        <v>457455.66372719</v>
      </c>
      <c r="G6" s="616">
        <v>76242.610621198299</v>
      </c>
      <c r="H6" s="618">
        <v>35589.048210000103</v>
      </c>
      <c r="I6" s="615">
        <v>73475.520820000107</v>
      </c>
      <c r="J6" s="616">
        <v>-2767.0898011982599</v>
      </c>
      <c r="K6" s="619">
        <v>0.160617796752</v>
      </c>
    </row>
    <row r="7" spans="1:11" ht="14.4" customHeight="1" thickBot="1" x14ac:dyDescent="0.35">
      <c r="A7" s="634" t="s">
        <v>338</v>
      </c>
      <c r="B7" s="615">
        <v>335983.73132391903</v>
      </c>
      <c r="C7" s="615">
        <v>355383.90490999998</v>
      </c>
      <c r="D7" s="616">
        <v>19400.173586081499</v>
      </c>
      <c r="E7" s="617">
        <v>1.0577414076260001</v>
      </c>
      <c r="F7" s="615">
        <v>370422.96985449397</v>
      </c>
      <c r="G7" s="616">
        <v>61737.161642415696</v>
      </c>
      <c r="H7" s="618">
        <v>28078.4180000001</v>
      </c>
      <c r="I7" s="615">
        <v>58526.646510000101</v>
      </c>
      <c r="J7" s="616">
        <v>-3210.51513241566</v>
      </c>
      <c r="K7" s="619">
        <v>0.157999506707</v>
      </c>
    </row>
    <row r="8" spans="1:11" ht="14.4" customHeight="1" thickBot="1" x14ac:dyDescent="0.35">
      <c r="A8" s="635" t="s">
        <v>339</v>
      </c>
      <c r="B8" s="615">
        <v>332605.56943857198</v>
      </c>
      <c r="C8" s="615">
        <v>352355.00890999998</v>
      </c>
      <c r="D8" s="616">
        <v>19749.4394714277</v>
      </c>
      <c r="E8" s="617">
        <v>1.059377957815</v>
      </c>
      <c r="F8" s="615">
        <v>367272.997950377</v>
      </c>
      <c r="G8" s="616">
        <v>61212.166325062899</v>
      </c>
      <c r="H8" s="618">
        <v>27733.374000000102</v>
      </c>
      <c r="I8" s="615">
        <v>57777.687510000098</v>
      </c>
      <c r="J8" s="616">
        <v>-3434.4788150628001</v>
      </c>
      <c r="K8" s="619">
        <v>0.15731536985399999</v>
      </c>
    </row>
    <row r="9" spans="1:11" ht="14.4" customHeight="1" thickBot="1" x14ac:dyDescent="0.35">
      <c r="A9" s="636" t="s">
        <v>340</v>
      </c>
      <c r="B9" s="620">
        <v>0</v>
      </c>
      <c r="C9" s="620">
        <v>5.1599999999999997E-3</v>
      </c>
      <c r="D9" s="621">
        <v>5.1599999999999997E-3</v>
      </c>
      <c r="E9" s="622" t="s">
        <v>335</v>
      </c>
      <c r="F9" s="620">
        <v>0</v>
      </c>
      <c r="G9" s="621">
        <v>0</v>
      </c>
      <c r="H9" s="623">
        <v>5.5999999999999995E-4</v>
      </c>
      <c r="I9" s="620">
        <v>1.2600000000000001E-3</v>
      </c>
      <c r="J9" s="621">
        <v>1.2600000000000001E-3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5.1599999999999997E-3</v>
      </c>
      <c r="D10" s="616">
        <v>5.1599999999999997E-3</v>
      </c>
      <c r="E10" s="625" t="s">
        <v>335</v>
      </c>
      <c r="F10" s="615">
        <v>0</v>
      </c>
      <c r="G10" s="616">
        <v>0</v>
      </c>
      <c r="H10" s="618">
        <v>5.5999999999999995E-4</v>
      </c>
      <c r="I10" s="615">
        <v>1.2600000000000001E-3</v>
      </c>
      <c r="J10" s="616">
        <v>1.2600000000000001E-3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276463.24008019798</v>
      </c>
      <c r="C11" s="620">
        <v>289971.18245000002</v>
      </c>
      <c r="D11" s="621">
        <v>13507.942369802</v>
      </c>
      <c r="E11" s="627">
        <v>1.0488598135710001</v>
      </c>
      <c r="F11" s="620">
        <v>303328.10516085499</v>
      </c>
      <c r="G11" s="621">
        <v>50554.684193475798</v>
      </c>
      <c r="H11" s="623">
        <v>23089.490530000101</v>
      </c>
      <c r="I11" s="620">
        <v>48464.914940000097</v>
      </c>
      <c r="J11" s="621">
        <v>-2089.7692534757898</v>
      </c>
      <c r="K11" s="628">
        <v>0.15977719873400001</v>
      </c>
    </row>
    <row r="12" spans="1:11" ht="14.4" customHeight="1" thickBot="1" x14ac:dyDescent="0.35">
      <c r="A12" s="637" t="s">
        <v>343</v>
      </c>
      <c r="B12" s="615">
        <v>48395.178342267303</v>
      </c>
      <c r="C12" s="615">
        <v>36243.331510000004</v>
      </c>
      <c r="D12" s="616">
        <v>-12151.8468322673</v>
      </c>
      <c r="E12" s="617">
        <v>0.74890376999200003</v>
      </c>
      <c r="F12" s="615">
        <v>36185.638956733899</v>
      </c>
      <c r="G12" s="616">
        <v>6030.9398261223096</v>
      </c>
      <c r="H12" s="618">
        <v>2245.8705400000099</v>
      </c>
      <c r="I12" s="615">
        <v>4436.1615900000097</v>
      </c>
      <c r="J12" s="616">
        <v>-1594.7782361223101</v>
      </c>
      <c r="K12" s="619">
        <v>0.12259453523199999</v>
      </c>
    </row>
    <row r="13" spans="1:11" ht="14.4" customHeight="1" thickBot="1" x14ac:dyDescent="0.35">
      <c r="A13" s="637" t="s">
        <v>344</v>
      </c>
      <c r="B13" s="615">
        <v>852.19874497264095</v>
      </c>
      <c r="C13" s="615">
        <v>724.93811000000005</v>
      </c>
      <c r="D13" s="616">
        <v>-127.260634972641</v>
      </c>
      <c r="E13" s="617">
        <v>0.850667892057</v>
      </c>
      <c r="F13" s="615">
        <v>723.43717549810196</v>
      </c>
      <c r="G13" s="616">
        <v>120.572862583017</v>
      </c>
      <c r="H13" s="618">
        <v>102.59617</v>
      </c>
      <c r="I13" s="615">
        <v>203.25255000000001</v>
      </c>
      <c r="J13" s="616">
        <v>82.679687416983001</v>
      </c>
      <c r="K13" s="619">
        <v>0.28095397483500001</v>
      </c>
    </row>
    <row r="14" spans="1:11" ht="14.4" customHeight="1" thickBot="1" x14ac:dyDescent="0.35">
      <c r="A14" s="637" t="s">
        <v>345</v>
      </c>
      <c r="B14" s="615">
        <v>111.97476872754601</v>
      </c>
      <c r="C14" s="615">
        <v>6.7259799999999998</v>
      </c>
      <c r="D14" s="616">
        <v>-105.248788727546</v>
      </c>
      <c r="E14" s="617">
        <v>6.0066924686000001E-2</v>
      </c>
      <c r="F14" s="615">
        <v>14.340277326093</v>
      </c>
      <c r="G14" s="616">
        <v>2.390046221015</v>
      </c>
      <c r="H14" s="618">
        <v>0</v>
      </c>
      <c r="I14" s="615">
        <v>0</v>
      </c>
      <c r="J14" s="616">
        <v>-2.390046221015</v>
      </c>
      <c r="K14" s="619">
        <v>0</v>
      </c>
    </row>
    <row r="15" spans="1:11" ht="14.4" customHeight="1" thickBot="1" x14ac:dyDescent="0.35">
      <c r="A15" s="637" t="s">
        <v>346</v>
      </c>
      <c r="B15" s="615">
        <v>18380.126266011601</v>
      </c>
      <c r="C15" s="615">
        <v>24711.185140000001</v>
      </c>
      <c r="D15" s="616">
        <v>6331.0588739884197</v>
      </c>
      <c r="E15" s="617">
        <v>1.344451326523</v>
      </c>
      <c r="F15" s="615">
        <v>24400.999231427599</v>
      </c>
      <c r="G15" s="616">
        <v>4066.8332052379401</v>
      </c>
      <c r="H15" s="618">
        <v>855.77524000000199</v>
      </c>
      <c r="I15" s="615">
        <v>1484.2002600000001</v>
      </c>
      <c r="J15" s="616">
        <v>-2582.63294523794</v>
      </c>
      <c r="K15" s="619">
        <v>6.082538858E-2</v>
      </c>
    </row>
    <row r="16" spans="1:11" ht="14.4" customHeight="1" thickBot="1" x14ac:dyDescent="0.35">
      <c r="A16" s="637" t="s">
        <v>347</v>
      </c>
      <c r="B16" s="615">
        <v>9944.9999999998199</v>
      </c>
      <c r="C16" s="615">
        <v>10437.544110000001</v>
      </c>
      <c r="D16" s="616">
        <v>492.54411000018098</v>
      </c>
      <c r="E16" s="617">
        <v>1.0495268084460001</v>
      </c>
      <c r="F16" s="615">
        <v>10397.9996724882</v>
      </c>
      <c r="G16" s="616">
        <v>1732.9999454147001</v>
      </c>
      <c r="H16" s="618">
        <v>1327.05042</v>
      </c>
      <c r="I16" s="615">
        <v>2099.6655300000002</v>
      </c>
      <c r="J16" s="616">
        <v>366.66558458530301</v>
      </c>
      <c r="K16" s="619">
        <v>0.20192975534999999</v>
      </c>
    </row>
    <row r="17" spans="1:11" ht="14.4" customHeight="1" thickBot="1" x14ac:dyDescent="0.35">
      <c r="A17" s="637" t="s">
        <v>348</v>
      </c>
      <c r="B17" s="615">
        <v>6584.7371113359704</v>
      </c>
      <c r="C17" s="615">
        <v>6373.2011400000001</v>
      </c>
      <c r="D17" s="616">
        <v>-211.535971335966</v>
      </c>
      <c r="E17" s="617">
        <v>0.96787480384400004</v>
      </c>
      <c r="F17" s="615">
        <v>6358.3467135839601</v>
      </c>
      <c r="G17" s="616">
        <v>1059.7244522639901</v>
      </c>
      <c r="H17" s="618">
        <v>447.81214000000102</v>
      </c>
      <c r="I17" s="615">
        <v>932.45812000000103</v>
      </c>
      <c r="J17" s="616">
        <v>-127.26633226399299</v>
      </c>
      <c r="K17" s="619">
        <v>0.146651033987</v>
      </c>
    </row>
    <row r="18" spans="1:11" ht="14.4" customHeight="1" thickBot="1" x14ac:dyDescent="0.35">
      <c r="A18" s="637" t="s">
        <v>349</v>
      </c>
      <c r="B18" s="615">
        <v>18582.603820562701</v>
      </c>
      <c r="C18" s="615">
        <v>19640.326110000002</v>
      </c>
      <c r="D18" s="616">
        <v>1057.7222894372801</v>
      </c>
      <c r="E18" s="617">
        <v>1.0569200258289999</v>
      </c>
      <c r="F18" s="615">
        <v>19574.999383434901</v>
      </c>
      <c r="G18" s="616">
        <v>3262.49989723916</v>
      </c>
      <c r="H18" s="618">
        <v>1125.1967500000001</v>
      </c>
      <c r="I18" s="615">
        <v>1572.50908</v>
      </c>
      <c r="J18" s="616">
        <v>-1689.9908172391499</v>
      </c>
      <c r="K18" s="619">
        <v>8.0332522581000002E-2</v>
      </c>
    </row>
    <row r="19" spans="1:11" ht="14.4" customHeight="1" thickBot="1" x14ac:dyDescent="0.35">
      <c r="A19" s="637" t="s">
        <v>350</v>
      </c>
      <c r="B19" s="615">
        <v>173552.72222077701</v>
      </c>
      <c r="C19" s="615">
        <v>176393.97975999999</v>
      </c>
      <c r="D19" s="616">
        <v>2841.2575392228</v>
      </c>
      <c r="E19" s="617">
        <v>1.0163711493709999</v>
      </c>
      <c r="F19" s="615">
        <v>190302.99400591699</v>
      </c>
      <c r="G19" s="616">
        <v>31717.1656676528</v>
      </c>
      <c r="H19" s="618">
        <v>15588.299559999999</v>
      </c>
      <c r="I19" s="615">
        <v>34785.542930000003</v>
      </c>
      <c r="J19" s="616">
        <v>3068.3772623472701</v>
      </c>
      <c r="K19" s="619">
        <v>0.18279030822199999</v>
      </c>
    </row>
    <row r="20" spans="1:11" ht="14.4" customHeight="1" thickBot="1" x14ac:dyDescent="0.35">
      <c r="A20" s="637" t="s">
        <v>351</v>
      </c>
      <c r="B20" s="615">
        <v>0</v>
      </c>
      <c r="C20" s="615">
        <v>15377.51477</v>
      </c>
      <c r="D20" s="616">
        <v>15377.51477</v>
      </c>
      <c r="E20" s="625" t="s">
        <v>352</v>
      </c>
      <c r="F20" s="615">
        <v>15304.5295266024</v>
      </c>
      <c r="G20" s="616">
        <v>2550.7549211004002</v>
      </c>
      <c r="H20" s="618">
        <v>1388.4141099999999</v>
      </c>
      <c r="I20" s="615">
        <v>2938.6139800000001</v>
      </c>
      <c r="J20" s="616">
        <v>387.85905889960299</v>
      </c>
      <c r="K20" s="619">
        <v>0.19200942929199999</v>
      </c>
    </row>
    <row r="21" spans="1:11" ht="14.4" customHeight="1" thickBot="1" x14ac:dyDescent="0.35">
      <c r="A21" s="637" t="s">
        <v>353</v>
      </c>
      <c r="B21" s="615">
        <v>58.698805543280002</v>
      </c>
      <c r="C21" s="615">
        <v>62.43582</v>
      </c>
      <c r="D21" s="616">
        <v>3.7370144567189998</v>
      </c>
      <c r="E21" s="617">
        <v>1.0636642334049999</v>
      </c>
      <c r="F21" s="615">
        <v>64.820217843224</v>
      </c>
      <c r="G21" s="616">
        <v>10.803369640536999</v>
      </c>
      <c r="H21" s="618">
        <v>8.4756</v>
      </c>
      <c r="I21" s="615">
        <v>12.510899999999999</v>
      </c>
      <c r="J21" s="616">
        <v>1.7075303594619999</v>
      </c>
      <c r="K21" s="619">
        <v>0.193009224841</v>
      </c>
    </row>
    <row r="22" spans="1:11" ht="14.4" customHeight="1" thickBot="1" x14ac:dyDescent="0.35">
      <c r="A22" s="636" t="s">
        <v>354</v>
      </c>
      <c r="B22" s="620">
        <v>23104.863100282</v>
      </c>
      <c r="C22" s="620">
        <v>29926.731</v>
      </c>
      <c r="D22" s="621">
        <v>6821.8678997180396</v>
      </c>
      <c r="E22" s="627">
        <v>1.2952567981080001</v>
      </c>
      <c r="F22" s="620">
        <v>30210.2219757438</v>
      </c>
      <c r="G22" s="621">
        <v>5035.0369959573</v>
      </c>
      <c r="H22" s="623">
        <v>1776.567</v>
      </c>
      <c r="I22" s="620">
        <v>4009.8560000000002</v>
      </c>
      <c r="J22" s="621">
        <v>-1025.18099595729</v>
      </c>
      <c r="K22" s="628">
        <v>0.13273176222300001</v>
      </c>
    </row>
    <row r="23" spans="1:11" ht="14.4" customHeight="1" thickBot="1" x14ac:dyDescent="0.35">
      <c r="A23" s="637" t="s">
        <v>355</v>
      </c>
      <c r="B23" s="615">
        <v>22884.8644038067</v>
      </c>
      <c r="C23" s="615">
        <v>29701.955000000002</v>
      </c>
      <c r="D23" s="616">
        <v>6817.0905961933504</v>
      </c>
      <c r="E23" s="617">
        <v>1.2978864316559999</v>
      </c>
      <c r="F23" s="615">
        <v>29980.221982988201</v>
      </c>
      <c r="G23" s="616">
        <v>4996.7036638313702</v>
      </c>
      <c r="H23" s="618">
        <v>1663.999</v>
      </c>
      <c r="I23" s="615">
        <v>3893.6239999999998</v>
      </c>
      <c r="J23" s="616">
        <v>-1103.07966383137</v>
      </c>
      <c r="K23" s="619">
        <v>0.12987308773699999</v>
      </c>
    </row>
    <row r="24" spans="1:11" ht="14.4" customHeight="1" thickBot="1" x14ac:dyDescent="0.35">
      <c r="A24" s="637" t="s">
        <v>356</v>
      </c>
      <c r="B24" s="615">
        <v>219.99869647531</v>
      </c>
      <c r="C24" s="615">
        <v>224.77600000000001</v>
      </c>
      <c r="D24" s="616">
        <v>4.7773035246899997</v>
      </c>
      <c r="E24" s="617">
        <v>1.0217151446849999</v>
      </c>
      <c r="F24" s="615">
        <v>229.99999275555899</v>
      </c>
      <c r="G24" s="616">
        <v>38.333332125925999</v>
      </c>
      <c r="H24" s="618">
        <v>112.568</v>
      </c>
      <c r="I24" s="615">
        <v>116.232</v>
      </c>
      <c r="J24" s="616">
        <v>77.898667874072999</v>
      </c>
      <c r="K24" s="619">
        <v>0.50535653765599997</v>
      </c>
    </row>
    <row r="25" spans="1:11" ht="14.4" customHeight="1" thickBot="1" x14ac:dyDescent="0.35">
      <c r="A25" s="636" t="s">
        <v>357</v>
      </c>
      <c r="B25" s="620">
        <v>29649.083411445801</v>
      </c>
      <c r="C25" s="620">
        <v>28381.20822</v>
      </c>
      <c r="D25" s="621">
        <v>-1267.87519144577</v>
      </c>
      <c r="E25" s="627">
        <v>0.95723728879400005</v>
      </c>
      <c r="F25" s="620">
        <v>30242.263304414399</v>
      </c>
      <c r="G25" s="621">
        <v>5040.3772174023998</v>
      </c>
      <c r="H25" s="623">
        <v>2556.3428000000099</v>
      </c>
      <c r="I25" s="620">
        <v>4696.4436700000097</v>
      </c>
      <c r="J25" s="621">
        <v>-343.93354740238999</v>
      </c>
      <c r="K25" s="628">
        <v>0.155294053977</v>
      </c>
    </row>
    <row r="26" spans="1:11" ht="14.4" customHeight="1" thickBot="1" x14ac:dyDescent="0.35">
      <c r="A26" s="637" t="s">
        <v>358</v>
      </c>
      <c r="B26" s="615">
        <v>21810.494021809402</v>
      </c>
      <c r="C26" s="615">
        <v>20563.1338</v>
      </c>
      <c r="D26" s="616">
        <v>-1247.3602218093699</v>
      </c>
      <c r="E26" s="617">
        <v>0.94280917155900001</v>
      </c>
      <c r="F26" s="615">
        <v>21876.783337351299</v>
      </c>
      <c r="G26" s="616">
        <v>3646.1305562252201</v>
      </c>
      <c r="H26" s="618">
        <v>1802.57251</v>
      </c>
      <c r="I26" s="615">
        <v>3333.3457800000001</v>
      </c>
      <c r="J26" s="616">
        <v>-312.78477622521302</v>
      </c>
      <c r="K26" s="619">
        <v>0.15236909963299999</v>
      </c>
    </row>
    <row r="27" spans="1:11" ht="14.4" customHeight="1" thickBot="1" x14ac:dyDescent="0.35">
      <c r="A27" s="637" t="s">
        <v>359</v>
      </c>
      <c r="B27" s="615">
        <v>492.01640604672201</v>
      </c>
      <c r="C27" s="615">
        <v>586.61483999999996</v>
      </c>
      <c r="D27" s="616">
        <v>94.598433953278004</v>
      </c>
      <c r="E27" s="617">
        <v>1.192266828485</v>
      </c>
      <c r="F27" s="615">
        <v>626.48021082282503</v>
      </c>
      <c r="G27" s="616">
        <v>104.413368470471</v>
      </c>
      <c r="H27" s="618">
        <v>88.227649999999997</v>
      </c>
      <c r="I27" s="615">
        <v>132.32489000000001</v>
      </c>
      <c r="J27" s="616">
        <v>27.911521529529001</v>
      </c>
      <c r="K27" s="619">
        <v>0.211219584775</v>
      </c>
    </row>
    <row r="28" spans="1:11" ht="14.4" customHeight="1" thickBot="1" x14ac:dyDescent="0.35">
      <c r="A28" s="637" t="s">
        <v>360</v>
      </c>
      <c r="B28" s="615">
        <v>553.17725688745304</v>
      </c>
      <c r="C28" s="615">
        <v>738.89832000000001</v>
      </c>
      <c r="D28" s="616">
        <v>185.72106311254799</v>
      </c>
      <c r="E28" s="617">
        <v>1.3357351749369999</v>
      </c>
      <c r="F28" s="615">
        <v>851.99997316406495</v>
      </c>
      <c r="G28" s="616">
        <v>141.999995527344</v>
      </c>
      <c r="H28" s="618">
        <v>49.284439999999996</v>
      </c>
      <c r="I28" s="615">
        <v>111.73253</v>
      </c>
      <c r="J28" s="616">
        <v>-30.267465527344001</v>
      </c>
      <c r="K28" s="619">
        <v>0.13114147126600001</v>
      </c>
    </row>
    <row r="29" spans="1:11" ht="14.4" customHeight="1" thickBot="1" x14ac:dyDescent="0.35">
      <c r="A29" s="637" t="s">
        <v>361</v>
      </c>
      <c r="B29" s="615">
        <v>3653.23326575383</v>
      </c>
      <c r="C29" s="615">
        <v>3179.6778899999999</v>
      </c>
      <c r="D29" s="616">
        <v>-473.55537575382499</v>
      </c>
      <c r="E29" s="617">
        <v>0.87037362760400006</v>
      </c>
      <c r="F29" s="615">
        <v>3560.9998878371298</v>
      </c>
      <c r="G29" s="616">
        <v>593.49998130618803</v>
      </c>
      <c r="H29" s="618">
        <v>386.926050000001</v>
      </c>
      <c r="I29" s="615">
        <v>629.26221000000101</v>
      </c>
      <c r="J29" s="616">
        <v>35.762228693811998</v>
      </c>
      <c r="K29" s="619">
        <v>0.17670941584300001</v>
      </c>
    </row>
    <row r="30" spans="1:11" ht="14.4" customHeight="1" thickBot="1" x14ac:dyDescent="0.35">
      <c r="A30" s="637" t="s">
        <v>362</v>
      </c>
      <c r="B30" s="615">
        <v>1396.5503784049299</v>
      </c>
      <c r="C30" s="615">
        <v>1478.7003999999999</v>
      </c>
      <c r="D30" s="616">
        <v>82.150021595073994</v>
      </c>
      <c r="E30" s="617">
        <v>1.058823528936</v>
      </c>
      <c r="F30" s="615">
        <v>1464.9999538560501</v>
      </c>
      <c r="G30" s="616">
        <v>244.16665897600799</v>
      </c>
      <c r="H30" s="618">
        <v>73.227119999999999</v>
      </c>
      <c r="I30" s="615">
        <v>182.82606000000001</v>
      </c>
      <c r="J30" s="616">
        <v>-61.340598976008003</v>
      </c>
      <c r="K30" s="619">
        <v>0.124795949323</v>
      </c>
    </row>
    <row r="31" spans="1:11" ht="14.4" customHeight="1" thickBot="1" x14ac:dyDescent="0.35">
      <c r="A31" s="637" t="s">
        <v>363</v>
      </c>
      <c r="B31" s="615">
        <v>19.716532677219998</v>
      </c>
      <c r="C31" s="615">
        <v>25.101140000000001</v>
      </c>
      <c r="D31" s="616">
        <v>5.3846073227789999</v>
      </c>
      <c r="E31" s="617">
        <v>1.273101128425</v>
      </c>
      <c r="F31" s="615">
        <v>16.999999464540998</v>
      </c>
      <c r="G31" s="616">
        <v>2.8333332440899999</v>
      </c>
      <c r="H31" s="618">
        <v>0.87192999999999998</v>
      </c>
      <c r="I31" s="615">
        <v>1.74386</v>
      </c>
      <c r="J31" s="616">
        <v>-1.0894732440899999</v>
      </c>
      <c r="K31" s="619">
        <v>0.102580003231</v>
      </c>
    </row>
    <row r="32" spans="1:11" ht="14.4" customHeight="1" thickBot="1" x14ac:dyDescent="0.35">
      <c r="A32" s="637" t="s">
        <v>364</v>
      </c>
      <c r="B32" s="615">
        <v>742.95884519437504</v>
      </c>
      <c r="C32" s="615">
        <v>824.85145</v>
      </c>
      <c r="D32" s="616">
        <v>81.892604805624998</v>
      </c>
      <c r="E32" s="617">
        <v>1.1102249543630001</v>
      </c>
      <c r="F32" s="615">
        <v>830.99997382551396</v>
      </c>
      <c r="G32" s="616">
        <v>138.49999563758601</v>
      </c>
      <c r="H32" s="618">
        <v>80.259020000000007</v>
      </c>
      <c r="I32" s="615">
        <v>156.58509000000001</v>
      </c>
      <c r="J32" s="616">
        <v>18.085094362414001</v>
      </c>
      <c r="K32" s="619">
        <v>0.18842971712600001</v>
      </c>
    </row>
    <row r="33" spans="1:11" ht="14.4" customHeight="1" thickBot="1" x14ac:dyDescent="0.35">
      <c r="A33" s="637" t="s">
        <v>365</v>
      </c>
      <c r="B33" s="615">
        <v>386.828880279077</v>
      </c>
      <c r="C33" s="615">
        <v>404.39947999999998</v>
      </c>
      <c r="D33" s="616">
        <v>17.570599720922999</v>
      </c>
      <c r="E33" s="617">
        <v>1.045422150766</v>
      </c>
      <c r="F33" s="615">
        <v>407.99998714898902</v>
      </c>
      <c r="G33" s="616">
        <v>67.999997858163994</v>
      </c>
      <c r="H33" s="618">
        <v>35.786499999999997</v>
      </c>
      <c r="I33" s="615">
        <v>73.263499999999993</v>
      </c>
      <c r="J33" s="616">
        <v>5.2635021418349996</v>
      </c>
      <c r="K33" s="619">
        <v>0.17956740761600001</v>
      </c>
    </row>
    <row r="34" spans="1:11" ht="14.4" customHeight="1" thickBot="1" x14ac:dyDescent="0.35">
      <c r="A34" s="637" t="s">
        <v>366</v>
      </c>
      <c r="B34" s="615">
        <v>594.10782439280297</v>
      </c>
      <c r="C34" s="615">
        <v>579.83090000000004</v>
      </c>
      <c r="D34" s="616">
        <v>-14.276924392802</v>
      </c>
      <c r="E34" s="617">
        <v>0.97596913589300005</v>
      </c>
      <c r="F34" s="615">
        <v>604.99998094396597</v>
      </c>
      <c r="G34" s="616">
        <v>100.83333015732801</v>
      </c>
      <c r="H34" s="618">
        <v>34.79251</v>
      </c>
      <c r="I34" s="615">
        <v>69.990979999999993</v>
      </c>
      <c r="J34" s="616">
        <v>-30.842350157327001</v>
      </c>
      <c r="K34" s="619">
        <v>0.115687573891</v>
      </c>
    </row>
    <row r="35" spans="1:11" ht="14.4" customHeight="1" thickBot="1" x14ac:dyDescent="0.35">
      <c r="A35" s="637" t="s">
        <v>367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4.3950699999999996</v>
      </c>
      <c r="I35" s="615">
        <v>5.3687699999999996</v>
      </c>
      <c r="J35" s="616">
        <v>5.3687699999999996</v>
      </c>
      <c r="K35" s="626" t="s">
        <v>352</v>
      </c>
    </row>
    <row r="36" spans="1:11" ht="14.4" customHeight="1" thickBot="1" x14ac:dyDescent="0.35">
      <c r="A36" s="636" t="s">
        <v>368</v>
      </c>
      <c r="B36" s="620">
        <v>894.99684352181305</v>
      </c>
      <c r="C36" s="620">
        <v>1151.66347</v>
      </c>
      <c r="D36" s="621">
        <v>256.66662647818703</v>
      </c>
      <c r="E36" s="627">
        <v>1.2867793650170001</v>
      </c>
      <c r="F36" s="620">
        <v>868.99997262860597</v>
      </c>
      <c r="G36" s="621">
        <v>144.833328771434</v>
      </c>
      <c r="H36" s="623">
        <v>90.950109999999995</v>
      </c>
      <c r="I36" s="620">
        <v>184.41451000000001</v>
      </c>
      <c r="J36" s="621">
        <v>39.581181228565001</v>
      </c>
      <c r="K36" s="628">
        <v>0.21221463269099999</v>
      </c>
    </row>
    <row r="37" spans="1:11" ht="14.4" customHeight="1" thickBot="1" x14ac:dyDescent="0.35">
      <c r="A37" s="637" t="s">
        <v>369</v>
      </c>
      <c r="B37" s="615">
        <v>745.99736901371296</v>
      </c>
      <c r="C37" s="615">
        <v>946.85591999999997</v>
      </c>
      <c r="D37" s="616">
        <v>200.85855098628801</v>
      </c>
      <c r="E37" s="617">
        <v>1.2692483369630001</v>
      </c>
      <c r="F37" s="615">
        <v>743.99997656580297</v>
      </c>
      <c r="G37" s="616">
        <v>123.999996094301</v>
      </c>
      <c r="H37" s="618">
        <v>67.227789999999999</v>
      </c>
      <c r="I37" s="615">
        <v>136.489</v>
      </c>
      <c r="J37" s="616">
        <v>12.489003905699001</v>
      </c>
      <c r="K37" s="619">
        <v>0.18345296276699999</v>
      </c>
    </row>
    <row r="38" spans="1:11" ht="14.4" customHeight="1" thickBot="1" x14ac:dyDescent="0.35">
      <c r="A38" s="637" t="s">
        <v>370</v>
      </c>
      <c r="B38" s="615">
        <v>148.999474508101</v>
      </c>
      <c r="C38" s="615">
        <v>204.80754999999999</v>
      </c>
      <c r="D38" s="616">
        <v>55.808075491898997</v>
      </c>
      <c r="E38" s="617">
        <v>1.3745521631940001</v>
      </c>
      <c r="F38" s="615">
        <v>124.99999606280301</v>
      </c>
      <c r="G38" s="616">
        <v>20.833332677133001</v>
      </c>
      <c r="H38" s="618">
        <v>23.72232</v>
      </c>
      <c r="I38" s="615">
        <v>47.925510000000003</v>
      </c>
      <c r="J38" s="616">
        <v>27.092177322866</v>
      </c>
      <c r="K38" s="619">
        <v>0.38340409207600001</v>
      </c>
    </row>
    <row r="39" spans="1:11" ht="14.4" customHeight="1" thickBot="1" x14ac:dyDescent="0.35">
      <c r="A39" s="636" t="s">
        <v>371</v>
      </c>
      <c r="B39" s="620">
        <v>2065.80654400307</v>
      </c>
      <c r="C39" s="620">
        <v>2354.8898300000001</v>
      </c>
      <c r="D39" s="621">
        <v>289.08328599692601</v>
      </c>
      <c r="E39" s="627">
        <v>1.1399372496110001</v>
      </c>
      <c r="F39" s="620">
        <v>2145.2614436762401</v>
      </c>
      <c r="G39" s="621">
        <v>357.54357394604</v>
      </c>
      <c r="H39" s="623">
        <v>164.70282</v>
      </c>
      <c r="I39" s="620">
        <v>344.74072000000001</v>
      </c>
      <c r="J39" s="621">
        <v>-12.802853946039001</v>
      </c>
      <c r="K39" s="628">
        <v>0.160698697595</v>
      </c>
    </row>
    <row r="40" spans="1:11" ht="14.4" customHeight="1" thickBot="1" x14ac:dyDescent="0.35">
      <c r="A40" s="637" t="s">
        <v>372</v>
      </c>
      <c r="B40" s="615">
        <v>52.934130704029997</v>
      </c>
      <c r="C40" s="615">
        <v>188.70158000000001</v>
      </c>
      <c r="D40" s="616">
        <v>135.76744929596899</v>
      </c>
      <c r="E40" s="617">
        <v>3.5648376102569999</v>
      </c>
      <c r="F40" s="615">
        <v>121.102432066514</v>
      </c>
      <c r="G40" s="616">
        <v>20.183738677752</v>
      </c>
      <c r="H40" s="618">
        <v>1.071</v>
      </c>
      <c r="I40" s="615">
        <v>5.6020000000000003</v>
      </c>
      <c r="J40" s="616">
        <v>-14.581738677752</v>
      </c>
      <c r="K40" s="619">
        <v>4.6258360829999998E-2</v>
      </c>
    </row>
    <row r="41" spans="1:11" ht="14.4" customHeight="1" thickBot="1" x14ac:dyDescent="0.35">
      <c r="A41" s="637" t="s">
        <v>373</v>
      </c>
      <c r="B41" s="615">
        <v>38.988158337420998</v>
      </c>
      <c r="C41" s="615">
        <v>40.459000000000003</v>
      </c>
      <c r="D41" s="616">
        <v>1.470841662579</v>
      </c>
      <c r="E41" s="617">
        <v>1.0377253434189999</v>
      </c>
      <c r="F41" s="615">
        <v>27.999999118066999</v>
      </c>
      <c r="G41" s="616">
        <v>4.6666665196770003</v>
      </c>
      <c r="H41" s="618">
        <v>2.2584599999999999</v>
      </c>
      <c r="I41" s="615">
        <v>4.5754099999999998</v>
      </c>
      <c r="J41" s="616">
        <v>-9.1256519677000006E-2</v>
      </c>
      <c r="K41" s="619">
        <v>0.163407505146</v>
      </c>
    </row>
    <row r="42" spans="1:11" ht="14.4" customHeight="1" thickBot="1" x14ac:dyDescent="0.35">
      <c r="A42" s="637" t="s">
        <v>374</v>
      </c>
      <c r="B42" s="615">
        <v>552.98935468486104</v>
      </c>
      <c r="C42" s="615">
        <v>673.73143000000005</v>
      </c>
      <c r="D42" s="616">
        <v>120.742075315139</v>
      </c>
      <c r="E42" s="617">
        <v>1.2183443031800001</v>
      </c>
      <c r="F42" s="615">
        <v>706.63323189444804</v>
      </c>
      <c r="G42" s="616">
        <v>117.772205315741</v>
      </c>
      <c r="H42" s="618">
        <v>55.372300000000003</v>
      </c>
      <c r="I42" s="615">
        <v>118.00413</v>
      </c>
      <c r="J42" s="616">
        <v>0.231924684258</v>
      </c>
      <c r="K42" s="619">
        <v>0.16699487750299999</v>
      </c>
    </row>
    <row r="43" spans="1:11" ht="14.4" customHeight="1" thickBot="1" x14ac:dyDescent="0.35">
      <c r="A43" s="637" t="s">
        <v>375</v>
      </c>
      <c r="B43" s="615">
        <v>232.176617358768</v>
      </c>
      <c r="C43" s="615">
        <v>228.63120000000001</v>
      </c>
      <c r="D43" s="616">
        <v>-3.5454173587679998</v>
      </c>
      <c r="E43" s="617">
        <v>0.98472965366099996</v>
      </c>
      <c r="F43" s="615">
        <v>235.99999256657199</v>
      </c>
      <c r="G43" s="616">
        <v>39.333332094428002</v>
      </c>
      <c r="H43" s="618">
        <v>16.790089999999999</v>
      </c>
      <c r="I43" s="615">
        <v>39.767600000000002</v>
      </c>
      <c r="J43" s="616">
        <v>0.43426790557099998</v>
      </c>
      <c r="K43" s="619">
        <v>0.16850678496800001</v>
      </c>
    </row>
    <row r="44" spans="1:11" ht="14.4" customHeight="1" thickBot="1" x14ac:dyDescent="0.35">
      <c r="A44" s="637" t="s">
        <v>376</v>
      </c>
      <c r="B44" s="615">
        <v>20.998298451703999</v>
      </c>
      <c r="C44" s="615">
        <v>87.797510000000003</v>
      </c>
      <c r="D44" s="616">
        <v>66.799211548295006</v>
      </c>
      <c r="E44" s="617">
        <v>4.1811725936709996</v>
      </c>
      <c r="F44" s="615">
        <v>25.999999181063</v>
      </c>
      <c r="G44" s="616">
        <v>4.3333331968430002</v>
      </c>
      <c r="H44" s="618">
        <v>0.2135</v>
      </c>
      <c r="I44" s="615">
        <v>0.83840000000000003</v>
      </c>
      <c r="J44" s="616">
        <v>-3.4949331968430002</v>
      </c>
      <c r="K44" s="619">
        <v>3.2246154861E-2</v>
      </c>
    </row>
    <row r="45" spans="1:11" ht="14.4" customHeight="1" thickBot="1" x14ac:dyDescent="0.35">
      <c r="A45" s="637" t="s">
        <v>377</v>
      </c>
      <c r="B45" s="615">
        <v>0</v>
      </c>
      <c r="C45" s="615">
        <v>0.26400000000000001</v>
      </c>
      <c r="D45" s="616">
        <v>0.26400000000000001</v>
      </c>
      <c r="E45" s="625" t="s">
        <v>352</v>
      </c>
      <c r="F45" s="615">
        <v>0.25025698034799998</v>
      </c>
      <c r="G45" s="616">
        <v>4.1709496723999998E-2</v>
      </c>
      <c r="H45" s="618">
        <v>0</v>
      </c>
      <c r="I45" s="615">
        <v>0</v>
      </c>
      <c r="J45" s="616">
        <v>-4.1709496723999998E-2</v>
      </c>
      <c r="K45" s="619">
        <v>0</v>
      </c>
    </row>
    <row r="46" spans="1:11" ht="14.4" customHeight="1" thickBot="1" x14ac:dyDescent="0.35">
      <c r="A46" s="637" t="s">
        <v>378</v>
      </c>
      <c r="B46" s="615">
        <v>8.0302800558499996</v>
      </c>
      <c r="C46" s="615">
        <v>28.907350000000001</v>
      </c>
      <c r="D46" s="616">
        <v>20.877069944149</v>
      </c>
      <c r="E46" s="617">
        <v>3.5997935064459998</v>
      </c>
      <c r="F46" s="615">
        <v>27.428315766925</v>
      </c>
      <c r="G46" s="616">
        <v>4.5713859611540002</v>
      </c>
      <c r="H46" s="618">
        <v>3.1875</v>
      </c>
      <c r="I46" s="615">
        <v>5.9064199999999998</v>
      </c>
      <c r="J46" s="616">
        <v>1.3350340388449999</v>
      </c>
      <c r="K46" s="619">
        <v>0.215340236352</v>
      </c>
    </row>
    <row r="47" spans="1:11" ht="14.4" customHeight="1" thickBot="1" x14ac:dyDescent="0.35">
      <c r="A47" s="637" t="s">
        <v>379</v>
      </c>
      <c r="B47" s="615">
        <v>0</v>
      </c>
      <c r="C47" s="615">
        <v>0</v>
      </c>
      <c r="D47" s="616">
        <v>0</v>
      </c>
      <c r="E47" s="617">
        <v>1</v>
      </c>
      <c r="F47" s="615">
        <v>0</v>
      </c>
      <c r="G47" s="616">
        <v>0</v>
      </c>
      <c r="H47" s="618">
        <v>1.0708500000000001</v>
      </c>
      <c r="I47" s="615">
        <v>1.0708500000000001</v>
      </c>
      <c r="J47" s="616">
        <v>1.0708500000000001</v>
      </c>
      <c r="K47" s="626" t="s">
        <v>352</v>
      </c>
    </row>
    <row r="48" spans="1:11" ht="14.4" customHeight="1" thickBot="1" x14ac:dyDescent="0.35">
      <c r="A48" s="637" t="s">
        <v>380</v>
      </c>
      <c r="B48" s="615">
        <v>116.808596562389</v>
      </c>
      <c r="C48" s="615">
        <v>102.51048</v>
      </c>
      <c r="D48" s="616">
        <v>-14.298116562389</v>
      </c>
      <c r="E48" s="617">
        <v>0.87759362766799998</v>
      </c>
      <c r="F48" s="615">
        <v>102.847244355627</v>
      </c>
      <c r="G48" s="616">
        <v>17.141207392603999</v>
      </c>
      <c r="H48" s="618">
        <v>10.10234</v>
      </c>
      <c r="I48" s="615">
        <v>21.920780000000001</v>
      </c>
      <c r="J48" s="616">
        <v>4.779572607395</v>
      </c>
      <c r="K48" s="619">
        <v>0.21313920598700001</v>
      </c>
    </row>
    <row r="49" spans="1:11" ht="14.4" customHeight="1" thickBot="1" x14ac:dyDescent="0.35">
      <c r="A49" s="637" t="s">
        <v>381</v>
      </c>
      <c r="B49" s="615">
        <v>0</v>
      </c>
      <c r="C49" s="615">
        <v>11.990500000000001</v>
      </c>
      <c r="D49" s="616">
        <v>11.990500000000001</v>
      </c>
      <c r="E49" s="625" t="s">
        <v>335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0</v>
      </c>
      <c r="C50" s="615">
        <v>1.1599999999999999</v>
      </c>
      <c r="D50" s="616">
        <v>1.1599999999999999</v>
      </c>
      <c r="E50" s="625" t="s">
        <v>335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5.9939999999999998</v>
      </c>
      <c r="D51" s="616">
        <v>5.9939999999999998</v>
      </c>
      <c r="E51" s="625" t="s">
        <v>335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157.98947298958799</v>
      </c>
      <c r="C52" s="615">
        <v>187.87263999999999</v>
      </c>
      <c r="D52" s="616">
        <v>29.883167010411999</v>
      </c>
      <c r="E52" s="617">
        <v>1.1891465706219999</v>
      </c>
      <c r="F52" s="615">
        <v>146.99999536985601</v>
      </c>
      <c r="G52" s="616">
        <v>24.499999228309001</v>
      </c>
      <c r="H52" s="618">
        <v>14.608779999999999</v>
      </c>
      <c r="I52" s="615">
        <v>28.07593</v>
      </c>
      <c r="J52" s="616">
        <v>3.57593077169</v>
      </c>
      <c r="K52" s="619">
        <v>0.190992727104</v>
      </c>
    </row>
    <row r="53" spans="1:11" ht="14.4" customHeight="1" thickBot="1" x14ac:dyDescent="0.35">
      <c r="A53" s="637" t="s">
        <v>385</v>
      </c>
      <c r="B53" s="615">
        <v>0</v>
      </c>
      <c r="C53" s="615">
        <v>0</v>
      </c>
      <c r="D53" s="616">
        <v>0</v>
      </c>
      <c r="E53" s="625" t="s">
        <v>335</v>
      </c>
      <c r="F53" s="615">
        <v>0</v>
      </c>
      <c r="G53" s="616">
        <v>0</v>
      </c>
      <c r="H53" s="618">
        <v>0.13300000000000001</v>
      </c>
      <c r="I53" s="615">
        <v>0.13300000000000001</v>
      </c>
      <c r="J53" s="616">
        <v>0.13300000000000001</v>
      </c>
      <c r="K53" s="626" t="s">
        <v>352</v>
      </c>
    </row>
    <row r="54" spans="1:11" ht="14.4" customHeight="1" thickBot="1" x14ac:dyDescent="0.35">
      <c r="A54" s="637" t="s">
        <v>386</v>
      </c>
      <c r="B54" s="615">
        <v>884.89163485846098</v>
      </c>
      <c r="C54" s="615">
        <v>796.87013999999999</v>
      </c>
      <c r="D54" s="616">
        <v>-88.021494858460002</v>
      </c>
      <c r="E54" s="617">
        <v>0.90052850384000005</v>
      </c>
      <c r="F54" s="615">
        <v>749.99997637681702</v>
      </c>
      <c r="G54" s="616">
        <v>124.99999606280301</v>
      </c>
      <c r="H54" s="618">
        <v>59.895000000000003</v>
      </c>
      <c r="I54" s="615">
        <v>118.8462</v>
      </c>
      <c r="J54" s="616">
        <v>-6.1537960628019999</v>
      </c>
      <c r="K54" s="619">
        <v>0.15846160499100001</v>
      </c>
    </row>
    <row r="55" spans="1:11" ht="14.4" customHeight="1" thickBot="1" x14ac:dyDescent="0.35">
      <c r="A55" s="636" t="s">
        <v>387</v>
      </c>
      <c r="B55" s="620">
        <v>91.892371699742995</v>
      </c>
      <c r="C55" s="620">
        <v>229.83636999999999</v>
      </c>
      <c r="D55" s="621">
        <v>137.94399830025699</v>
      </c>
      <c r="E55" s="627">
        <v>2.5011474374709999</v>
      </c>
      <c r="F55" s="620">
        <v>96.146105091238994</v>
      </c>
      <c r="G55" s="621">
        <v>16.024350848539001</v>
      </c>
      <c r="H55" s="623">
        <v>28.787939999999999</v>
      </c>
      <c r="I55" s="620">
        <v>30.232199999999999</v>
      </c>
      <c r="J55" s="621">
        <v>14.20784915146</v>
      </c>
      <c r="K55" s="628">
        <v>0.31444019465200002</v>
      </c>
    </row>
    <row r="56" spans="1:11" ht="14.4" customHeight="1" thickBot="1" x14ac:dyDescent="0.35">
      <c r="A56" s="637" t="s">
        <v>388</v>
      </c>
      <c r="B56" s="615">
        <v>0.221968689218</v>
      </c>
      <c r="C56" s="615">
        <v>0.23799999999999999</v>
      </c>
      <c r="D56" s="616">
        <v>1.6031310781000001E-2</v>
      </c>
      <c r="E56" s="617">
        <v>1.0722232979699999</v>
      </c>
      <c r="F56" s="615">
        <v>0</v>
      </c>
      <c r="G56" s="616">
        <v>0</v>
      </c>
      <c r="H56" s="618">
        <v>0.25519999999999998</v>
      </c>
      <c r="I56" s="615">
        <v>0.25519999999999998</v>
      </c>
      <c r="J56" s="616">
        <v>0.25519999999999998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0</v>
      </c>
      <c r="C57" s="615">
        <v>76.891159999999999</v>
      </c>
      <c r="D57" s="616">
        <v>76.891159999999999</v>
      </c>
      <c r="E57" s="625" t="s">
        <v>335</v>
      </c>
      <c r="F57" s="615">
        <v>0</v>
      </c>
      <c r="G57" s="616">
        <v>0</v>
      </c>
      <c r="H57" s="618">
        <v>10.672000000000001</v>
      </c>
      <c r="I57" s="615">
        <v>10.672000000000001</v>
      </c>
      <c r="J57" s="616">
        <v>10.672000000000001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36.733476650432003</v>
      </c>
      <c r="C58" s="615">
        <v>5.4450000000000003</v>
      </c>
      <c r="D58" s="616">
        <v>-31.288476650431999</v>
      </c>
      <c r="E58" s="617">
        <v>0.148229911691</v>
      </c>
      <c r="F58" s="615">
        <v>9.8229245571329997</v>
      </c>
      <c r="G58" s="616">
        <v>1.6371540928549999</v>
      </c>
      <c r="H58" s="618">
        <v>0</v>
      </c>
      <c r="I58" s="615">
        <v>0</v>
      </c>
      <c r="J58" s="616">
        <v>-1.6371540928549999</v>
      </c>
      <c r="K58" s="619">
        <v>0</v>
      </c>
    </row>
    <row r="59" spans="1:11" ht="14.4" customHeight="1" thickBot="1" x14ac:dyDescent="0.35">
      <c r="A59" s="637" t="s">
        <v>391</v>
      </c>
      <c r="B59" s="615">
        <v>44.707135536324003</v>
      </c>
      <c r="C59" s="615">
        <v>92.456339999999997</v>
      </c>
      <c r="D59" s="616">
        <v>47.749204463674999</v>
      </c>
      <c r="E59" s="617">
        <v>2.0680443712360002</v>
      </c>
      <c r="F59" s="615">
        <v>74.323180912077007</v>
      </c>
      <c r="G59" s="616">
        <v>12.387196818679</v>
      </c>
      <c r="H59" s="618">
        <v>11.93984</v>
      </c>
      <c r="I59" s="615">
        <v>12.326840000000001</v>
      </c>
      <c r="J59" s="616">
        <v>-6.0356818679000002E-2</v>
      </c>
      <c r="K59" s="619">
        <v>0.16585458061300001</v>
      </c>
    </row>
    <row r="60" spans="1:11" ht="14.4" customHeight="1" thickBot="1" x14ac:dyDescent="0.35">
      <c r="A60" s="637" t="s">
        <v>392</v>
      </c>
      <c r="B60" s="615">
        <v>0</v>
      </c>
      <c r="C60" s="615">
        <v>6.8550000000000004</v>
      </c>
      <c r="D60" s="616">
        <v>6.8550000000000004</v>
      </c>
      <c r="E60" s="625" t="s">
        <v>335</v>
      </c>
      <c r="F60" s="615">
        <v>0</v>
      </c>
      <c r="G60" s="616">
        <v>0</v>
      </c>
      <c r="H60" s="618">
        <v>0</v>
      </c>
      <c r="I60" s="615">
        <v>0</v>
      </c>
      <c r="J60" s="616">
        <v>0</v>
      </c>
      <c r="K60" s="626" t="s">
        <v>335</v>
      </c>
    </row>
    <row r="61" spans="1:11" ht="14.4" customHeight="1" thickBot="1" x14ac:dyDescent="0.35">
      <c r="A61" s="637" t="s">
        <v>393</v>
      </c>
      <c r="B61" s="615">
        <v>10.229790823767001</v>
      </c>
      <c r="C61" s="615">
        <v>47.950870000000002</v>
      </c>
      <c r="D61" s="616">
        <v>37.721079176232003</v>
      </c>
      <c r="E61" s="617">
        <v>4.6873754142250004</v>
      </c>
      <c r="F61" s="615">
        <v>11.999999622029</v>
      </c>
      <c r="G61" s="616">
        <v>1.999999937004</v>
      </c>
      <c r="H61" s="618">
        <v>5.9208999999999996</v>
      </c>
      <c r="I61" s="615">
        <v>6.9781599999999999</v>
      </c>
      <c r="J61" s="616">
        <v>4.9781600629950002</v>
      </c>
      <c r="K61" s="619">
        <v>0.58151335164899998</v>
      </c>
    </row>
    <row r="62" spans="1:11" ht="14.4" customHeight="1" thickBot="1" x14ac:dyDescent="0.35">
      <c r="A62" s="636" t="s">
        <v>394</v>
      </c>
      <c r="B62" s="620">
        <v>335.687087421841</v>
      </c>
      <c r="C62" s="620">
        <v>339.49241000000001</v>
      </c>
      <c r="D62" s="621">
        <v>3.805322578158</v>
      </c>
      <c r="E62" s="627">
        <v>1.0113359218169999</v>
      </c>
      <c r="F62" s="620">
        <v>381.99998796792499</v>
      </c>
      <c r="G62" s="621">
        <v>63.666664661319999</v>
      </c>
      <c r="H62" s="623">
        <v>26.532240000000002</v>
      </c>
      <c r="I62" s="620">
        <v>47.084209999999999</v>
      </c>
      <c r="J62" s="621">
        <v>-16.58245466132</v>
      </c>
      <c r="K62" s="628">
        <v>0.12325709812299999</v>
      </c>
    </row>
    <row r="63" spans="1:11" ht="14.4" customHeight="1" thickBot="1" x14ac:dyDescent="0.35">
      <c r="A63" s="637" t="s">
        <v>395</v>
      </c>
      <c r="B63" s="615">
        <v>56.700685657546003</v>
      </c>
      <c r="C63" s="615">
        <v>58.732939999999999</v>
      </c>
      <c r="D63" s="616">
        <v>2.0322543424539998</v>
      </c>
      <c r="E63" s="617">
        <v>1.0358417948359999</v>
      </c>
      <c r="F63" s="615">
        <v>63.999997984154</v>
      </c>
      <c r="G63" s="616">
        <v>10.666666330691999</v>
      </c>
      <c r="H63" s="618">
        <v>4.2549000000000001</v>
      </c>
      <c r="I63" s="615">
        <v>5.4846199999999996</v>
      </c>
      <c r="J63" s="616">
        <v>-5.1820463306919997</v>
      </c>
      <c r="K63" s="619">
        <v>8.5697190199000003E-2</v>
      </c>
    </row>
    <row r="64" spans="1:11" ht="14.4" customHeight="1" thickBot="1" x14ac:dyDescent="0.35">
      <c r="A64" s="637" t="s">
        <v>396</v>
      </c>
      <c r="B64" s="615">
        <v>0</v>
      </c>
      <c r="C64" s="615">
        <v>22.55105</v>
      </c>
      <c r="D64" s="616">
        <v>22.55105</v>
      </c>
      <c r="E64" s="625" t="s">
        <v>335</v>
      </c>
      <c r="F64" s="615">
        <v>8.9999997165209997</v>
      </c>
      <c r="G64" s="616">
        <v>1.4999999527529999</v>
      </c>
      <c r="H64" s="618">
        <v>2.4365199999999998</v>
      </c>
      <c r="I64" s="615">
        <v>4.1987800000000002</v>
      </c>
      <c r="J64" s="616">
        <v>2.6987800472460002</v>
      </c>
      <c r="K64" s="619">
        <v>0.466531125805</v>
      </c>
    </row>
    <row r="65" spans="1:11" ht="14.4" customHeight="1" thickBot="1" x14ac:dyDescent="0.35">
      <c r="A65" s="637" t="s">
        <v>397</v>
      </c>
      <c r="B65" s="615">
        <v>80.002885821719005</v>
      </c>
      <c r="C65" s="615">
        <v>53.258740000000003</v>
      </c>
      <c r="D65" s="616">
        <v>-26.744145821718998</v>
      </c>
      <c r="E65" s="617">
        <v>0.66571023598599999</v>
      </c>
      <c r="F65" s="615">
        <v>63.999997984155002</v>
      </c>
      <c r="G65" s="616">
        <v>10.666666330691999</v>
      </c>
      <c r="H65" s="618">
        <v>5.19177</v>
      </c>
      <c r="I65" s="615">
        <v>8.6517099999999996</v>
      </c>
      <c r="J65" s="616">
        <v>-2.0149563306920002</v>
      </c>
      <c r="K65" s="619">
        <v>0.135182973007</v>
      </c>
    </row>
    <row r="66" spans="1:11" ht="14.4" customHeight="1" thickBot="1" x14ac:dyDescent="0.35">
      <c r="A66" s="637" t="s">
        <v>398</v>
      </c>
      <c r="B66" s="615">
        <v>61.999145631612002</v>
      </c>
      <c r="C66" s="615">
        <v>60.724429999999998</v>
      </c>
      <c r="D66" s="616">
        <v>-1.2747156316120001</v>
      </c>
      <c r="E66" s="617">
        <v>0.97943978713500002</v>
      </c>
      <c r="F66" s="615">
        <v>74.999997637681005</v>
      </c>
      <c r="G66" s="616">
        <v>12.499999606279999</v>
      </c>
      <c r="H66" s="618">
        <v>3.7058599999999999</v>
      </c>
      <c r="I66" s="615">
        <v>9.2833699999999997</v>
      </c>
      <c r="J66" s="616">
        <v>-3.2166296062800002</v>
      </c>
      <c r="K66" s="619">
        <v>0.123778270565</v>
      </c>
    </row>
    <row r="67" spans="1:11" ht="14.4" customHeight="1" thickBot="1" x14ac:dyDescent="0.35">
      <c r="A67" s="637" t="s">
        <v>399</v>
      </c>
      <c r="B67" s="615">
        <v>136.98437031096299</v>
      </c>
      <c r="C67" s="615">
        <v>144.22524999999999</v>
      </c>
      <c r="D67" s="616">
        <v>7.2408796890360003</v>
      </c>
      <c r="E67" s="617">
        <v>1.0528591668709999</v>
      </c>
      <c r="F67" s="615">
        <v>169.99999464541199</v>
      </c>
      <c r="G67" s="616">
        <v>28.333332440902002</v>
      </c>
      <c r="H67" s="618">
        <v>10.94319</v>
      </c>
      <c r="I67" s="615">
        <v>19.465730000000001</v>
      </c>
      <c r="J67" s="616">
        <v>-8.8676024409019991</v>
      </c>
      <c r="K67" s="619">
        <v>0.114504297724</v>
      </c>
    </row>
    <row r="68" spans="1:11" ht="14.4" customHeight="1" thickBot="1" x14ac:dyDescent="0.35">
      <c r="A68" s="635" t="s">
        <v>42</v>
      </c>
      <c r="B68" s="615">
        <v>3378.1618853462801</v>
      </c>
      <c r="C68" s="615">
        <v>3028.8960000000002</v>
      </c>
      <c r="D68" s="616">
        <v>-349.26588534628098</v>
      </c>
      <c r="E68" s="617">
        <v>0.89661067254899995</v>
      </c>
      <c r="F68" s="615">
        <v>3149.9719041171702</v>
      </c>
      <c r="G68" s="616">
        <v>524.995317352862</v>
      </c>
      <c r="H68" s="618">
        <v>345.04400000000101</v>
      </c>
      <c r="I68" s="615">
        <v>748.95900000000097</v>
      </c>
      <c r="J68" s="616">
        <v>223.963682647139</v>
      </c>
      <c r="K68" s="619">
        <v>0.23776688262500001</v>
      </c>
    </row>
    <row r="69" spans="1:11" ht="14.4" customHeight="1" thickBot="1" x14ac:dyDescent="0.35">
      <c r="A69" s="636" t="s">
        <v>400</v>
      </c>
      <c r="B69" s="620">
        <v>3378.1618853462801</v>
      </c>
      <c r="C69" s="620">
        <v>3028.8960000000002</v>
      </c>
      <c r="D69" s="621">
        <v>-349.26588534628098</v>
      </c>
      <c r="E69" s="627">
        <v>0.89661067254899995</v>
      </c>
      <c r="F69" s="620">
        <v>3149.9719041171702</v>
      </c>
      <c r="G69" s="621">
        <v>524.995317352862</v>
      </c>
      <c r="H69" s="623">
        <v>345.04400000000101</v>
      </c>
      <c r="I69" s="620">
        <v>748.95900000000097</v>
      </c>
      <c r="J69" s="621">
        <v>223.963682647139</v>
      </c>
      <c r="K69" s="628">
        <v>0.23776688262500001</v>
      </c>
    </row>
    <row r="70" spans="1:11" ht="14.4" customHeight="1" thickBot="1" x14ac:dyDescent="0.35">
      <c r="A70" s="637" t="s">
        <v>401</v>
      </c>
      <c r="B70" s="615">
        <v>1142.3579683411699</v>
      </c>
      <c r="C70" s="615">
        <v>959.91899999999998</v>
      </c>
      <c r="D70" s="616">
        <v>-182.43896834117399</v>
      </c>
      <c r="E70" s="617">
        <v>0.84029614761899996</v>
      </c>
      <c r="F70" s="615">
        <v>985.97197227792003</v>
      </c>
      <c r="G70" s="616">
        <v>164.32866204632001</v>
      </c>
      <c r="H70" s="618">
        <v>77.510999999999996</v>
      </c>
      <c r="I70" s="615">
        <v>161.16300000000001</v>
      </c>
      <c r="J70" s="616">
        <v>-3.1656620463189999</v>
      </c>
      <c r="K70" s="619">
        <v>0.16345596480499999</v>
      </c>
    </row>
    <row r="71" spans="1:11" ht="14.4" customHeight="1" thickBot="1" x14ac:dyDescent="0.35">
      <c r="A71" s="637" t="s">
        <v>402</v>
      </c>
      <c r="B71" s="615">
        <v>403.08913112727402</v>
      </c>
      <c r="C71" s="615">
        <v>368.803</v>
      </c>
      <c r="D71" s="616">
        <v>-34.286131127273002</v>
      </c>
      <c r="E71" s="617">
        <v>0.91494156383799996</v>
      </c>
      <c r="F71" s="615">
        <v>402.99998730647701</v>
      </c>
      <c r="G71" s="616">
        <v>67.166664551078995</v>
      </c>
      <c r="H71" s="618">
        <v>28.744</v>
      </c>
      <c r="I71" s="615">
        <v>64.316000000000003</v>
      </c>
      <c r="J71" s="616">
        <v>-2.8506645510789999</v>
      </c>
      <c r="K71" s="619">
        <v>0.15959305713499999</v>
      </c>
    </row>
    <row r="72" spans="1:11" ht="14.4" customHeight="1" thickBot="1" x14ac:dyDescent="0.35">
      <c r="A72" s="637" t="s">
        <v>403</v>
      </c>
      <c r="B72" s="615">
        <v>1832.7147858778301</v>
      </c>
      <c r="C72" s="615">
        <v>1700.174</v>
      </c>
      <c r="D72" s="616">
        <v>-132.540785877834</v>
      </c>
      <c r="E72" s="617">
        <v>0.92768062608500002</v>
      </c>
      <c r="F72" s="615">
        <v>1760.9999445327801</v>
      </c>
      <c r="G72" s="616">
        <v>293.49999075546299</v>
      </c>
      <c r="H72" s="618">
        <v>238.78900000000101</v>
      </c>
      <c r="I72" s="615">
        <v>523.48</v>
      </c>
      <c r="J72" s="616">
        <v>229.980009244538</v>
      </c>
      <c r="K72" s="619">
        <v>0.29726292815900002</v>
      </c>
    </row>
    <row r="73" spans="1:11" ht="14.4" customHeight="1" thickBot="1" x14ac:dyDescent="0.35">
      <c r="A73" s="638" t="s">
        <v>404</v>
      </c>
      <c r="B73" s="620">
        <v>4184.9062666110003</v>
      </c>
      <c r="C73" s="620">
        <v>4997.2599600000003</v>
      </c>
      <c r="D73" s="621">
        <v>812.35369338899795</v>
      </c>
      <c r="E73" s="627">
        <v>1.194115146585</v>
      </c>
      <c r="F73" s="620">
        <v>5219.6956296942499</v>
      </c>
      <c r="G73" s="621">
        <v>869.94927161570797</v>
      </c>
      <c r="H73" s="623">
        <v>306.30055000000101</v>
      </c>
      <c r="I73" s="620">
        <v>585.11263000000099</v>
      </c>
      <c r="J73" s="621">
        <v>-284.83664161570698</v>
      </c>
      <c r="K73" s="628">
        <v>0.112097078356</v>
      </c>
    </row>
    <row r="74" spans="1:11" ht="14.4" customHeight="1" thickBot="1" x14ac:dyDescent="0.35">
      <c r="A74" s="635" t="s">
        <v>45</v>
      </c>
      <c r="B74" s="615">
        <v>901.34778368556101</v>
      </c>
      <c r="C74" s="615">
        <v>1256.17689</v>
      </c>
      <c r="D74" s="616">
        <v>354.829106314439</v>
      </c>
      <c r="E74" s="617">
        <v>1.3936650344479999</v>
      </c>
      <c r="F74" s="615">
        <v>1283.48873230509</v>
      </c>
      <c r="G74" s="616">
        <v>213.91478871751499</v>
      </c>
      <c r="H74" s="618">
        <v>46.321939999999998</v>
      </c>
      <c r="I74" s="615">
        <v>63.751190000000001</v>
      </c>
      <c r="J74" s="616">
        <v>-150.16359871751499</v>
      </c>
      <c r="K74" s="619">
        <v>4.9670237372999998E-2</v>
      </c>
    </row>
    <row r="75" spans="1:11" ht="14.4" customHeight="1" thickBot="1" x14ac:dyDescent="0.35">
      <c r="A75" s="639" t="s">
        <v>405</v>
      </c>
      <c r="B75" s="615">
        <v>901.34778368556101</v>
      </c>
      <c r="C75" s="615">
        <v>1256.17689</v>
      </c>
      <c r="D75" s="616">
        <v>354.829106314439</v>
      </c>
      <c r="E75" s="617">
        <v>1.3936650344479999</v>
      </c>
      <c r="F75" s="615">
        <v>1283.48873230509</v>
      </c>
      <c r="G75" s="616">
        <v>213.91478871751499</v>
      </c>
      <c r="H75" s="618">
        <v>46.321939999999998</v>
      </c>
      <c r="I75" s="615">
        <v>63.751190000000001</v>
      </c>
      <c r="J75" s="616">
        <v>-150.16359871751499</v>
      </c>
      <c r="K75" s="619">
        <v>4.9670237372999998E-2</v>
      </c>
    </row>
    <row r="76" spans="1:11" ht="14.4" customHeight="1" thickBot="1" x14ac:dyDescent="0.35">
      <c r="A76" s="637" t="s">
        <v>406</v>
      </c>
      <c r="B76" s="615">
        <v>470.71364189174699</v>
      </c>
      <c r="C76" s="615">
        <v>516.96600000000001</v>
      </c>
      <c r="D76" s="616">
        <v>46.252358108252999</v>
      </c>
      <c r="E76" s="617">
        <v>1.0982600757480001</v>
      </c>
      <c r="F76" s="615">
        <v>512.73626264630002</v>
      </c>
      <c r="G76" s="616">
        <v>85.456043774383005</v>
      </c>
      <c r="H76" s="618">
        <v>19.673300000000001</v>
      </c>
      <c r="I76" s="615">
        <v>19.673300000000001</v>
      </c>
      <c r="J76" s="616">
        <v>-65.782743774382993</v>
      </c>
      <c r="K76" s="619">
        <v>3.8369238599000002E-2</v>
      </c>
    </row>
    <row r="77" spans="1:11" ht="14.4" customHeight="1" thickBot="1" x14ac:dyDescent="0.35">
      <c r="A77" s="637" t="s">
        <v>407</v>
      </c>
      <c r="B77" s="615">
        <v>0</v>
      </c>
      <c r="C77" s="615">
        <v>0</v>
      </c>
      <c r="D77" s="616">
        <v>0</v>
      </c>
      <c r="E77" s="625" t="s">
        <v>335</v>
      </c>
      <c r="F77" s="615">
        <v>0</v>
      </c>
      <c r="G77" s="616">
        <v>0</v>
      </c>
      <c r="H77" s="618">
        <v>2.601</v>
      </c>
      <c r="I77" s="615">
        <v>2.601</v>
      </c>
      <c r="J77" s="616">
        <v>2.601</v>
      </c>
      <c r="K77" s="626" t="s">
        <v>352</v>
      </c>
    </row>
    <row r="78" spans="1:11" ht="14.4" customHeight="1" thickBot="1" x14ac:dyDescent="0.35">
      <c r="A78" s="637" t="s">
        <v>408</v>
      </c>
      <c r="B78" s="615">
        <v>157.14801947333501</v>
      </c>
      <c r="C78" s="615">
        <v>200.36651000000001</v>
      </c>
      <c r="D78" s="616">
        <v>43.218490526665001</v>
      </c>
      <c r="E78" s="617">
        <v>1.275017723236</v>
      </c>
      <c r="F78" s="615">
        <v>149.22213157908999</v>
      </c>
      <c r="G78" s="616">
        <v>24.870355263181001</v>
      </c>
      <c r="H78" s="618">
        <v>9.39</v>
      </c>
      <c r="I78" s="615">
        <v>9.39</v>
      </c>
      <c r="J78" s="616">
        <v>-15.480355263181</v>
      </c>
      <c r="K78" s="619">
        <v>6.2926322660999998E-2</v>
      </c>
    </row>
    <row r="79" spans="1:11" ht="14.4" customHeight="1" thickBot="1" x14ac:dyDescent="0.35">
      <c r="A79" s="637" t="s">
        <v>409</v>
      </c>
      <c r="B79" s="615">
        <v>154.99973831296899</v>
      </c>
      <c r="C79" s="615">
        <v>371.30739</v>
      </c>
      <c r="D79" s="616">
        <v>216.30765168703201</v>
      </c>
      <c r="E79" s="617">
        <v>2.3955355927780002</v>
      </c>
      <c r="F79" s="615">
        <v>466.99998529063299</v>
      </c>
      <c r="G79" s="616">
        <v>77.833330881772</v>
      </c>
      <c r="H79" s="618">
        <v>2.7942300000000002</v>
      </c>
      <c r="I79" s="615">
        <v>5.74214</v>
      </c>
      <c r="J79" s="616">
        <v>-72.091190881771993</v>
      </c>
      <c r="K79" s="619">
        <v>1.2295803385E-2</v>
      </c>
    </row>
    <row r="80" spans="1:11" ht="14.4" customHeight="1" thickBot="1" x14ac:dyDescent="0.35">
      <c r="A80" s="637" t="s">
        <v>410</v>
      </c>
      <c r="B80" s="615">
        <v>118.48638400751</v>
      </c>
      <c r="C80" s="615">
        <v>156.48098999999999</v>
      </c>
      <c r="D80" s="616">
        <v>37.994605992488999</v>
      </c>
      <c r="E80" s="617">
        <v>1.320666431934</v>
      </c>
      <c r="F80" s="615">
        <v>154.53035278907001</v>
      </c>
      <c r="G80" s="616">
        <v>25.755058798177998</v>
      </c>
      <c r="H80" s="618">
        <v>11.86341</v>
      </c>
      <c r="I80" s="615">
        <v>26.344750000000001</v>
      </c>
      <c r="J80" s="616">
        <v>0.58969120182099999</v>
      </c>
      <c r="K80" s="619">
        <v>0.17048268851000001</v>
      </c>
    </row>
    <row r="81" spans="1:11" ht="14.4" customHeight="1" thickBot="1" x14ac:dyDescent="0.35">
      <c r="A81" s="637" t="s">
        <v>411</v>
      </c>
      <c r="B81" s="615">
        <v>0</v>
      </c>
      <c r="C81" s="615">
        <v>11.055999999999999</v>
      </c>
      <c r="D81" s="616">
        <v>11.055999999999999</v>
      </c>
      <c r="E81" s="625" t="s">
        <v>352</v>
      </c>
      <c r="F81" s="615">
        <v>0</v>
      </c>
      <c r="G81" s="616">
        <v>0</v>
      </c>
      <c r="H81" s="618">
        <v>0</v>
      </c>
      <c r="I81" s="615">
        <v>0</v>
      </c>
      <c r="J81" s="616">
        <v>0</v>
      </c>
      <c r="K81" s="626" t="s">
        <v>335</v>
      </c>
    </row>
    <row r="82" spans="1:11" ht="14.4" customHeight="1" thickBot="1" x14ac:dyDescent="0.35">
      <c r="A82" s="640" t="s">
        <v>46</v>
      </c>
      <c r="B82" s="620">
        <v>0</v>
      </c>
      <c r="C82" s="620">
        <v>167.65700000000001</v>
      </c>
      <c r="D82" s="621">
        <v>167.65700000000001</v>
      </c>
      <c r="E82" s="622" t="s">
        <v>335</v>
      </c>
      <c r="F82" s="620">
        <v>0</v>
      </c>
      <c r="G82" s="621">
        <v>0</v>
      </c>
      <c r="H82" s="623">
        <v>4.8760000000000003</v>
      </c>
      <c r="I82" s="620">
        <v>17.042999999999999</v>
      </c>
      <c r="J82" s="621">
        <v>17.042999999999999</v>
      </c>
      <c r="K82" s="624" t="s">
        <v>335</v>
      </c>
    </row>
    <row r="83" spans="1:11" ht="14.4" customHeight="1" thickBot="1" x14ac:dyDescent="0.35">
      <c r="A83" s="636" t="s">
        <v>412</v>
      </c>
      <c r="B83" s="620">
        <v>0</v>
      </c>
      <c r="C83" s="620">
        <v>163.04300000000001</v>
      </c>
      <c r="D83" s="621">
        <v>163.04300000000001</v>
      </c>
      <c r="E83" s="622" t="s">
        <v>335</v>
      </c>
      <c r="F83" s="620">
        <v>0</v>
      </c>
      <c r="G83" s="621">
        <v>0</v>
      </c>
      <c r="H83" s="623">
        <v>4.8760000000000003</v>
      </c>
      <c r="I83" s="620">
        <v>17.042999999999999</v>
      </c>
      <c r="J83" s="621">
        <v>17.042999999999999</v>
      </c>
      <c r="K83" s="624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140.452</v>
      </c>
      <c r="D84" s="616">
        <v>140.452</v>
      </c>
      <c r="E84" s="625" t="s">
        <v>335</v>
      </c>
      <c r="F84" s="615">
        <v>0</v>
      </c>
      <c r="G84" s="616">
        <v>0</v>
      </c>
      <c r="H84" s="618">
        <v>4.8760000000000003</v>
      </c>
      <c r="I84" s="615">
        <v>15.503</v>
      </c>
      <c r="J84" s="616">
        <v>15.503</v>
      </c>
      <c r="K84" s="626" t="s">
        <v>335</v>
      </c>
    </row>
    <row r="85" spans="1:11" ht="14.4" customHeight="1" thickBot="1" x14ac:dyDescent="0.35">
      <c r="A85" s="637" t="s">
        <v>414</v>
      </c>
      <c r="B85" s="615">
        <v>0</v>
      </c>
      <c r="C85" s="615">
        <v>22.591000000000001</v>
      </c>
      <c r="D85" s="616">
        <v>22.591000000000001</v>
      </c>
      <c r="E85" s="625" t="s">
        <v>335</v>
      </c>
      <c r="F85" s="615">
        <v>0</v>
      </c>
      <c r="G85" s="616">
        <v>0</v>
      </c>
      <c r="H85" s="618">
        <v>0</v>
      </c>
      <c r="I85" s="615">
        <v>1.54</v>
      </c>
      <c r="J85" s="616">
        <v>1.54</v>
      </c>
      <c r="K85" s="626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4.6139999999999999</v>
      </c>
      <c r="D86" s="621">
        <v>4.6139999999999999</v>
      </c>
      <c r="E86" s="622" t="s">
        <v>335</v>
      </c>
      <c r="F86" s="620">
        <v>0</v>
      </c>
      <c r="G86" s="621">
        <v>0</v>
      </c>
      <c r="H86" s="623">
        <v>0</v>
      </c>
      <c r="I86" s="620">
        <v>0</v>
      </c>
      <c r="J86" s="621">
        <v>0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4.6139999999999999</v>
      </c>
      <c r="D87" s="616">
        <v>4.6139999999999999</v>
      </c>
      <c r="E87" s="625" t="s">
        <v>335</v>
      </c>
      <c r="F87" s="615">
        <v>0</v>
      </c>
      <c r="G87" s="616">
        <v>0</v>
      </c>
      <c r="H87" s="618">
        <v>0</v>
      </c>
      <c r="I87" s="615">
        <v>0</v>
      </c>
      <c r="J87" s="616">
        <v>0</v>
      </c>
      <c r="K87" s="626" t="s">
        <v>335</v>
      </c>
    </row>
    <row r="88" spans="1:11" ht="14.4" customHeight="1" thickBot="1" x14ac:dyDescent="0.35">
      <c r="A88" s="635" t="s">
        <v>47</v>
      </c>
      <c r="B88" s="615">
        <v>3283.5584829254399</v>
      </c>
      <c r="C88" s="615">
        <v>3573.42607</v>
      </c>
      <c r="D88" s="616">
        <v>289.86758707455903</v>
      </c>
      <c r="E88" s="617">
        <v>1.0882784907230001</v>
      </c>
      <c r="F88" s="615">
        <v>3936.2068973891601</v>
      </c>
      <c r="G88" s="616">
        <v>656.034482898193</v>
      </c>
      <c r="H88" s="618">
        <v>255.10261000000099</v>
      </c>
      <c r="I88" s="615">
        <v>504.31844000000098</v>
      </c>
      <c r="J88" s="616">
        <v>-151.716042898192</v>
      </c>
      <c r="K88" s="619">
        <v>0.128122950126</v>
      </c>
    </row>
    <row r="89" spans="1:11" ht="14.4" customHeight="1" thickBot="1" x14ac:dyDescent="0.35">
      <c r="A89" s="636" t="s">
        <v>417</v>
      </c>
      <c r="B89" s="620">
        <v>21.238358687938</v>
      </c>
      <c r="C89" s="620">
        <v>133.155</v>
      </c>
      <c r="D89" s="621">
        <v>111.916641312061</v>
      </c>
      <c r="E89" s="627">
        <v>6.2695522736229998</v>
      </c>
      <c r="F89" s="620">
        <v>138.133608605901</v>
      </c>
      <c r="G89" s="621">
        <v>23.022268100982998</v>
      </c>
      <c r="H89" s="623">
        <v>0.105</v>
      </c>
      <c r="I89" s="620">
        <v>0.105</v>
      </c>
      <c r="J89" s="621">
        <v>-22.917268100983001</v>
      </c>
      <c r="K89" s="628">
        <v>7.6013361999999998E-4</v>
      </c>
    </row>
    <row r="90" spans="1:11" ht="14.4" customHeight="1" thickBot="1" x14ac:dyDescent="0.35">
      <c r="A90" s="637" t="s">
        <v>418</v>
      </c>
      <c r="B90" s="615">
        <v>21.238358687938</v>
      </c>
      <c r="C90" s="615">
        <v>133.155</v>
      </c>
      <c r="D90" s="616">
        <v>111.916641312061</v>
      </c>
      <c r="E90" s="617">
        <v>6.2695522736229998</v>
      </c>
      <c r="F90" s="615">
        <v>138.133608605901</v>
      </c>
      <c r="G90" s="616">
        <v>23.022268100982998</v>
      </c>
      <c r="H90" s="618">
        <v>0.105</v>
      </c>
      <c r="I90" s="615">
        <v>0.105</v>
      </c>
      <c r="J90" s="616">
        <v>-22.917268100983001</v>
      </c>
      <c r="K90" s="619">
        <v>7.6013361999999998E-4</v>
      </c>
    </row>
    <row r="91" spans="1:11" ht="14.4" customHeight="1" thickBot="1" x14ac:dyDescent="0.35">
      <c r="A91" s="636" t="s">
        <v>419</v>
      </c>
      <c r="B91" s="620">
        <v>73.926382366415993</v>
      </c>
      <c r="C91" s="620">
        <v>76.610159999999993</v>
      </c>
      <c r="D91" s="621">
        <v>2.6837776335829999</v>
      </c>
      <c r="E91" s="627">
        <v>1.0363033811160001</v>
      </c>
      <c r="F91" s="620">
        <v>85.580314770881003</v>
      </c>
      <c r="G91" s="621">
        <v>14.263385795146</v>
      </c>
      <c r="H91" s="623">
        <v>9.9897600000000004</v>
      </c>
      <c r="I91" s="620">
        <v>12.356389999999999</v>
      </c>
      <c r="J91" s="621">
        <v>-1.9069957951459999</v>
      </c>
      <c r="K91" s="628">
        <v>0.144383554011</v>
      </c>
    </row>
    <row r="92" spans="1:11" ht="14.4" customHeight="1" thickBot="1" x14ac:dyDescent="0.35">
      <c r="A92" s="637" t="s">
        <v>420</v>
      </c>
      <c r="B92" s="615">
        <v>35.274406507720002</v>
      </c>
      <c r="C92" s="615">
        <v>39.332700000000003</v>
      </c>
      <c r="D92" s="616">
        <v>4.0582934922789997</v>
      </c>
      <c r="E92" s="617">
        <v>1.1150492352400001</v>
      </c>
      <c r="F92" s="615">
        <v>42.599882928325997</v>
      </c>
      <c r="G92" s="616">
        <v>7.0999804880540003</v>
      </c>
      <c r="H92" s="618">
        <v>7.0872999999999999</v>
      </c>
      <c r="I92" s="615">
        <v>7.0872999999999999</v>
      </c>
      <c r="J92" s="616">
        <v>-1.2680488054000001E-2</v>
      </c>
      <c r="K92" s="619">
        <v>0.16636900180899999</v>
      </c>
    </row>
    <row r="93" spans="1:11" ht="14.4" customHeight="1" thickBot="1" x14ac:dyDescent="0.35">
      <c r="A93" s="637" t="s">
        <v>421</v>
      </c>
      <c r="B93" s="615">
        <v>38.651975858695998</v>
      </c>
      <c r="C93" s="615">
        <v>37.277459999999998</v>
      </c>
      <c r="D93" s="616">
        <v>-1.374515858696</v>
      </c>
      <c r="E93" s="617">
        <v>0.96443866508300002</v>
      </c>
      <c r="F93" s="615">
        <v>42.980431842553998</v>
      </c>
      <c r="G93" s="616">
        <v>7.1634053070919999</v>
      </c>
      <c r="H93" s="618">
        <v>2.90246</v>
      </c>
      <c r="I93" s="615">
        <v>5.2690900000000003</v>
      </c>
      <c r="J93" s="616">
        <v>-1.894315307092</v>
      </c>
      <c r="K93" s="619">
        <v>0.122592765454</v>
      </c>
    </row>
    <row r="94" spans="1:11" ht="14.4" customHeight="1" thickBot="1" x14ac:dyDescent="0.35">
      <c r="A94" s="636" t="s">
        <v>422</v>
      </c>
      <c r="B94" s="620">
        <v>75.242808448218</v>
      </c>
      <c r="C94" s="620">
        <v>82.462549999999993</v>
      </c>
      <c r="D94" s="621">
        <v>7.2197415517810004</v>
      </c>
      <c r="E94" s="627">
        <v>1.0959525793980001</v>
      </c>
      <c r="F94" s="620">
        <v>66.999997889661003</v>
      </c>
      <c r="G94" s="621">
        <v>11.166666314943001</v>
      </c>
      <c r="H94" s="623">
        <v>4.0116800000000001</v>
      </c>
      <c r="I94" s="620">
        <v>28.363240000000001</v>
      </c>
      <c r="J94" s="621">
        <v>17.196573685055998</v>
      </c>
      <c r="K94" s="628">
        <v>0.42333195363199999</v>
      </c>
    </row>
    <row r="95" spans="1:11" ht="14.4" customHeight="1" thickBot="1" x14ac:dyDescent="0.35">
      <c r="A95" s="637" t="s">
        <v>423</v>
      </c>
      <c r="B95" s="615">
        <v>6.152714614312</v>
      </c>
      <c r="C95" s="615">
        <v>5.94</v>
      </c>
      <c r="D95" s="616">
        <v>-0.21271461431200001</v>
      </c>
      <c r="E95" s="617">
        <v>0.96542751815299999</v>
      </c>
      <c r="F95" s="615">
        <v>6.9999997795160001</v>
      </c>
      <c r="G95" s="616">
        <v>1.1666666299190001</v>
      </c>
      <c r="H95" s="618">
        <v>0</v>
      </c>
      <c r="I95" s="615">
        <v>1.4850000000000001</v>
      </c>
      <c r="J95" s="616">
        <v>0.31833337008000001</v>
      </c>
      <c r="K95" s="619">
        <v>0.21214286382399999</v>
      </c>
    </row>
    <row r="96" spans="1:11" ht="14.4" customHeight="1" thickBot="1" x14ac:dyDescent="0.35">
      <c r="A96" s="637" t="s">
        <v>424</v>
      </c>
      <c r="B96" s="615">
        <v>69.090093833905001</v>
      </c>
      <c r="C96" s="615">
        <v>76.522549999999995</v>
      </c>
      <c r="D96" s="616">
        <v>7.4324561660940001</v>
      </c>
      <c r="E96" s="617">
        <v>1.1075762928320001</v>
      </c>
      <c r="F96" s="615">
        <v>59.999998110143999</v>
      </c>
      <c r="G96" s="616">
        <v>9.9999996850239992</v>
      </c>
      <c r="H96" s="618">
        <v>4.0116800000000001</v>
      </c>
      <c r="I96" s="615">
        <v>26.878240000000002</v>
      </c>
      <c r="J96" s="616">
        <v>16.878240314974999</v>
      </c>
      <c r="K96" s="619">
        <v>0.447970680776</v>
      </c>
    </row>
    <row r="97" spans="1:11" ht="14.4" customHeight="1" thickBot="1" x14ac:dyDescent="0.35">
      <c r="A97" s="636" t="s">
        <v>425</v>
      </c>
      <c r="B97" s="620">
        <v>0</v>
      </c>
      <c r="C97" s="620">
        <v>12.705</v>
      </c>
      <c r="D97" s="621">
        <v>12.705</v>
      </c>
      <c r="E97" s="622" t="s">
        <v>352</v>
      </c>
      <c r="F97" s="620">
        <v>0</v>
      </c>
      <c r="G97" s="621">
        <v>0</v>
      </c>
      <c r="H97" s="623">
        <v>0</v>
      </c>
      <c r="I97" s="620">
        <v>0</v>
      </c>
      <c r="J97" s="621">
        <v>0</v>
      </c>
      <c r="K97" s="624" t="s">
        <v>335</v>
      </c>
    </row>
    <row r="98" spans="1:11" ht="14.4" customHeight="1" thickBot="1" x14ac:dyDescent="0.35">
      <c r="A98" s="637" t="s">
        <v>426</v>
      </c>
      <c r="B98" s="615">
        <v>0</v>
      </c>
      <c r="C98" s="615">
        <v>12.705</v>
      </c>
      <c r="D98" s="616">
        <v>12.705</v>
      </c>
      <c r="E98" s="625" t="s">
        <v>352</v>
      </c>
      <c r="F98" s="615">
        <v>0</v>
      </c>
      <c r="G98" s="616">
        <v>0</v>
      </c>
      <c r="H98" s="618">
        <v>0</v>
      </c>
      <c r="I98" s="615">
        <v>0</v>
      </c>
      <c r="J98" s="616">
        <v>0</v>
      </c>
      <c r="K98" s="626" t="s">
        <v>335</v>
      </c>
    </row>
    <row r="99" spans="1:11" ht="14.4" customHeight="1" thickBot="1" x14ac:dyDescent="0.35">
      <c r="A99" s="636" t="s">
        <v>427</v>
      </c>
      <c r="B99" s="620">
        <v>1973.91705091381</v>
      </c>
      <c r="C99" s="620">
        <v>1906.31077</v>
      </c>
      <c r="D99" s="621">
        <v>-67.606280913804</v>
      </c>
      <c r="E99" s="627">
        <v>0.96575019153700004</v>
      </c>
      <c r="F99" s="620">
        <v>2054.8388635759102</v>
      </c>
      <c r="G99" s="621">
        <v>342.47314392931901</v>
      </c>
      <c r="H99" s="623">
        <v>171.03763000000001</v>
      </c>
      <c r="I99" s="620">
        <v>338.56896999999998</v>
      </c>
      <c r="J99" s="621">
        <v>-3.904173929318</v>
      </c>
      <c r="K99" s="628">
        <v>0.16476667635600001</v>
      </c>
    </row>
    <row r="100" spans="1:11" ht="14.4" customHeight="1" thickBot="1" x14ac:dyDescent="0.35">
      <c r="A100" s="637" t="s">
        <v>428</v>
      </c>
      <c r="B100" s="615">
        <v>1697.0993083880701</v>
      </c>
      <c r="C100" s="615">
        <v>1617.4589000000001</v>
      </c>
      <c r="D100" s="616">
        <v>-79.640408388066007</v>
      </c>
      <c r="E100" s="617">
        <v>0.95307262928299996</v>
      </c>
      <c r="F100" s="615">
        <v>1756.08121409059</v>
      </c>
      <c r="G100" s="616">
        <v>292.68020234843198</v>
      </c>
      <c r="H100" s="618">
        <v>147.07406</v>
      </c>
      <c r="I100" s="615">
        <v>285.53332999999998</v>
      </c>
      <c r="J100" s="616">
        <v>-7.1468723484309997</v>
      </c>
      <c r="K100" s="619">
        <v>0.16259688202799999</v>
      </c>
    </row>
    <row r="101" spans="1:11" ht="14.4" customHeight="1" thickBot="1" x14ac:dyDescent="0.35">
      <c r="A101" s="637" t="s">
        <v>429</v>
      </c>
      <c r="B101" s="615">
        <v>10.046754666987001</v>
      </c>
      <c r="C101" s="615">
        <v>4.6929999999999996</v>
      </c>
      <c r="D101" s="616">
        <v>-5.3537546669870002</v>
      </c>
      <c r="E101" s="617">
        <v>0.46711601462899999</v>
      </c>
      <c r="F101" s="615">
        <v>14.429962507253</v>
      </c>
      <c r="G101" s="616">
        <v>2.404993751208</v>
      </c>
      <c r="H101" s="618">
        <v>0</v>
      </c>
      <c r="I101" s="615">
        <v>4.0659999999999998</v>
      </c>
      <c r="J101" s="616">
        <v>1.661006248791</v>
      </c>
      <c r="K101" s="619">
        <v>0.28177481389499998</v>
      </c>
    </row>
    <row r="102" spans="1:11" ht="14.4" customHeight="1" thickBot="1" x14ac:dyDescent="0.35">
      <c r="A102" s="637" t="s">
        <v>430</v>
      </c>
      <c r="B102" s="615">
        <v>266.77098785875103</v>
      </c>
      <c r="C102" s="615">
        <v>283.78687000000002</v>
      </c>
      <c r="D102" s="616">
        <v>17.015882141249001</v>
      </c>
      <c r="E102" s="617">
        <v>1.063784605206</v>
      </c>
      <c r="F102" s="615">
        <v>284.024946277352</v>
      </c>
      <c r="G102" s="616">
        <v>47.337491046224997</v>
      </c>
      <c r="H102" s="618">
        <v>23.963570000000001</v>
      </c>
      <c r="I102" s="615">
        <v>48.969639999999998</v>
      </c>
      <c r="J102" s="616">
        <v>1.6321489537739999</v>
      </c>
      <c r="K102" s="619">
        <v>0.17241316525799999</v>
      </c>
    </row>
    <row r="103" spans="1:11" ht="14.4" customHeight="1" thickBot="1" x14ac:dyDescent="0.35">
      <c r="A103" s="637" t="s">
        <v>431</v>
      </c>
      <c r="B103" s="615">
        <v>0</v>
      </c>
      <c r="C103" s="615">
        <v>0.372</v>
      </c>
      <c r="D103" s="616">
        <v>0.372</v>
      </c>
      <c r="E103" s="625" t="s">
        <v>335</v>
      </c>
      <c r="F103" s="615">
        <v>0.302740700719</v>
      </c>
      <c r="G103" s="616">
        <v>5.0456783452999997E-2</v>
      </c>
      <c r="H103" s="618">
        <v>0</v>
      </c>
      <c r="I103" s="615">
        <v>0</v>
      </c>
      <c r="J103" s="616">
        <v>-5.0456783452999997E-2</v>
      </c>
      <c r="K103" s="619">
        <v>0</v>
      </c>
    </row>
    <row r="104" spans="1:11" ht="14.4" customHeight="1" thickBot="1" x14ac:dyDescent="0.35">
      <c r="A104" s="636" t="s">
        <v>432</v>
      </c>
      <c r="B104" s="620">
        <v>839.23388250906896</v>
      </c>
      <c r="C104" s="620">
        <v>1203.96047</v>
      </c>
      <c r="D104" s="621">
        <v>364.72658749093102</v>
      </c>
      <c r="E104" s="627">
        <v>1.4345946881939999</v>
      </c>
      <c r="F104" s="620">
        <v>1300.6541216810899</v>
      </c>
      <c r="G104" s="621">
        <v>216.77568694684899</v>
      </c>
      <c r="H104" s="623">
        <v>69.586539999999999</v>
      </c>
      <c r="I104" s="620">
        <v>124.55284</v>
      </c>
      <c r="J104" s="621">
        <v>-92.222846946847994</v>
      </c>
      <c r="K104" s="628">
        <v>9.5761692462000003E-2</v>
      </c>
    </row>
    <row r="105" spans="1:11" ht="14.4" customHeight="1" thickBot="1" x14ac:dyDescent="0.35">
      <c r="A105" s="637" t="s">
        <v>433</v>
      </c>
      <c r="B105" s="615">
        <v>13.243588673</v>
      </c>
      <c r="C105" s="615">
        <v>0</v>
      </c>
      <c r="D105" s="616">
        <v>-13.243588673</v>
      </c>
      <c r="E105" s="617">
        <v>0</v>
      </c>
      <c r="F105" s="615">
        <v>94.999997007730002</v>
      </c>
      <c r="G105" s="616">
        <v>15.833332834621</v>
      </c>
      <c r="H105" s="618">
        <v>26.608000000000001</v>
      </c>
      <c r="I105" s="615">
        <v>26.608000000000001</v>
      </c>
      <c r="J105" s="616">
        <v>10.774667165378</v>
      </c>
      <c r="K105" s="619">
        <v>0.28008421934799999</v>
      </c>
    </row>
    <row r="106" spans="1:11" ht="14.4" customHeight="1" thickBot="1" x14ac:dyDescent="0.35">
      <c r="A106" s="637" t="s">
        <v>434</v>
      </c>
      <c r="B106" s="615">
        <v>454.87743852290498</v>
      </c>
      <c r="C106" s="615">
        <v>610.03963999999996</v>
      </c>
      <c r="D106" s="616">
        <v>155.16220147709501</v>
      </c>
      <c r="E106" s="617">
        <v>1.3411077102010001</v>
      </c>
      <c r="F106" s="615">
        <v>588.933108935409</v>
      </c>
      <c r="G106" s="616">
        <v>98.155518155901007</v>
      </c>
      <c r="H106" s="618">
        <v>9.6146499999999993</v>
      </c>
      <c r="I106" s="615">
        <v>55.994889999999998</v>
      </c>
      <c r="J106" s="616">
        <v>-42.160628155901001</v>
      </c>
      <c r="K106" s="619">
        <v>9.5078522755999997E-2</v>
      </c>
    </row>
    <row r="107" spans="1:11" ht="14.4" customHeight="1" thickBot="1" x14ac:dyDescent="0.35">
      <c r="A107" s="637" t="s">
        <v>435</v>
      </c>
      <c r="B107" s="615">
        <v>14.005101834368</v>
      </c>
      <c r="C107" s="615">
        <v>15.086600000000001</v>
      </c>
      <c r="D107" s="616">
        <v>1.0814981656310001</v>
      </c>
      <c r="E107" s="617">
        <v>1.0772217280830001</v>
      </c>
      <c r="F107" s="615">
        <v>22.005371564520001</v>
      </c>
      <c r="G107" s="616">
        <v>3.66756192742</v>
      </c>
      <c r="H107" s="618">
        <v>0</v>
      </c>
      <c r="I107" s="615">
        <v>4.6585000000000001</v>
      </c>
      <c r="J107" s="616">
        <v>0.99093807257900002</v>
      </c>
      <c r="K107" s="619">
        <v>0.211698311311</v>
      </c>
    </row>
    <row r="108" spans="1:11" ht="14.4" customHeight="1" thickBot="1" x14ac:dyDescent="0.35">
      <c r="A108" s="637" t="s">
        <v>436</v>
      </c>
      <c r="B108" s="615">
        <v>143.96710243309499</v>
      </c>
      <c r="C108" s="615">
        <v>370.13947000000002</v>
      </c>
      <c r="D108" s="616">
        <v>226.17236756690599</v>
      </c>
      <c r="E108" s="617">
        <v>2.571000344832</v>
      </c>
      <c r="F108" s="615">
        <v>430.053579254005</v>
      </c>
      <c r="G108" s="616">
        <v>71.675596542334006</v>
      </c>
      <c r="H108" s="618">
        <v>22.714780000000001</v>
      </c>
      <c r="I108" s="615">
        <v>22.714780000000001</v>
      </c>
      <c r="J108" s="616">
        <v>-48.960816542334001</v>
      </c>
      <c r="K108" s="619">
        <v>5.2818488428999999E-2</v>
      </c>
    </row>
    <row r="109" spans="1:11" ht="14.4" customHeight="1" thickBot="1" x14ac:dyDescent="0.35">
      <c r="A109" s="637" t="s">
        <v>437</v>
      </c>
      <c r="B109" s="615">
        <v>213.1406510457</v>
      </c>
      <c r="C109" s="615">
        <v>208.69476</v>
      </c>
      <c r="D109" s="616">
        <v>-4.4458910456999998</v>
      </c>
      <c r="E109" s="617">
        <v>0.979141045953</v>
      </c>
      <c r="F109" s="615">
        <v>164.66206491942799</v>
      </c>
      <c r="G109" s="616">
        <v>27.443677486571001</v>
      </c>
      <c r="H109" s="618">
        <v>10.64911</v>
      </c>
      <c r="I109" s="615">
        <v>14.57667</v>
      </c>
      <c r="J109" s="616">
        <v>-12.867007486571</v>
      </c>
      <c r="K109" s="619">
        <v>8.8524761347000006E-2</v>
      </c>
    </row>
    <row r="110" spans="1:11" ht="14.4" customHeight="1" thickBot="1" x14ac:dyDescent="0.35">
      <c r="A110" s="636" t="s">
        <v>438</v>
      </c>
      <c r="B110" s="620">
        <v>299.999999999995</v>
      </c>
      <c r="C110" s="620">
        <v>158.22211999999999</v>
      </c>
      <c r="D110" s="621">
        <v>-141.77787999999501</v>
      </c>
      <c r="E110" s="627">
        <v>0.52740706666600001</v>
      </c>
      <c r="F110" s="620">
        <v>289.99999086570301</v>
      </c>
      <c r="G110" s="621">
        <v>48.33333181095</v>
      </c>
      <c r="H110" s="623">
        <v>0.372</v>
      </c>
      <c r="I110" s="620">
        <v>0.372</v>
      </c>
      <c r="J110" s="621">
        <v>-47.96133181095</v>
      </c>
      <c r="K110" s="628">
        <v>1.2827586609999999E-3</v>
      </c>
    </row>
    <row r="111" spans="1:11" ht="14.4" customHeight="1" thickBot="1" x14ac:dyDescent="0.35">
      <c r="A111" s="637" t="s">
        <v>439</v>
      </c>
      <c r="B111" s="615">
        <v>0</v>
      </c>
      <c r="C111" s="615">
        <v>2.36</v>
      </c>
      <c r="D111" s="616">
        <v>2.36</v>
      </c>
      <c r="E111" s="625" t="s">
        <v>335</v>
      </c>
      <c r="F111" s="615">
        <v>0</v>
      </c>
      <c r="G111" s="616">
        <v>0</v>
      </c>
      <c r="H111" s="618">
        <v>0</v>
      </c>
      <c r="I111" s="615">
        <v>0</v>
      </c>
      <c r="J111" s="616">
        <v>0</v>
      </c>
      <c r="K111" s="626" t="s">
        <v>335</v>
      </c>
    </row>
    <row r="112" spans="1:11" ht="14.4" customHeight="1" thickBot="1" x14ac:dyDescent="0.35">
      <c r="A112" s="637" t="s">
        <v>440</v>
      </c>
      <c r="B112" s="615">
        <v>99.999999999997996</v>
      </c>
      <c r="C112" s="615">
        <v>155.86212</v>
      </c>
      <c r="D112" s="616">
        <v>55.862120000000999</v>
      </c>
      <c r="E112" s="617">
        <v>1.5586211999999999</v>
      </c>
      <c r="F112" s="615">
        <v>99.999996850241999</v>
      </c>
      <c r="G112" s="616">
        <v>16.666666141707001</v>
      </c>
      <c r="H112" s="618">
        <v>0.372</v>
      </c>
      <c r="I112" s="615">
        <v>0.372</v>
      </c>
      <c r="J112" s="616">
        <v>-16.294666141707001</v>
      </c>
      <c r="K112" s="619">
        <v>3.7200001170000002E-3</v>
      </c>
    </row>
    <row r="113" spans="1:11" ht="14.4" customHeight="1" thickBot="1" x14ac:dyDescent="0.35">
      <c r="A113" s="637" t="s">
        <v>441</v>
      </c>
      <c r="B113" s="615">
        <v>199.99999999999599</v>
      </c>
      <c r="C113" s="615">
        <v>0</v>
      </c>
      <c r="D113" s="616">
        <v>-199.99999999999599</v>
      </c>
      <c r="E113" s="617">
        <v>0</v>
      </c>
      <c r="F113" s="615">
        <v>189.99999401546</v>
      </c>
      <c r="G113" s="616">
        <v>31.666665669242999</v>
      </c>
      <c r="H113" s="618">
        <v>0</v>
      </c>
      <c r="I113" s="615">
        <v>0</v>
      </c>
      <c r="J113" s="616">
        <v>-31.666665669242999</v>
      </c>
      <c r="K113" s="619">
        <v>0</v>
      </c>
    </row>
    <row r="114" spans="1:11" ht="14.4" customHeight="1" thickBot="1" x14ac:dyDescent="0.35">
      <c r="A114" s="634" t="s">
        <v>48</v>
      </c>
      <c r="B114" s="615">
        <v>69612.343919671504</v>
      </c>
      <c r="C114" s="615">
        <v>79034.170819999999</v>
      </c>
      <c r="D114" s="616">
        <v>9421.8269003285805</v>
      </c>
      <c r="E114" s="617">
        <v>1.1353470716509999</v>
      </c>
      <c r="F114" s="615">
        <v>77231.997567379207</v>
      </c>
      <c r="G114" s="616">
        <v>12871.9995945632</v>
      </c>
      <c r="H114" s="618">
        <v>6708.5009600000203</v>
      </c>
      <c r="I114" s="615">
        <v>13471.66008</v>
      </c>
      <c r="J114" s="616">
        <v>599.660485436822</v>
      </c>
      <c r="K114" s="619">
        <v>0.17443107137300001</v>
      </c>
    </row>
    <row r="115" spans="1:11" ht="14.4" customHeight="1" thickBot="1" x14ac:dyDescent="0.35">
      <c r="A115" s="640" t="s">
        <v>442</v>
      </c>
      <c r="B115" s="620">
        <v>51628.999999999098</v>
      </c>
      <c r="C115" s="620">
        <v>58721.599999999999</v>
      </c>
      <c r="D115" s="621">
        <v>7092.6000000009599</v>
      </c>
      <c r="E115" s="627">
        <v>1.137376280772</v>
      </c>
      <c r="F115" s="620">
        <v>57280.998195787302</v>
      </c>
      <c r="G115" s="621">
        <v>9546.8330326312207</v>
      </c>
      <c r="H115" s="623">
        <v>4972.6730000000098</v>
      </c>
      <c r="I115" s="620">
        <v>9990.6660000000102</v>
      </c>
      <c r="J115" s="621">
        <v>443.832967368791</v>
      </c>
      <c r="K115" s="628">
        <v>0.17441501221399999</v>
      </c>
    </row>
    <row r="116" spans="1:11" ht="14.4" customHeight="1" thickBot="1" x14ac:dyDescent="0.35">
      <c r="A116" s="636" t="s">
        <v>443</v>
      </c>
      <c r="B116" s="620">
        <v>51379.999999999098</v>
      </c>
      <c r="C116" s="620">
        <v>58525.616000000002</v>
      </c>
      <c r="D116" s="621">
        <v>7145.6160000009604</v>
      </c>
      <c r="E116" s="627">
        <v>1.139073880887</v>
      </c>
      <c r="F116" s="620">
        <v>56999.998204638097</v>
      </c>
      <c r="G116" s="621">
        <v>9499.9997007730199</v>
      </c>
      <c r="H116" s="623">
        <v>4959.4460000000099</v>
      </c>
      <c r="I116" s="620">
        <v>9944.8820000000105</v>
      </c>
      <c r="J116" s="621">
        <v>444.88229922698901</v>
      </c>
      <c r="K116" s="628">
        <v>0.17447161953000001</v>
      </c>
    </row>
    <row r="117" spans="1:11" ht="14.4" customHeight="1" thickBot="1" x14ac:dyDescent="0.35">
      <c r="A117" s="637" t="s">
        <v>444</v>
      </c>
      <c r="B117" s="615">
        <v>51379.999999999098</v>
      </c>
      <c r="C117" s="615">
        <v>58525.616000000002</v>
      </c>
      <c r="D117" s="616">
        <v>7145.6160000009604</v>
      </c>
      <c r="E117" s="617">
        <v>1.139073880887</v>
      </c>
      <c r="F117" s="615">
        <v>56999.998204638097</v>
      </c>
      <c r="G117" s="616">
        <v>9499.9997007730199</v>
      </c>
      <c r="H117" s="618">
        <v>4959.4460000000099</v>
      </c>
      <c r="I117" s="615">
        <v>9944.8820000000105</v>
      </c>
      <c r="J117" s="616">
        <v>444.88229922698901</v>
      </c>
      <c r="K117" s="619">
        <v>0.17447161953000001</v>
      </c>
    </row>
    <row r="118" spans="1:11" ht="14.4" customHeight="1" thickBot="1" x14ac:dyDescent="0.35">
      <c r="A118" s="636" t="s">
        <v>445</v>
      </c>
      <c r="B118" s="620">
        <v>76.999999999997996</v>
      </c>
      <c r="C118" s="620">
        <v>101.6</v>
      </c>
      <c r="D118" s="621">
        <v>24.600000000001</v>
      </c>
      <c r="E118" s="627">
        <v>1.3194805194799999</v>
      </c>
      <c r="F118" s="620">
        <v>105.999996661257</v>
      </c>
      <c r="G118" s="621">
        <v>17.666666110209</v>
      </c>
      <c r="H118" s="623">
        <v>6.4</v>
      </c>
      <c r="I118" s="620">
        <v>12.8</v>
      </c>
      <c r="J118" s="621">
        <v>-4.8666661102089996</v>
      </c>
      <c r="K118" s="628">
        <v>0.120754720784</v>
      </c>
    </row>
    <row r="119" spans="1:11" ht="14.4" customHeight="1" thickBot="1" x14ac:dyDescent="0.35">
      <c r="A119" s="637" t="s">
        <v>446</v>
      </c>
      <c r="B119" s="615">
        <v>76.999999999997996</v>
      </c>
      <c r="C119" s="615">
        <v>101.6</v>
      </c>
      <c r="D119" s="616">
        <v>24.600000000001</v>
      </c>
      <c r="E119" s="617">
        <v>1.3194805194799999</v>
      </c>
      <c r="F119" s="615">
        <v>105.999996661257</v>
      </c>
      <c r="G119" s="616">
        <v>17.666666110209</v>
      </c>
      <c r="H119" s="618">
        <v>6.4</v>
      </c>
      <c r="I119" s="615">
        <v>12.8</v>
      </c>
      <c r="J119" s="616">
        <v>-4.8666661102089996</v>
      </c>
      <c r="K119" s="619">
        <v>0.120754720784</v>
      </c>
    </row>
    <row r="120" spans="1:11" ht="14.4" customHeight="1" thickBot="1" x14ac:dyDescent="0.35">
      <c r="A120" s="636" t="s">
        <v>447</v>
      </c>
      <c r="B120" s="620">
        <v>171.99999999999699</v>
      </c>
      <c r="C120" s="620">
        <v>94.384</v>
      </c>
      <c r="D120" s="621">
        <v>-77.615999999996006</v>
      </c>
      <c r="E120" s="627">
        <v>0.54874418604599995</v>
      </c>
      <c r="F120" s="620">
        <v>174.999994487924</v>
      </c>
      <c r="G120" s="621">
        <v>29.166665747987</v>
      </c>
      <c r="H120" s="623">
        <v>6.827</v>
      </c>
      <c r="I120" s="620">
        <v>32.984000000000002</v>
      </c>
      <c r="J120" s="621">
        <v>3.8173342520119999</v>
      </c>
      <c r="K120" s="628">
        <v>0.18848000593600001</v>
      </c>
    </row>
    <row r="121" spans="1:11" ht="14.4" customHeight="1" thickBot="1" x14ac:dyDescent="0.35">
      <c r="A121" s="637" t="s">
        <v>448</v>
      </c>
      <c r="B121" s="615">
        <v>171.99999999999699</v>
      </c>
      <c r="C121" s="615">
        <v>94.384</v>
      </c>
      <c r="D121" s="616">
        <v>-77.615999999996006</v>
      </c>
      <c r="E121" s="617">
        <v>0.54874418604599995</v>
      </c>
      <c r="F121" s="615">
        <v>174.999994487924</v>
      </c>
      <c r="G121" s="616">
        <v>29.166665747987</v>
      </c>
      <c r="H121" s="618">
        <v>6.827</v>
      </c>
      <c r="I121" s="615">
        <v>32.984000000000002</v>
      </c>
      <c r="J121" s="616">
        <v>3.8173342520119999</v>
      </c>
      <c r="K121" s="619">
        <v>0.18848000593600001</v>
      </c>
    </row>
    <row r="122" spans="1:11" ht="14.4" customHeight="1" thickBot="1" x14ac:dyDescent="0.35">
      <c r="A122" s="635" t="s">
        <v>449</v>
      </c>
      <c r="B122" s="615">
        <v>17469.343919672399</v>
      </c>
      <c r="C122" s="615">
        <v>19726.125530000001</v>
      </c>
      <c r="D122" s="616">
        <v>2256.7816103276</v>
      </c>
      <c r="E122" s="617">
        <v>1.1291852527890001</v>
      </c>
      <c r="F122" s="615">
        <v>19380.999389545501</v>
      </c>
      <c r="G122" s="616">
        <v>3230.16656492425</v>
      </c>
      <c r="H122" s="618">
        <v>1686.16536</v>
      </c>
      <c r="I122" s="615">
        <v>3381.21594</v>
      </c>
      <c r="J122" s="616">
        <v>151.04937507575701</v>
      </c>
      <c r="K122" s="619">
        <v>0.17446035016200001</v>
      </c>
    </row>
    <row r="123" spans="1:11" ht="14.4" customHeight="1" thickBot="1" x14ac:dyDescent="0.35">
      <c r="A123" s="636" t="s">
        <v>450</v>
      </c>
      <c r="B123" s="620">
        <v>4624.3439196726704</v>
      </c>
      <c r="C123" s="620">
        <v>5268.1421600000003</v>
      </c>
      <c r="D123" s="621">
        <v>643.79824032733495</v>
      </c>
      <c r="E123" s="627">
        <v>1.139219368522</v>
      </c>
      <c r="F123" s="620">
        <v>5129.9998384174296</v>
      </c>
      <c r="G123" s="621">
        <v>854.99997306957198</v>
      </c>
      <c r="H123" s="623">
        <v>446.35161000000102</v>
      </c>
      <c r="I123" s="620">
        <v>895.043190000001</v>
      </c>
      <c r="J123" s="621">
        <v>40.043216930428002</v>
      </c>
      <c r="K123" s="628">
        <v>0.17447236222000001</v>
      </c>
    </row>
    <row r="124" spans="1:11" ht="14.4" customHeight="1" thickBot="1" x14ac:dyDescent="0.35">
      <c r="A124" s="637" t="s">
        <v>451</v>
      </c>
      <c r="B124" s="615">
        <v>4624.3439196726704</v>
      </c>
      <c r="C124" s="615">
        <v>5268.1421600000003</v>
      </c>
      <c r="D124" s="616">
        <v>643.79824032733495</v>
      </c>
      <c r="E124" s="617">
        <v>1.139219368522</v>
      </c>
      <c r="F124" s="615">
        <v>5129.9998384174296</v>
      </c>
      <c r="G124" s="616">
        <v>854.99997306957198</v>
      </c>
      <c r="H124" s="618">
        <v>446.35161000000102</v>
      </c>
      <c r="I124" s="615">
        <v>895.043190000001</v>
      </c>
      <c r="J124" s="616">
        <v>40.043216930428002</v>
      </c>
      <c r="K124" s="619">
        <v>0.17447236222000001</v>
      </c>
    </row>
    <row r="125" spans="1:11" ht="14.4" customHeight="1" thickBot="1" x14ac:dyDescent="0.35">
      <c r="A125" s="636" t="s">
        <v>452</v>
      </c>
      <c r="B125" s="620">
        <v>12844.9999999997</v>
      </c>
      <c r="C125" s="620">
        <v>14457.98337</v>
      </c>
      <c r="D125" s="621">
        <v>1612.98337000027</v>
      </c>
      <c r="E125" s="627">
        <v>1.1255728586989999</v>
      </c>
      <c r="F125" s="620">
        <v>14250.999551127999</v>
      </c>
      <c r="G125" s="621">
        <v>2375.1665918546701</v>
      </c>
      <c r="H125" s="623">
        <v>1239.81375</v>
      </c>
      <c r="I125" s="620">
        <v>2486.1727500000002</v>
      </c>
      <c r="J125" s="621">
        <v>111.006158145329</v>
      </c>
      <c r="K125" s="628">
        <v>0.174456026125</v>
      </c>
    </row>
    <row r="126" spans="1:11" ht="14.4" customHeight="1" thickBot="1" x14ac:dyDescent="0.35">
      <c r="A126" s="637" t="s">
        <v>453</v>
      </c>
      <c r="B126" s="615">
        <v>12844.9999999997</v>
      </c>
      <c r="C126" s="615">
        <v>14457.98337</v>
      </c>
      <c r="D126" s="616">
        <v>1612.98337000027</v>
      </c>
      <c r="E126" s="617">
        <v>1.1255728586989999</v>
      </c>
      <c r="F126" s="615">
        <v>14250.999551127999</v>
      </c>
      <c r="G126" s="616">
        <v>2375.1665918546701</v>
      </c>
      <c r="H126" s="618">
        <v>1239.81375</v>
      </c>
      <c r="I126" s="615">
        <v>2486.1727500000002</v>
      </c>
      <c r="J126" s="616">
        <v>111.006158145329</v>
      </c>
      <c r="K126" s="619">
        <v>0.174456026125</v>
      </c>
    </row>
    <row r="127" spans="1:11" ht="14.4" customHeight="1" thickBot="1" x14ac:dyDescent="0.35">
      <c r="A127" s="635" t="s">
        <v>454</v>
      </c>
      <c r="B127" s="615">
        <v>513.99999999999</v>
      </c>
      <c r="C127" s="615">
        <v>586.44529</v>
      </c>
      <c r="D127" s="616">
        <v>72.445290000010004</v>
      </c>
      <c r="E127" s="617">
        <v>1.1409441439679999</v>
      </c>
      <c r="F127" s="615">
        <v>569.99998204638098</v>
      </c>
      <c r="G127" s="616">
        <v>94.999997007730002</v>
      </c>
      <c r="H127" s="618">
        <v>49.662599999999998</v>
      </c>
      <c r="I127" s="615">
        <v>99.778139999999993</v>
      </c>
      <c r="J127" s="616">
        <v>4.7781429922690002</v>
      </c>
      <c r="K127" s="619">
        <v>0.175049373934</v>
      </c>
    </row>
    <row r="128" spans="1:11" ht="14.4" customHeight="1" thickBot="1" x14ac:dyDescent="0.35">
      <c r="A128" s="636" t="s">
        <v>455</v>
      </c>
      <c r="B128" s="620">
        <v>513.99999999999</v>
      </c>
      <c r="C128" s="620">
        <v>586.44529</v>
      </c>
      <c r="D128" s="621">
        <v>72.445290000010004</v>
      </c>
      <c r="E128" s="627">
        <v>1.1409441439679999</v>
      </c>
      <c r="F128" s="620">
        <v>569.99998204638098</v>
      </c>
      <c r="G128" s="621">
        <v>94.999997007730002</v>
      </c>
      <c r="H128" s="623">
        <v>49.662599999999998</v>
      </c>
      <c r="I128" s="620">
        <v>99.778139999999993</v>
      </c>
      <c r="J128" s="621">
        <v>4.7781429922690002</v>
      </c>
      <c r="K128" s="628">
        <v>0.175049373934</v>
      </c>
    </row>
    <row r="129" spans="1:11" ht="14.4" customHeight="1" thickBot="1" x14ac:dyDescent="0.35">
      <c r="A129" s="637" t="s">
        <v>456</v>
      </c>
      <c r="B129" s="615">
        <v>513.99999999999</v>
      </c>
      <c r="C129" s="615">
        <v>586.44529</v>
      </c>
      <c r="D129" s="616">
        <v>72.445290000010004</v>
      </c>
      <c r="E129" s="617">
        <v>1.1409441439679999</v>
      </c>
      <c r="F129" s="615">
        <v>569.99998204638098</v>
      </c>
      <c r="G129" s="616">
        <v>94.999997007730002</v>
      </c>
      <c r="H129" s="618">
        <v>49.662599999999998</v>
      </c>
      <c r="I129" s="615">
        <v>99.778139999999993</v>
      </c>
      <c r="J129" s="616">
        <v>4.7781429922690002</v>
      </c>
      <c r="K129" s="619">
        <v>0.175049373934</v>
      </c>
    </row>
    <row r="130" spans="1:11" ht="14.4" customHeight="1" thickBot="1" x14ac:dyDescent="0.35">
      <c r="A130" s="634" t="s">
        <v>457</v>
      </c>
      <c r="B130" s="615">
        <v>0</v>
      </c>
      <c r="C130" s="615">
        <v>-48.269759999999003</v>
      </c>
      <c r="D130" s="616">
        <v>-48.269759999999003</v>
      </c>
      <c r="E130" s="625" t="s">
        <v>335</v>
      </c>
      <c r="F130" s="615">
        <v>0</v>
      </c>
      <c r="G130" s="616">
        <v>0</v>
      </c>
      <c r="H130" s="618">
        <v>5.7717499999999999</v>
      </c>
      <c r="I130" s="615">
        <v>18.65765</v>
      </c>
      <c r="J130" s="616">
        <v>18.65765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-289.75</v>
      </c>
      <c r="D131" s="616">
        <v>-289.75</v>
      </c>
      <c r="E131" s="625" t="s">
        <v>352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-289.75</v>
      </c>
      <c r="D132" s="621">
        <v>-289.75</v>
      </c>
      <c r="E132" s="622" t="s">
        <v>352</v>
      </c>
      <c r="F132" s="620">
        <v>0</v>
      </c>
      <c r="G132" s="621">
        <v>0</v>
      </c>
      <c r="H132" s="623">
        <v>0</v>
      </c>
      <c r="I132" s="620">
        <v>0</v>
      </c>
      <c r="J132" s="621">
        <v>0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-289.75</v>
      </c>
      <c r="D133" s="616">
        <v>-289.75</v>
      </c>
      <c r="E133" s="625" t="s">
        <v>352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335</v>
      </c>
    </row>
    <row r="134" spans="1:11" ht="14.4" customHeight="1" thickBot="1" x14ac:dyDescent="0.35">
      <c r="A134" s="635" t="s">
        <v>461</v>
      </c>
      <c r="B134" s="615">
        <v>0</v>
      </c>
      <c r="C134" s="615">
        <v>241.48024000000001</v>
      </c>
      <c r="D134" s="616">
        <v>241.48024000000001</v>
      </c>
      <c r="E134" s="625" t="s">
        <v>335</v>
      </c>
      <c r="F134" s="615">
        <v>0</v>
      </c>
      <c r="G134" s="616">
        <v>0</v>
      </c>
      <c r="H134" s="618">
        <v>5.7717499999999999</v>
      </c>
      <c r="I134" s="615">
        <v>18.65765</v>
      </c>
      <c r="J134" s="616">
        <v>18.65765</v>
      </c>
      <c r="K134" s="626" t="s">
        <v>335</v>
      </c>
    </row>
    <row r="135" spans="1:11" ht="14.4" customHeight="1" thickBot="1" x14ac:dyDescent="0.35">
      <c r="A135" s="636" t="s">
        <v>462</v>
      </c>
      <c r="B135" s="620">
        <v>0</v>
      </c>
      <c r="C135" s="620">
        <v>210.90977000000001</v>
      </c>
      <c r="D135" s="621">
        <v>210.90977000000001</v>
      </c>
      <c r="E135" s="622" t="s">
        <v>335</v>
      </c>
      <c r="F135" s="620">
        <v>0</v>
      </c>
      <c r="G135" s="621">
        <v>0</v>
      </c>
      <c r="H135" s="623">
        <v>5.7717499999999999</v>
      </c>
      <c r="I135" s="620">
        <v>17.707650000000001</v>
      </c>
      <c r="J135" s="621">
        <v>17.707650000000001</v>
      </c>
      <c r="K135" s="624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20.732769999999999</v>
      </c>
      <c r="D136" s="616">
        <v>20.732769999999999</v>
      </c>
      <c r="E136" s="625" t="s">
        <v>335</v>
      </c>
      <c r="F136" s="615">
        <v>0</v>
      </c>
      <c r="G136" s="616">
        <v>0</v>
      </c>
      <c r="H136" s="618">
        <v>0.47175</v>
      </c>
      <c r="I136" s="615">
        <v>1.18065</v>
      </c>
      <c r="J136" s="616">
        <v>1.18065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6.33</v>
      </c>
      <c r="D137" s="616">
        <v>6.33</v>
      </c>
      <c r="E137" s="625" t="s">
        <v>335</v>
      </c>
      <c r="F137" s="615">
        <v>0</v>
      </c>
      <c r="G137" s="616">
        <v>0</v>
      </c>
      <c r="H137" s="618">
        <v>4.8</v>
      </c>
      <c r="I137" s="615">
        <v>4.8</v>
      </c>
      <c r="J137" s="616">
        <v>4.8</v>
      </c>
      <c r="K137" s="626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183.547</v>
      </c>
      <c r="D138" s="616">
        <v>183.547</v>
      </c>
      <c r="E138" s="625" t="s">
        <v>335</v>
      </c>
      <c r="F138" s="615">
        <v>0</v>
      </c>
      <c r="G138" s="616">
        <v>0</v>
      </c>
      <c r="H138" s="618">
        <v>0.5</v>
      </c>
      <c r="I138" s="615">
        <v>11.727</v>
      </c>
      <c r="J138" s="616">
        <v>11.727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0.3</v>
      </c>
      <c r="D139" s="616">
        <v>0.3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335</v>
      </c>
    </row>
    <row r="140" spans="1:11" ht="14.4" customHeight="1" thickBot="1" x14ac:dyDescent="0.35">
      <c r="A140" s="636" t="s">
        <v>467</v>
      </c>
      <c r="B140" s="620">
        <v>0</v>
      </c>
      <c r="C140" s="620">
        <v>6.3724699999999999</v>
      </c>
      <c r="D140" s="621">
        <v>6.3724699999999999</v>
      </c>
      <c r="E140" s="622" t="s">
        <v>352</v>
      </c>
      <c r="F140" s="620">
        <v>0</v>
      </c>
      <c r="G140" s="621">
        <v>0</v>
      </c>
      <c r="H140" s="623">
        <v>0</v>
      </c>
      <c r="I140" s="620">
        <v>0</v>
      </c>
      <c r="J140" s="621">
        <v>0</v>
      </c>
      <c r="K140" s="624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6.3724699999999999</v>
      </c>
      <c r="D141" s="616">
        <v>6.3724699999999999</v>
      </c>
      <c r="E141" s="625" t="s">
        <v>352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335</v>
      </c>
    </row>
    <row r="142" spans="1:11" ht="14.4" customHeight="1" thickBot="1" x14ac:dyDescent="0.35">
      <c r="A142" s="639" t="s">
        <v>469</v>
      </c>
      <c r="B142" s="615">
        <v>0</v>
      </c>
      <c r="C142" s="615">
        <v>1.5</v>
      </c>
      <c r="D142" s="616">
        <v>1.5</v>
      </c>
      <c r="E142" s="625" t="s">
        <v>352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1.5</v>
      </c>
      <c r="D143" s="616">
        <v>1.5</v>
      </c>
      <c r="E143" s="625" t="s">
        <v>352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335</v>
      </c>
    </row>
    <row r="144" spans="1:11" ht="14.4" customHeight="1" thickBot="1" x14ac:dyDescent="0.35">
      <c r="A144" s="639" t="s">
        <v>471</v>
      </c>
      <c r="B144" s="615">
        <v>0</v>
      </c>
      <c r="C144" s="615">
        <v>21.6</v>
      </c>
      <c r="D144" s="616">
        <v>21.6</v>
      </c>
      <c r="E144" s="625" t="s">
        <v>335</v>
      </c>
      <c r="F144" s="615">
        <v>0</v>
      </c>
      <c r="G144" s="616">
        <v>0</v>
      </c>
      <c r="H144" s="618">
        <v>0</v>
      </c>
      <c r="I144" s="615">
        <v>0.95</v>
      </c>
      <c r="J144" s="616">
        <v>0.95</v>
      </c>
      <c r="K144" s="626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21.6</v>
      </c>
      <c r="D145" s="616">
        <v>21.6</v>
      </c>
      <c r="E145" s="625" t="s">
        <v>335</v>
      </c>
      <c r="F145" s="615">
        <v>0</v>
      </c>
      <c r="G145" s="616">
        <v>0</v>
      </c>
      <c r="H145" s="618">
        <v>0</v>
      </c>
      <c r="I145" s="615">
        <v>0.95</v>
      </c>
      <c r="J145" s="616">
        <v>0.95</v>
      </c>
      <c r="K145" s="626" t="s">
        <v>335</v>
      </c>
    </row>
    <row r="146" spans="1:11" ht="14.4" customHeight="1" thickBot="1" x14ac:dyDescent="0.35">
      <c r="A146" s="639" t="s">
        <v>473</v>
      </c>
      <c r="B146" s="615">
        <v>0</v>
      </c>
      <c r="C146" s="615">
        <v>1.0980000000000001</v>
      </c>
      <c r="D146" s="616">
        <v>1.0980000000000001</v>
      </c>
      <c r="E146" s="625" t="s">
        <v>352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1.0980000000000001</v>
      </c>
      <c r="D147" s="616">
        <v>1.0980000000000001</v>
      </c>
      <c r="E147" s="625" t="s">
        <v>352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335</v>
      </c>
    </row>
    <row r="148" spans="1:11" ht="14.4" customHeight="1" thickBot="1" x14ac:dyDescent="0.35">
      <c r="A148" s="634" t="s">
        <v>475</v>
      </c>
      <c r="B148" s="615">
        <v>5267.9815953844</v>
      </c>
      <c r="C148" s="615">
        <v>6030.7411899999997</v>
      </c>
      <c r="D148" s="616">
        <v>762.75959461559899</v>
      </c>
      <c r="E148" s="617">
        <v>1.1447916210039999</v>
      </c>
      <c r="F148" s="615">
        <v>4581.0006756223102</v>
      </c>
      <c r="G148" s="616">
        <v>763.500112603719</v>
      </c>
      <c r="H148" s="618">
        <v>490.056950000001</v>
      </c>
      <c r="I148" s="615">
        <v>873.443950000001</v>
      </c>
      <c r="J148" s="616">
        <v>109.94383739628201</v>
      </c>
      <c r="K148" s="619">
        <v>0.19066662763100001</v>
      </c>
    </row>
    <row r="149" spans="1:11" ht="14.4" customHeight="1" thickBot="1" x14ac:dyDescent="0.35">
      <c r="A149" s="635" t="s">
        <v>476</v>
      </c>
      <c r="B149" s="615">
        <v>4193.9815953844</v>
      </c>
      <c r="C149" s="615">
        <v>4116.3689999999997</v>
      </c>
      <c r="D149" s="616">
        <v>-77.612595384401004</v>
      </c>
      <c r="E149" s="617">
        <v>0.981494292805</v>
      </c>
      <c r="F149" s="615">
        <v>4581.0006756223102</v>
      </c>
      <c r="G149" s="616">
        <v>763.500112603719</v>
      </c>
      <c r="H149" s="618">
        <v>383.38600000000099</v>
      </c>
      <c r="I149" s="615">
        <v>766.77300000000105</v>
      </c>
      <c r="J149" s="616">
        <v>3.2728873962809999</v>
      </c>
      <c r="K149" s="619">
        <v>0.167381114803</v>
      </c>
    </row>
    <row r="150" spans="1:11" ht="14.4" customHeight="1" thickBot="1" x14ac:dyDescent="0.35">
      <c r="A150" s="636" t="s">
        <v>477</v>
      </c>
      <c r="B150" s="620">
        <v>4193.9815953844</v>
      </c>
      <c r="C150" s="620">
        <v>4109.607</v>
      </c>
      <c r="D150" s="621">
        <v>-84.374595384401005</v>
      </c>
      <c r="E150" s="627">
        <v>0.97988198243900004</v>
      </c>
      <c r="F150" s="620">
        <v>4581.0006756223102</v>
      </c>
      <c r="G150" s="621">
        <v>763.500112603719</v>
      </c>
      <c r="H150" s="623">
        <v>383.38600000000099</v>
      </c>
      <c r="I150" s="620">
        <v>766.77300000000105</v>
      </c>
      <c r="J150" s="621">
        <v>3.2728873962809999</v>
      </c>
      <c r="K150" s="628">
        <v>0.167381114803</v>
      </c>
    </row>
    <row r="151" spans="1:11" ht="14.4" customHeight="1" thickBot="1" x14ac:dyDescent="0.35">
      <c r="A151" s="637" t="s">
        <v>478</v>
      </c>
      <c r="B151" s="615">
        <v>85.999999999997996</v>
      </c>
      <c r="C151" s="615">
        <v>85.8</v>
      </c>
      <c r="D151" s="616">
        <v>-0.199999999998</v>
      </c>
      <c r="E151" s="617">
        <v>0.99767441860399997</v>
      </c>
      <c r="F151" s="615">
        <v>85.999997291205005</v>
      </c>
      <c r="G151" s="616">
        <v>14.333332881866999</v>
      </c>
      <c r="H151" s="618">
        <v>7.15</v>
      </c>
      <c r="I151" s="615">
        <v>14.3</v>
      </c>
      <c r="J151" s="616">
        <v>-3.3332881867000001E-2</v>
      </c>
      <c r="K151" s="619">
        <v>0.16627907500399999</v>
      </c>
    </row>
    <row r="152" spans="1:11" ht="14.4" customHeight="1" thickBot="1" x14ac:dyDescent="0.35">
      <c r="A152" s="637" t="s">
        <v>479</v>
      </c>
      <c r="B152" s="615">
        <v>529.97894321743297</v>
      </c>
      <c r="C152" s="615">
        <v>620.11699999999996</v>
      </c>
      <c r="D152" s="616">
        <v>90.138056782567006</v>
      </c>
      <c r="E152" s="617">
        <v>1.1700785624329999</v>
      </c>
      <c r="F152" s="615">
        <v>872.99997250259901</v>
      </c>
      <c r="G152" s="616">
        <v>145.4999954171</v>
      </c>
      <c r="H152" s="618">
        <v>72.834999999999994</v>
      </c>
      <c r="I152" s="615">
        <v>145.66999999999999</v>
      </c>
      <c r="J152" s="616">
        <v>0.17000458290000001</v>
      </c>
      <c r="K152" s="619">
        <v>0.166861402735</v>
      </c>
    </row>
    <row r="153" spans="1:11" ht="14.4" customHeight="1" thickBot="1" x14ac:dyDescent="0.35">
      <c r="A153" s="637" t="s">
        <v>480</v>
      </c>
      <c r="B153" s="615">
        <v>2867.99999999995</v>
      </c>
      <c r="C153" s="615">
        <v>2853.0230000000001</v>
      </c>
      <c r="D153" s="616">
        <v>-14.976999999946001</v>
      </c>
      <c r="E153" s="617">
        <v>0.99477789400200001</v>
      </c>
      <c r="F153" s="615">
        <v>2948.9999071135799</v>
      </c>
      <c r="G153" s="616">
        <v>491.49998451892998</v>
      </c>
      <c r="H153" s="618">
        <v>245.650000000001</v>
      </c>
      <c r="I153" s="615">
        <v>491.30099999999999</v>
      </c>
      <c r="J153" s="616">
        <v>-0.19898451892899999</v>
      </c>
      <c r="K153" s="619">
        <v>0.166599191412</v>
      </c>
    </row>
    <row r="154" spans="1:11" ht="14.4" customHeight="1" thickBot="1" x14ac:dyDescent="0.35">
      <c r="A154" s="637" t="s">
        <v>481</v>
      </c>
      <c r="B154" s="615">
        <v>317.00265216703201</v>
      </c>
      <c r="C154" s="615">
        <v>264.90300000000002</v>
      </c>
      <c r="D154" s="616">
        <v>-52.099652167031003</v>
      </c>
      <c r="E154" s="617">
        <v>0.83564915999599998</v>
      </c>
      <c r="F154" s="615">
        <v>330.000809518604</v>
      </c>
      <c r="G154" s="616">
        <v>55.000134919767</v>
      </c>
      <c r="H154" s="618">
        <v>27.535</v>
      </c>
      <c r="I154" s="615">
        <v>55.07</v>
      </c>
      <c r="J154" s="616">
        <v>6.9865080231999999E-2</v>
      </c>
      <c r="K154" s="619">
        <v>0.16687837851099999</v>
      </c>
    </row>
    <row r="155" spans="1:11" ht="14.4" customHeight="1" thickBot="1" x14ac:dyDescent="0.35">
      <c r="A155" s="637" t="s">
        <v>482</v>
      </c>
      <c r="B155" s="615">
        <v>0</v>
      </c>
      <c r="C155" s="615">
        <v>1.9790000000000001</v>
      </c>
      <c r="D155" s="616">
        <v>1.9790000000000001</v>
      </c>
      <c r="E155" s="625" t="s">
        <v>335</v>
      </c>
      <c r="F155" s="615">
        <v>1.999999937004</v>
      </c>
      <c r="G155" s="616">
        <v>0.33333332283400002</v>
      </c>
      <c r="H155" s="618">
        <v>0.28299999999999997</v>
      </c>
      <c r="I155" s="615">
        <v>0.56599999999999995</v>
      </c>
      <c r="J155" s="616">
        <v>0.232666677165</v>
      </c>
      <c r="K155" s="619">
        <v>0.28300000891299998</v>
      </c>
    </row>
    <row r="156" spans="1:11" ht="14.4" customHeight="1" thickBot="1" x14ac:dyDescent="0.35">
      <c r="A156" s="637" t="s">
        <v>483</v>
      </c>
      <c r="B156" s="615">
        <v>392.99999999999301</v>
      </c>
      <c r="C156" s="615">
        <v>283.78500000000003</v>
      </c>
      <c r="D156" s="616">
        <v>-109.214999999993</v>
      </c>
      <c r="E156" s="617">
        <v>0.72209923664099995</v>
      </c>
      <c r="F156" s="615">
        <v>340.99998925931999</v>
      </c>
      <c r="G156" s="616">
        <v>56.833331543219998</v>
      </c>
      <c r="H156" s="618">
        <v>29.933</v>
      </c>
      <c r="I156" s="615">
        <v>59.866</v>
      </c>
      <c r="J156" s="616">
        <v>3.0326684567800002</v>
      </c>
      <c r="K156" s="619">
        <v>0.175560122831</v>
      </c>
    </row>
    <row r="157" spans="1:11" ht="14.4" customHeight="1" thickBot="1" x14ac:dyDescent="0.35">
      <c r="A157" s="636" t="s">
        <v>484</v>
      </c>
      <c r="B157" s="620">
        <v>0</v>
      </c>
      <c r="C157" s="620">
        <v>6.7619999999999996</v>
      </c>
      <c r="D157" s="621">
        <v>6.7619999999999996</v>
      </c>
      <c r="E157" s="622" t="s">
        <v>352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335</v>
      </c>
    </row>
    <row r="158" spans="1:11" ht="14.4" customHeight="1" thickBot="1" x14ac:dyDescent="0.35">
      <c r="A158" s="637" t="s">
        <v>485</v>
      </c>
      <c r="B158" s="615">
        <v>0</v>
      </c>
      <c r="C158" s="615">
        <v>6.7619999999999996</v>
      </c>
      <c r="D158" s="616">
        <v>6.7619999999999996</v>
      </c>
      <c r="E158" s="625" t="s">
        <v>352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335</v>
      </c>
    </row>
    <row r="159" spans="1:11" ht="14.4" customHeight="1" thickBot="1" x14ac:dyDescent="0.35">
      <c r="A159" s="635" t="s">
        <v>486</v>
      </c>
      <c r="B159" s="615">
        <v>1074</v>
      </c>
      <c r="C159" s="615">
        <v>1914.37219</v>
      </c>
      <c r="D159" s="616">
        <v>840.37219000000005</v>
      </c>
      <c r="E159" s="617">
        <v>1.7824694506509999</v>
      </c>
      <c r="F159" s="615">
        <v>0</v>
      </c>
      <c r="G159" s="616">
        <v>0</v>
      </c>
      <c r="H159" s="618">
        <v>106.67095</v>
      </c>
      <c r="I159" s="615">
        <v>106.67095</v>
      </c>
      <c r="J159" s="616">
        <v>106.67095</v>
      </c>
      <c r="K159" s="626" t="s">
        <v>335</v>
      </c>
    </row>
    <row r="160" spans="1:11" ht="14.4" customHeight="1" thickBot="1" x14ac:dyDescent="0.35">
      <c r="A160" s="636" t="s">
        <v>487</v>
      </c>
      <c r="B160" s="620">
        <v>1074</v>
      </c>
      <c r="C160" s="620">
        <v>1212.76322</v>
      </c>
      <c r="D160" s="621">
        <v>138.76321999999999</v>
      </c>
      <c r="E160" s="627">
        <v>1.1292022532579999</v>
      </c>
      <c r="F160" s="620">
        <v>0</v>
      </c>
      <c r="G160" s="621">
        <v>0</v>
      </c>
      <c r="H160" s="623">
        <v>0</v>
      </c>
      <c r="I160" s="620">
        <v>0</v>
      </c>
      <c r="J160" s="621">
        <v>0</v>
      </c>
      <c r="K160" s="624" t="s">
        <v>335</v>
      </c>
    </row>
    <row r="161" spans="1:11" ht="14.4" customHeight="1" thickBot="1" x14ac:dyDescent="0.35">
      <c r="A161" s="637" t="s">
        <v>488</v>
      </c>
      <c r="B161" s="615">
        <v>1074</v>
      </c>
      <c r="C161" s="615">
        <v>1212.76322</v>
      </c>
      <c r="D161" s="616">
        <v>138.76321999999999</v>
      </c>
      <c r="E161" s="617">
        <v>1.1292022532579999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335</v>
      </c>
    </row>
    <row r="162" spans="1:11" ht="14.4" customHeight="1" thickBot="1" x14ac:dyDescent="0.35">
      <c r="A162" s="636" t="s">
        <v>489</v>
      </c>
      <c r="B162" s="620">
        <v>0</v>
      </c>
      <c r="C162" s="620">
        <v>8.39</v>
      </c>
      <c r="D162" s="621">
        <v>8.39</v>
      </c>
      <c r="E162" s="622" t="s">
        <v>335</v>
      </c>
      <c r="F162" s="620">
        <v>0</v>
      </c>
      <c r="G162" s="621">
        <v>0</v>
      </c>
      <c r="H162" s="623">
        <v>3.2699500000000001</v>
      </c>
      <c r="I162" s="620">
        <v>3.2699500000000001</v>
      </c>
      <c r="J162" s="621">
        <v>3.2699500000000001</v>
      </c>
      <c r="K162" s="624" t="s">
        <v>335</v>
      </c>
    </row>
    <row r="163" spans="1:11" ht="14.4" customHeight="1" thickBot="1" x14ac:dyDescent="0.35">
      <c r="A163" s="637" t="s">
        <v>490</v>
      </c>
      <c r="B163" s="615">
        <v>0</v>
      </c>
      <c r="C163" s="615">
        <v>8.39</v>
      </c>
      <c r="D163" s="616">
        <v>8.39</v>
      </c>
      <c r="E163" s="625" t="s">
        <v>335</v>
      </c>
      <c r="F163" s="615">
        <v>0</v>
      </c>
      <c r="G163" s="616">
        <v>0</v>
      </c>
      <c r="H163" s="618">
        <v>3.2699500000000001</v>
      </c>
      <c r="I163" s="615">
        <v>3.2699500000000001</v>
      </c>
      <c r="J163" s="616">
        <v>3.2699500000000001</v>
      </c>
      <c r="K163" s="626" t="s">
        <v>335</v>
      </c>
    </row>
    <row r="164" spans="1:11" ht="14.4" customHeight="1" thickBot="1" x14ac:dyDescent="0.35">
      <c r="A164" s="636" t="s">
        <v>491</v>
      </c>
      <c r="B164" s="620">
        <v>0</v>
      </c>
      <c r="C164" s="620">
        <v>62.738500000000002</v>
      </c>
      <c r="D164" s="621">
        <v>62.738500000000002</v>
      </c>
      <c r="E164" s="622" t="s">
        <v>352</v>
      </c>
      <c r="F164" s="620">
        <v>0</v>
      </c>
      <c r="G164" s="621">
        <v>0</v>
      </c>
      <c r="H164" s="623">
        <v>23.513999999999999</v>
      </c>
      <c r="I164" s="620">
        <v>23.513999999999999</v>
      </c>
      <c r="J164" s="621">
        <v>23.513999999999999</v>
      </c>
      <c r="K164" s="624" t="s">
        <v>335</v>
      </c>
    </row>
    <row r="165" spans="1:11" ht="14.4" customHeight="1" thickBot="1" x14ac:dyDescent="0.35">
      <c r="A165" s="637" t="s">
        <v>492</v>
      </c>
      <c r="B165" s="615">
        <v>0</v>
      </c>
      <c r="C165" s="615">
        <v>62.738500000000002</v>
      </c>
      <c r="D165" s="616">
        <v>62.738500000000002</v>
      </c>
      <c r="E165" s="625" t="s">
        <v>352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0</v>
      </c>
      <c r="D166" s="616">
        <v>0</v>
      </c>
      <c r="E166" s="617">
        <v>1</v>
      </c>
      <c r="F166" s="615">
        <v>0</v>
      </c>
      <c r="G166" s="616">
        <v>0</v>
      </c>
      <c r="H166" s="618">
        <v>23.513999999999999</v>
      </c>
      <c r="I166" s="615">
        <v>23.513999999999999</v>
      </c>
      <c r="J166" s="616">
        <v>23.513999999999999</v>
      </c>
      <c r="K166" s="626" t="s">
        <v>352</v>
      </c>
    </row>
    <row r="167" spans="1:11" ht="14.4" customHeight="1" thickBot="1" x14ac:dyDescent="0.35">
      <c r="A167" s="636" t="s">
        <v>494</v>
      </c>
      <c r="B167" s="620">
        <v>0</v>
      </c>
      <c r="C167" s="620">
        <v>534.63027</v>
      </c>
      <c r="D167" s="621">
        <v>534.63027</v>
      </c>
      <c r="E167" s="622" t="s">
        <v>352</v>
      </c>
      <c r="F167" s="620">
        <v>0</v>
      </c>
      <c r="G167" s="621">
        <v>0</v>
      </c>
      <c r="H167" s="623">
        <v>0</v>
      </c>
      <c r="I167" s="620">
        <v>0</v>
      </c>
      <c r="J167" s="621">
        <v>0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534.63027</v>
      </c>
      <c r="D168" s="616">
        <v>534.63027</v>
      </c>
      <c r="E168" s="625" t="s">
        <v>352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0</v>
      </c>
      <c r="C169" s="620">
        <v>95.850200000000001</v>
      </c>
      <c r="D169" s="621">
        <v>95.850200000000001</v>
      </c>
      <c r="E169" s="622" t="s">
        <v>352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0</v>
      </c>
      <c r="C170" s="615">
        <v>95.850200000000001</v>
      </c>
      <c r="D170" s="616">
        <v>95.850200000000001</v>
      </c>
      <c r="E170" s="625" t="s">
        <v>352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335</v>
      </c>
    </row>
    <row r="171" spans="1:11" ht="14.4" customHeight="1" thickBot="1" x14ac:dyDescent="0.35">
      <c r="A171" s="636" t="s">
        <v>498</v>
      </c>
      <c r="B171" s="620">
        <v>0</v>
      </c>
      <c r="C171" s="620">
        <v>0</v>
      </c>
      <c r="D171" s="621">
        <v>0</v>
      </c>
      <c r="E171" s="627">
        <v>1</v>
      </c>
      <c r="F171" s="620">
        <v>0</v>
      </c>
      <c r="G171" s="621">
        <v>0</v>
      </c>
      <c r="H171" s="623">
        <v>79.887</v>
      </c>
      <c r="I171" s="620">
        <v>79.887</v>
      </c>
      <c r="J171" s="621">
        <v>79.887</v>
      </c>
      <c r="K171" s="624" t="s">
        <v>352</v>
      </c>
    </row>
    <row r="172" spans="1:11" ht="14.4" customHeight="1" thickBot="1" x14ac:dyDescent="0.35">
      <c r="A172" s="637" t="s">
        <v>499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79.887</v>
      </c>
      <c r="I172" s="615">
        <v>79.887</v>
      </c>
      <c r="J172" s="616">
        <v>79.887</v>
      </c>
      <c r="K172" s="626" t="s">
        <v>352</v>
      </c>
    </row>
    <row r="173" spans="1:11" ht="14.4" customHeight="1" thickBot="1" x14ac:dyDescent="0.35">
      <c r="A173" s="633" t="s">
        <v>500</v>
      </c>
      <c r="B173" s="615">
        <v>448784.69656639802</v>
      </c>
      <c r="C173" s="615">
        <v>535001.82319999998</v>
      </c>
      <c r="D173" s="616">
        <v>86217.126633602005</v>
      </c>
      <c r="E173" s="617">
        <v>1.1921124478909999</v>
      </c>
      <c r="F173" s="615">
        <v>541214.27930784901</v>
      </c>
      <c r="G173" s="616">
        <v>90202.379884641501</v>
      </c>
      <c r="H173" s="618">
        <v>37634.641969999997</v>
      </c>
      <c r="I173" s="615">
        <v>82357.822679999997</v>
      </c>
      <c r="J173" s="616">
        <v>-7844.55720464156</v>
      </c>
      <c r="K173" s="619">
        <v>0.152172301856</v>
      </c>
    </row>
    <row r="174" spans="1:11" ht="14.4" customHeight="1" thickBot="1" x14ac:dyDescent="0.35">
      <c r="A174" s="634" t="s">
        <v>501</v>
      </c>
      <c r="B174" s="615">
        <v>448604.74235459499</v>
      </c>
      <c r="C174" s="615">
        <v>534742.51462000003</v>
      </c>
      <c r="D174" s="616">
        <v>86137.772265404798</v>
      </c>
      <c r="E174" s="617">
        <v>1.192012620761</v>
      </c>
      <c r="F174" s="615">
        <v>541079.61090122501</v>
      </c>
      <c r="G174" s="616">
        <v>90179.935150204197</v>
      </c>
      <c r="H174" s="618">
        <v>37520.734559999997</v>
      </c>
      <c r="I174" s="615">
        <v>82235.640270000004</v>
      </c>
      <c r="J174" s="616">
        <v>-7944.2948802042101</v>
      </c>
      <c r="K174" s="619">
        <v>0.15198436350799999</v>
      </c>
    </row>
    <row r="175" spans="1:11" ht="14.4" customHeight="1" thickBot="1" x14ac:dyDescent="0.35">
      <c r="A175" s="635" t="s">
        <v>502</v>
      </c>
      <c r="B175" s="615">
        <v>448604.74235459499</v>
      </c>
      <c r="C175" s="615">
        <v>534742.51462000003</v>
      </c>
      <c r="D175" s="616">
        <v>86137.772265404798</v>
      </c>
      <c r="E175" s="617">
        <v>1.192012620761</v>
      </c>
      <c r="F175" s="615">
        <v>541079.61090122501</v>
      </c>
      <c r="G175" s="616">
        <v>90179.935150204197</v>
      </c>
      <c r="H175" s="618">
        <v>37520.734559999997</v>
      </c>
      <c r="I175" s="615">
        <v>82235.640270000004</v>
      </c>
      <c r="J175" s="616">
        <v>-7944.2948802042101</v>
      </c>
      <c r="K175" s="619">
        <v>0.15198436350799999</v>
      </c>
    </row>
    <row r="176" spans="1:11" ht="14.4" customHeight="1" thickBot="1" x14ac:dyDescent="0.35">
      <c r="A176" s="636" t="s">
        <v>503</v>
      </c>
      <c r="B176" s="620">
        <v>146.73059035630899</v>
      </c>
      <c r="C176" s="620">
        <v>183.14546999999999</v>
      </c>
      <c r="D176" s="621">
        <v>36.414879643691002</v>
      </c>
      <c r="E176" s="627">
        <v>1.2481751048309999</v>
      </c>
      <c r="F176" s="620">
        <v>170.34639943289801</v>
      </c>
      <c r="G176" s="621">
        <v>28.391066572149001</v>
      </c>
      <c r="H176" s="623">
        <v>9.0473999999999997</v>
      </c>
      <c r="I176" s="620">
        <v>16.55218</v>
      </c>
      <c r="J176" s="621">
        <v>-11.838886572149001</v>
      </c>
      <c r="K176" s="628">
        <v>9.7167771405999998E-2</v>
      </c>
    </row>
    <row r="177" spans="1:11" ht="14.4" customHeight="1" thickBot="1" x14ac:dyDescent="0.35">
      <c r="A177" s="637" t="s">
        <v>504</v>
      </c>
      <c r="B177" s="615">
        <v>116.211725158202</v>
      </c>
      <c r="C177" s="615">
        <v>145.94988000000001</v>
      </c>
      <c r="D177" s="616">
        <v>29.738154841798</v>
      </c>
      <c r="E177" s="617">
        <v>1.2558963374929999</v>
      </c>
      <c r="F177" s="615">
        <v>131.73417117762801</v>
      </c>
      <c r="G177" s="616">
        <v>21.955695196271002</v>
      </c>
      <c r="H177" s="618">
        <v>5.6</v>
      </c>
      <c r="I177" s="615">
        <v>11.735200000000001</v>
      </c>
      <c r="J177" s="616">
        <v>-10.220495196270999</v>
      </c>
      <c r="K177" s="619">
        <v>8.9082429372999997E-2</v>
      </c>
    </row>
    <row r="178" spans="1:11" ht="14.4" customHeight="1" thickBot="1" x14ac:dyDescent="0.35">
      <c r="A178" s="637" t="s">
        <v>505</v>
      </c>
      <c r="B178" s="615">
        <v>5.2829132859649999</v>
      </c>
      <c r="C178" s="615">
        <v>2.4575999999999998</v>
      </c>
      <c r="D178" s="616">
        <v>-2.8253132859650001</v>
      </c>
      <c r="E178" s="617">
        <v>0.46519786848</v>
      </c>
      <c r="F178" s="615">
        <v>2.3120892168710001</v>
      </c>
      <c r="G178" s="616">
        <v>0.38534820281100002</v>
      </c>
      <c r="H178" s="618">
        <v>0.156</v>
      </c>
      <c r="I178" s="615">
        <v>0.312</v>
      </c>
      <c r="J178" s="616">
        <v>-7.3348202811000004E-2</v>
      </c>
      <c r="K178" s="619">
        <v>0.13494288962600001</v>
      </c>
    </row>
    <row r="179" spans="1:11" ht="14.4" customHeight="1" thickBot="1" x14ac:dyDescent="0.35">
      <c r="A179" s="637" t="s">
        <v>506</v>
      </c>
      <c r="B179" s="615">
        <v>21.182488784488001</v>
      </c>
      <c r="C179" s="615">
        <v>28.70618</v>
      </c>
      <c r="D179" s="616">
        <v>7.5236912155109996</v>
      </c>
      <c r="E179" s="617">
        <v>1.3551844777090001</v>
      </c>
      <c r="F179" s="615">
        <v>30.460730870829</v>
      </c>
      <c r="G179" s="616">
        <v>5.0767884784710002</v>
      </c>
      <c r="H179" s="618">
        <v>3.0573999999999999</v>
      </c>
      <c r="I179" s="615">
        <v>4.2709799999999998</v>
      </c>
      <c r="J179" s="616">
        <v>-0.80580847847100001</v>
      </c>
      <c r="K179" s="619">
        <v>0.140212656686</v>
      </c>
    </row>
    <row r="180" spans="1:11" ht="14.4" customHeight="1" thickBot="1" x14ac:dyDescent="0.35">
      <c r="A180" s="637" t="s">
        <v>507</v>
      </c>
      <c r="B180" s="615">
        <v>4.053463127653</v>
      </c>
      <c r="C180" s="615">
        <v>6.0318100000000001</v>
      </c>
      <c r="D180" s="616">
        <v>1.978346872346</v>
      </c>
      <c r="E180" s="617">
        <v>1.488063369529</v>
      </c>
      <c r="F180" s="615">
        <v>5.8394081675680001</v>
      </c>
      <c r="G180" s="616">
        <v>0.97323469459400003</v>
      </c>
      <c r="H180" s="618">
        <v>0.23400000000000001</v>
      </c>
      <c r="I180" s="615">
        <v>0.23400000000000001</v>
      </c>
      <c r="J180" s="616">
        <v>-0.73923469459400004</v>
      </c>
      <c r="K180" s="619">
        <v>4.0072554150000002E-2</v>
      </c>
    </row>
    <row r="181" spans="1:11" ht="14.4" customHeight="1" thickBot="1" x14ac:dyDescent="0.35">
      <c r="A181" s="636" t="s">
        <v>508</v>
      </c>
      <c r="B181" s="620">
        <v>0</v>
      </c>
      <c r="C181" s="620">
        <v>243.70447999999999</v>
      </c>
      <c r="D181" s="621">
        <v>243.70447999999999</v>
      </c>
      <c r="E181" s="622" t="s">
        <v>335</v>
      </c>
      <c r="F181" s="620">
        <v>126.26450165051899</v>
      </c>
      <c r="G181" s="621">
        <v>21.044083608419001</v>
      </c>
      <c r="H181" s="623">
        <v>2.2394099999999999</v>
      </c>
      <c r="I181" s="620">
        <v>4.6356700000000002</v>
      </c>
      <c r="J181" s="621">
        <v>-16.408413608419</v>
      </c>
      <c r="K181" s="628">
        <v>3.6713961083999998E-2</v>
      </c>
    </row>
    <row r="182" spans="1:11" ht="14.4" customHeight="1" thickBot="1" x14ac:dyDescent="0.35">
      <c r="A182" s="637" t="s">
        <v>509</v>
      </c>
      <c r="B182" s="615">
        <v>0</v>
      </c>
      <c r="C182" s="615">
        <v>243.43938</v>
      </c>
      <c r="D182" s="616">
        <v>243.43938</v>
      </c>
      <c r="E182" s="625" t="s">
        <v>335</v>
      </c>
      <c r="F182" s="615">
        <v>126.000000000033</v>
      </c>
      <c r="G182" s="616">
        <v>21.000000000004999</v>
      </c>
      <c r="H182" s="618">
        <v>2.2394099999999999</v>
      </c>
      <c r="I182" s="615">
        <v>4.6356700000000002</v>
      </c>
      <c r="J182" s="616">
        <v>-16.364330000005001</v>
      </c>
      <c r="K182" s="619">
        <v>3.6791031746E-2</v>
      </c>
    </row>
    <row r="183" spans="1:11" ht="14.4" customHeight="1" thickBot="1" x14ac:dyDescent="0.35">
      <c r="A183" s="637" t="s">
        <v>510</v>
      </c>
      <c r="B183" s="615">
        <v>0</v>
      </c>
      <c r="C183" s="615">
        <v>0.2651</v>
      </c>
      <c r="D183" s="616">
        <v>0.2651</v>
      </c>
      <c r="E183" s="625" t="s">
        <v>335</v>
      </c>
      <c r="F183" s="615">
        <v>0.264501650486</v>
      </c>
      <c r="G183" s="616">
        <v>4.4083608413999997E-2</v>
      </c>
      <c r="H183" s="618">
        <v>0</v>
      </c>
      <c r="I183" s="615">
        <v>0</v>
      </c>
      <c r="J183" s="616">
        <v>-4.4083608413999997E-2</v>
      </c>
      <c r="K183" s="619">
        <v>0</v>
      </c>
    </row>
    <row r="184" spans="1:11" ht="14.4" customHeight="1" thickBot="1" x14ac:dyDescent="0.35">
      <c r="A184" s="636" t="s">
        <v>511</v>
      </c>
      <c r="B184" s="620">
        <v>46.999686113751999</v>
      </c>
      <c r="C184" s="620">
        <v>32.200150000000001</v>
      </c>
      <c r="D184" s="621">
        <v>-14.799536113752</v>
      </c>
      <c r="E184" s="627">
        <v>0.68511414995499997</v>
      </c>
      <c r="F184" s="620">
        <v>33.000000000008001</v>
      </c>
      <c r="G184" s="621">
        <v>5.5000000000010001</v>
      </c>
      <c r="H184" s="623">
        <v>3.5722</v>
      </c>
      <c r="I184" s="620">
        <v>5.1969000000000003</v>
      </c>
      <c r="J184" s="621">
        <v>-0.30310000000100001</v>
      </c>
      <c r="K184" s="628">
        <v>0.15748181818099999</v>
      </c>
    </row>
    <row r="185" spans="1:11" ht="14.4" customHeight="1" thickBot="1" x14ac:dyDescent="0.35">
      <c r="A185" s="637" t="s">
        <v>512</v>
      </c>
      <c r="B185" s="615">
        <v>46.999686113751999</v>
      </c>
      <c r="C185" s="615">
        <v>2.8105899999999999</v>
      </c>
      <c r="D185" s="616">
        <v>-44.189096113752001</v>
      </c>
      <c r="E185" s="617">
        <v>5.9800186605E-2</v>
      </c>
      <c r="F185" s="615">
        <v>5.0000000000010001</v>
      </c>
      <c r="G185" s="616">
        <v>0.83333333333299997</v>
      </c>
      <c r="H185" s="618">
        <v>0.80220000000000002</v>
      </c>
      <c r="I185" s="615">
        <v>1.0689</v>
      </c>
      <c r="J185" s="616">
        <v>0.23556666666600001</v>
      </c>
      <c r="K185" s="619">
        <v>0.21377999999899999</v>
      </c>
    </row>
    <row r="186" spans="1:11" ht="14.4" customHeight="1" thickBot="1" x14ac:dyDescent="0.35">
      <c r="A186" s="637" t="s">
        <v>513</v>
      </c>
      <c r="B186" s="615">
        <v>0</v>
      </c>
      <c r="C186" s="615">
        <v>29.389559999999999</v>
      </c>
      <c r="D186" s="616">
        <v>29.389559999999999</v>
      </c>
      <c r="E186" s="625" t="s">
        <v>335</v>
      </c>
      <c r="F186" s="615">
        <v>28.000000000006999</v>
      </c>
      <c r="G186" s="616">
        <v>4.666666666667</v>
      </c>
      <c r="H186" s="618">
        <v>2.77</v>
      </c>
      <c r="I186" s="615">
        <v>4.1280000000000001</v>
      </c>
      <c r="J186" s="616">
        <v>-0.53866666666700003</v>
      </c>
      <c r="K186" s="619">
        <v>0.147428571428</v>
      </c>
    </row>
    <row r="187" spans="1:11" ht="14.4" customHeight="1" thickBot="1" x14ac:dyDescent="0.35">
      <c r="A187" s="636" t="s">
        <v>514</v>
      </c>
      <c r="B187" s="620">
        <v>0</v>
      </c>
      <c r="C187" s="620">
        <v>0</v>
      </c>
      <c r="D187" s="621">
        <v>0</v>
      </c>
      <c r="E187" s="622" t="s">
        <v>335</v>
      </c>
      <c r="F187" s="620">
        <v>0</v>
      </c>
      <c r="G187" s="621">
        <v>0</v>
      </c>
      <c r="H187" s="623">
        <v>0</v>
      </c>
      <c r="I187" s="620">
        <v>-4.2368600000000001</v>
      </c>
      <c r="J187" s="621">
        <v>-4.2368600000000001</v>
      </c>
      <c r="K187" s="624" t="s">
        <v>352</v>
      </c>
    </row>
    <row r="188" spans="1:11" ht="14.4" customHeight="1" thickBot="1" x14ac:dyDescent="0.35">
      <c r="A188" s="637" t="s">
        <v>515</v>
      </c>
      <c r="B188" s="615">
        <v>0</v>
      </c>
      <c r="C188" s="615">
        <v>0</v>
      </c>
      <c r="D188" s="616">
        <v>0</v>
      </c>
      <c r="E188" s="625" t="s">
        <v>335</v>
      </c>
      <c r="F188" s="615">
        <v>0</v>
      </c>
      <c r="G188" s="616">
        <v>0</v>
      </c>
      <c r="H188" s="618">
        <v>0</v>
      </c>
      <c r="I188" s="615">
        <v>-4.2368600000000001</v>
      </c>
      <c r="J188" s="616">
        <v>-4.2368600000000001</v>
      </c>
      <c r="K188" s="626" t="s">
        <v>352</v>
      </c>
    </row>
    <row r="189" spans="1:11" ht="14.4" customHeight="1" thickBot="1" x14ac:dyDescent="0.35">
      <c r="A189" s="636" t="s">
        <v>516</v>
      </c>
      <c r="B189" s="620">
        <v>1</v>
      </c>
      <c r="C189" s="620">
        <v>1.3329</v>
      </c>
      <c r="D189" s="621">
        <v>0.33289999999999997</v>
      </c>
      <c r="E189" s="627">
        <v>1.3329</v>
      </c>
      <c r="F189" s="620">
        <v>2</v>
      </c>
      <c r="G189" s="621">
        <v>0.33333333333300003</v>
      </c>
      <c r="H189" s="623">
        <v>0</v>
      </c>
      <c r="I189" s="620">
        <v>3.4200000000000001E-2</v>
      </c>
      <c r="J189" s="621">
        <v>-0.29913333333300002</v>
      </c>
      <c r="K189" s="628">
        <v>1.7099999998999998E-2</v>
      </c>
    </row>
    <row r="190" spans="1:11" ht="14.4" customHeight="1" thickBot="1" x14ac:dyDescent="0.35">
      <c r="A190" s="637" t="s">
        <v>517</v>
      </c>
      <c r="B190" s="615">
        <v>1</v>
      </c>
      <c r="C190" s="615">
        <v>1.3329</v>
      </c>
      <c r="D190" s="616">
        <v>0.33289999999999997</v>
      </c>
      <c r="E190" s="617">
        <v>1.3329</v>
      </c>
      <c r="F190" s="615">
        <v>2</v>
      </c>
      <c r="G190" s="616">
        <v>0.33333333333300003</v>
      </c>
      <c r="H190" s="618">
        <v>0</v>
      </c>
      <c r="I190" s="615">
        <v>3.4200000000000001E-2</v>
      </c>
      <c r="J190" s="616">
        <v>-0.29913333333300002</v>
      </c>
      <c r="K190" s="619">
        <v>1.7099999998999998E-2</v>
      </c>
    </row>
    <row r="191" spans="1:11" ht="14.4" customHeight="1" thickBot="1" x14ac:dyDescent="0.35">
      <c r="A191" s="636" t="s">
        <v>518</v>
      </c>
      <c r="B191" s="620">
        <v>448410.01207812497</v>
      </c>
      <c r="C191" s="620">
        <v>524803.44305</v>
      </c>
      <c r="D191" s="621">
        <v>76393.430971874899</v>
      </c>
      <c r="E191" s="627">
        <v>1.1703651321649999</v>
      </c>
      <c r="F191" s="620">
        <v>540748.00000014203</v>
      </c>
      <c r="G191" s="621">
        <v>90124.666666690304</v>
      </c>
      <c r="H191" s="623">
        <v>37505.875549999997</v>
      </c>
      <c r="I191" s="620">
        <v>82546.286900000006</v>
      </c>
      <c r="J191" s="621">
        <v>-7578.3797666903001</v>
      </c>
      <c r="K191" s="628">
        <v>0.15265204291000001</v>
      </c>
    </row>
    <row r="192" spans="1:11" ht="14.4" customHeight="1" thickBot="1" x14ac:dyDescent="0.35">
      <c r="A192" s="637" t="s">
        <v>519</v>
      </c>
      <c r="B192" s="615">
        <v>148935</v>
      </c>
      <c r="C192" s="615">
        <v>159896.11541</v>
      </c>
      <c r="D192" s="616">
        <v>10961.1154099999</v>
      </c>
      <c r="E192" s="617">
        <v>1.0735966388689999</v>
      </c>
      <c r="F192" s="615">
        <v>164606.00000004299</v>
      </c>
      <c r="G192" s="616">
        <v>27434.333333340499</v>
      </c>
      <c r="H192" s="618">
        <v>9238.2273299999997</v>
      </c>
      <c r="I192" s="615">
        <v>19060.170819999999</v>
      </c>
      <c r="J192" s="616">
        <v>-8374.1625133405105</v>
      </c>
      <c r="K192" s="619">
        <v>0.11579268568499999</v>
      </c>
    </row>
    <row r="193" spans="1:11" ht="14.4" customHeight="1" thickBot="1" x14ac:dyDescent="0.35">
      <c r="A193" s="637" t="s">
        <v>520</v>
      </c>
      <c r="B193" s="615">
        <v>140872</v>
      </c>
      <c r="C193" s="615">
        <v>182450.43398</v>
      </c>
      <c r="D193" s="616">
        <v>41578.433980000002</v>
      </c>
      <c r="E193" s="617">
        <v>1.295150448492</v>
      </c>
      <c r="F193" s="615">
        <v>183683.00000004799</v>
      </c>
      <c r="G193" s="616">
        <v>30613.833333341299</v>
      </c>
      <c r="H193" s="618">
        <v>14841.503360000001</v>
      </c>
      <c r="I193" s="615">
        <v>30756.023519999999</v>
      </c>
      <c r="J193" s="616">
        <v>142.19018665866699</v>
      </c>
      <c r="K193" s="619">
        <v>0.16744077306999999</v>
      </c>
    </row>
    <row r="194" spans="1:11" ht="14.4" customHeight="1" thickBot="1" x14ac:dyDescent="0.35">
      <c r="A194" s="637" t="s">
        <v>521</v>
      </c>
      <c r="B194" s="615">
        <v>76439.012078125001</v>
      </c>
      <c r="C194" s="615">
        <v>85288.195630000002</v>
      </c>
      <c r="D194" s="616">
        <v>8849.1835518749904</v>
      </c>
      <c r="E194" s="617">
        <v>1.1157678953620001</v>
      </c>
      <c r="F194" s="615">
        <v>97635.000000025699</v>
      </c>
      <c r="G194" s="616">
        <v>16272.5000000043</v>
      </c>
      <c r="H194" s="618">
        <v>4783.6587099999997</v>
      </c>
      <c r="I194" s="615">
        <v>13100.382030000001</v>
      </c>
      <c r="J194" s="616">
        <v>-3172.1179700042799</v>
      </c>
      <c r="K194" s="619">
        <v>0.13417710892599999</v>
      </c>
    </row>
    <row r="195" spans="1:11" ht="14.4" customHeight="1" thickBot="1" x14ac:dyDescent="0.35">
      <c r="A195" s="637" t="s">
        <v>522</v>
      </c>
      <c r="B195" s="615">
        <v>82164</v>
      </c>
      <c r="C195" s="615">
        <v>97168.69803</v>
      </c>
      <c r="D195" s="616">
        <v>15004.69803</v>
      </c>
      <c r="E195" s="617">
        <v>1.182618884547</v>
      </c>
      <c r="F195" s="615">
        <v>94824.000000024898</v>
      </c>
      <c r="G195" s="616">
        <v>15804.0000000042</v>
      </c>
      <c r="H195" s="618">
        <v>8642.4861500000006</v>
      </c>
      <c r="I195" s="615">
        <v>19629.71053</v>
      </c>
      <c r="J195" s="616">
        <v>3825.7105299958398</v>
      </c>
      <c r="K195" s="619">
        <v>0.20701204895299999</v>
      </c>
    </row>
    <row r="196" spans="1:11" ht="14.4" customHeight="1" thickBot="1" x14ac:dyDescent="0.35">
      <c r="A196" s="636" t="s">
        <v>523</v>
      </c>
      <c r="B196" s="620">
        <v>0</v>
      </c>
      <c r="C196" s="620">
        <v>9478.6885700000003</v>
      </c>
      <c r="D196" s="621">
        <v>9478.6885700000003</v>
      </c>
      <c r="E196" s="622" t="s">
        <v>335</v>
      </c>
      <c r="F196" s="620">
        <v>0</v>
      </c>
      <c r="G196" s="621">
        <v>0</v>
      </c>
      <c r="H196" s="623">
        <v>0</v>
      </c>
      <c r="I196" s="620">
        <v>-332.82871999999998</v>
      </c>
      <c r="J196" s="621">
        <v>-332.82871999999998</v>
      </c>
      <c r="K196" s="624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731.00075000000004</v>
      </c>
      <c r="D197" s="616">
        <v>731.00075000000004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8747.6878199999992</v>
      </c>
      <c r="D198" s="616">
        <v>8747.6878199999992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-332.82871999999998</v>
      </c>
      <c r="J198" s="616">
        <v>-332.82871999999998</v>
      </c>
      <c r="K198" s="626" t="s">
        <v>335</v>
      </c>
    </row>
    <row r="199" spans="1:11" ht="14.4" customHeight="1" thickBot="1" x14ac:dyDescent="0.35">
      <c r="A199" s="634" t="s">
        <v>526</v>
      </c>
      <c r="B199" s="615">
        <v>50.954211802960003</v>
      </c>
      <c r="C199" s="615">
        <v>59.731580000000001</v>
      </c>
      <c r="D199" s="616">
        <v>8.7773681970389994</v>
      </c>
      <c r="E199" s="617">
        <v>1.172259915058</v>
      </c>
      <c r="F199" s="615">
        <v>51.165060126717002</v>
      </c>
      <c r="G199" s="616">
        <v>8.5275100211189994</v>
      </c>
      <c r="H199" s="618">
        <v>105.63240999999999</v>
      </c>
      <c r="I199" s="615">
        <v>105.63240999999999</v>
      </c>
      <c r="J199" s="616">
        <v>97.104899978879999</v>
      </c>
      <c r="K199" s="619">
        <v>2.0645418912509998</v>
      </c>
    </row>
    <row r="200" spans="1:11" ht="14.4" customHeight="1" thickBot="1" x14ac:dyDescent="0.35">
      <c r="A200" s="640" t="s">
        <v>527</v>
      </c>
      <c r="B200" s="620">
        <v>50.954211802960003</v>
      </c>
      <c r="C200" s="620">
        <v>59.731580000000001</v>
      </c>
      <c r="D200" s="621">
        <v>8.7773681970389994</v>
      </c>
      <c r="E200" s="627">
        <v>1.172259915058</v>
      </c>
      <c r="F200" s="620">
        <v>51.165060126717002</v>
      </c>
      <c r="G200" s="621">
        <v>8.5275100211189994</v>
      </c>
      <c r="H200" s="623">
        <v>105.63240999999999</v>
      </c>
      <c r="I200" s="620">
        <v>105.63240999999999</v>
      </c>
      <c r="J200" s="621">
        <v>97.104899978879999</v>
      </c>
      <c r="K200" s="628">
        <v>2.0645418912509998</v>
      </c>
    </row>
    <row r="201" spans="1:11" ht="14.4" customHeight="1" thickBot="1" x14ac:dyDescent="0.35">
      <c r="A201" s="636" t="s">
        <v>528</v>
      </c>
      <c r="B201" s="620">
        <v>0</v>
      </c>
      <c r="C201" s="620">
        <v>1.07E-3</v>
      </c>
      <c r="D201" s="621">
        <v>1.07E-3</v>
      </c>
      <c r="E201" s="622" t="s">
        <v>335</v>
      </c>
      <c r="F201" s="620">
        <v>0</v>
      </c>
      <c r="G201" s="621">
        <v>0</v>
      </c>
      <c r="H201" s="623">
        <v>1.0000000000000001E-5</v>
      </c>
      <c r="I201" s="620">
        <v>1.0000000000000001E-5</v>
      </c>
      <c r="J201" s="621">
        <v>1.0000000000000001E-5</v>
      </c>
      <c r="K201" s="624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1.07E-3</v>
      </c>
      <c r="D202" s="616">
        <v>1.07E-3</v>
      </c>
      <c r="E202" s="625" t="s">
        <v>335</v>
      </c>
      <c r="F202" s="615">
        <v>0</v>
      </c>
      <c r="G202" s="616">
        <v>0</v>
      </c>
      <c r="H202" s="618">
        <v>1.0000000000000001E-5</v>
      </c>
      <c r="I202" s="615">
        <v>1.0000000000000001E-5</v>
      </c>
      <c r="J202" s="616">
        <v>1.0000000000000001E-5</v>
      </c>
      <c r="K202" s="626" t="s">
        <v>335</v>
      </c>
    </row>
    <row r="203" spans="1:11" ht="14.4" customHeight="1" thickBot="1" x14ac:dyDescent="0.35">
      <c r="A203" s="636" t="s">
        <v>530</v>
      </c>
      <c r="B203" s="620">
        <v>50.954211802960003</v>
      </c>
      <c r="C203" s="620">
        <v>59.730510000000002</v>
      </c>
      <c r="D203" s="621">
        <v>8.7762981970390008</v>
      </c>
      <c r="E203" s="627">
        <v>1.1722389158119999</v>
      </c>
      <c r="F203" s="620">
        <v>51.165060126717002</v>
      </c>
      <c r="G203" s="621">
        <v>8.5275100211189994</v>
      </c>
      <c r="H203" s="623">
        <v>2.2313999999999998</v>
      </c>
      <c r="I203" s="620">
        <v>2.2313999999999998</v>
      </c>
      <c r="J203" s="621">
        <v>-6.2961100211190004</v>
      </c>
      <c r="K203" s="628">
        <v>4.3611792783000002E-2</v>
      </c>
    </row>
    <row r="204" spans="1:11" ht="14.4" customHeight="1" thickBot="1" x14ac:dyDescent="0.35">
      <c r="A204" s="637" t="s">
        <v>531</v>
      </c>
      <c r="B204" s="615">
        <v>0</v>
      </c>
      <c r="C204" s="615">
        <v>0.24299999999999999</v>
      </c>
      <c r="D204" s="616">
        <v>0.24299999999999999</v>
      </c>
      <c r="E204" s="625" t="s">
        <v>335</v>
      </c>
      <c r="F204" s="615">
        <v>0.16506012671699999</v>
      </c>
      <c r="G204" s="616">
        <v>2.7510021119E-2</v>
      </c>
      <c r="H204" s="618">
        <v>0</v>
      </c>
      <c r="I204" s="615">
        <v>0</v>
      </c>
      <c r="J204" s="616">
        <v>-2.7510021119E-2</v>
      </c>
      <c r="K204" s="619">
        <v>0</v>
      </c>
    </row>
    <row r="205" spans="1:11" ht="14.4" customHeight="1" thickBot="1" x14ac:dyDescent="0.35">
      <c r="A205" s="637" t="s">
        <v>532</v>
      </c>
      <c r="B205" s="615">
        <v>50.650989083188001</v>
      </c>
      <c r="C205" s="615">
        <v>59.48751</v>
      </c>
      <c r="D205" s="616">
        <v>8.8365209168110006</v>
      </c>
      <c r="E205" s="617">
        <v>1.174459000243</v>
      </c>
      <c r="F205" s="615">
        <v>51</v>
      </c>
      <c r="G205" s="616">
        <v>8.5</v>
      </c>
      <c r="H205" s="618">
        <v>2.2313999999999998</v>
      </c>
      <c r="I205" s="615">
        <v>2.2313999999999998</v>
      </c>
      <c r="J205" s="616">
        <v>-6.2686000000000002</v>
      </c>
      <c r="K205" s="619">
        <v>4.3752941176000003E-2</v>
      </c>
    </row>
    <row r="206" spans="1:11" ht="14.4" customHeight="1" thickBot="1" x14ac:dyDescent="0.35">
      <c r="A206" s="636" t="s">
        <v>533</v>
      </c>
      <c r="B206" s="620">
        <v>0</v>
      </c>
      <c r="C206" s="620">
        <v>0</v>
      </c>
      <c r="D206" s="621">
        <v>0</v>
      </c>
      <c r="E206" s="627">
        <v>1</v>
      </c>
      <c r="F206" s="620">
        <v>0</v>
      </c>
      <c r="G206" s="621">
        <v>0</v>
      </c>
      <c r="H206" s="623">
        <v>103.401</v>
      </c>
      <c r="I206" s="620">
        <v>103.401</v>
      </c>
      <c r="J206" s="621">
        <v>103.401</v>
      </c>
      <c r="K206" s="624" t="s">
        <v>352</v>
      </c>
    </row>
    <row r="207" spans="1:11" ht="14.4" customHeight="1" thickBot="1" x14ac:dyDescent="0.35">
      <c r="A207" s="637" t="s">
        <v>534</v>
      </c>
      <c r="B207" s="615">
        <v>0</v>
      </c>
      <c r="C207" s="615">
        <v>0</v>
      </c>
      <c r="D207" s="616">
        <v>0</v>
      </c>
      <c r="E207" s="617">
        <v>1</v>
      </c>
      <c r="F207" s="615">
        <v>0</v>
      </c>
      <c r="G207" s="616">
        <v>0</v>
      </c>
      <c r="H207" s="618">
        <v>103.401</v>
      </c>
      <c r="I207" s="615">
        <v>103.401</v>
      </c>
      <c r="J207" s="616">
        <v>103.401</v>
      </c>
      <c r="K207" s="626" t="s">
        <v>352</v>
      </c>
    </row>
    <row r="208" spans="1:11" ht="14.4" customHeight="1" thickBot="1" x14ac:dyDescent="0.35">
      <c r="A208" s="634" t="s">
        <v>535</v>
      </c>
      <c r="B208" s="615">
        <v>129</v>
      </c>
      <c r="C208" s="615">
        <v>199.577</v>
      </c>
      <c r="D208" s="616">
        <v>70.576999999999998</v>
      </c>
      <c r="E208" s="617">
        <v>1.5471085271310001</v>
      </c>
      <c r="F208" s="615">
        <v>83.50334649749</v>
      </c>
      <c r="G208" s="616">
        <v>13.917224416248001</v>
      </c>
      <c r="H208" s="618">
        <v>8.2750000000000004</v>
      </c>
      <c r="I208" s="615">
        <v>16.55</v>
      </c>
      <c r="J208" s="616">
        <v>2.6327755837510001</v>
      </c>
      <c r="K208" s="619">
        <v>0.19819564956499999</v>
      </c>
    </row>
    <row r="209" spans="1:11" ht="14.4" customHeight="1" thickBot="1" x14ac:dyDescent="0.35">
      <c r="A209" s="640" t="s">
        <v>536</v>
      </c>
      <c r="B209" s="620">
        <v>129</v>
      </c>
      <c r="C209" s="620">
        <v>199.577</v>
      </c>
      <c r="D209" s="621">
        <v>70.576999999999998</v>
      </c>
      <c r="E209" s="627">
        <v>1.5471085271310001</v>
      </c>
      <c r="F209" s="620">
        <v>83.50334649749</v>
      </c>
      <c r="G209" s="621">
        <v>13.917224416248001</v>
      </c>
      <c r="H209" s="623">
        <v>8.2750000000000004</v>
      </c>
      <c r="I209" s="620">
        <v>16.55</v>
      </c>
      <c r="J209" s="621">
        <v>2.6327755837510001</v>
      </c>
      <c r="K209" s="628">
        <v>0.19819564956499999</v>
      </c>
    </row>
    <row r="210" spans="1:11" ht="14.4" customHeight="1" thickBot="1" x14ac:dyDescent="0.35">
      <c r="A210" s="636" t="s">
        <v>537</v>
      </c>
      <c r="B210" s="620">
        <v>129</v>
      </c>
      <c r="C210" s="620">
        <v>129.31800000000001</v>
      </c>
      <c r="D210" s="621">
        <v>0.318</v>
      </c>
      <c r="E210" s="627">
        <v>1.0024651162789999</v>
      </c>
      <c r="F210" s="620">
        <v>0</v>
      </c>
      <c r="G210" s="621">
        <v>0</v>
      </c>
      <c r="H210" s="623">
        <v>0</v>
      </c>
      <c r="I210" s="620">
        <v>0</v>
      </c>
      <c r="J210" s="621">
        <v>0</v>
      </c>
      <c r="K210" s="624" t="s">
        <v>335</v>
      </c>
    </row>
    <row r="211" spans="1:11" ht="14.4" customHeight="1" thickBot="1" x14ac:dyDescent="0.35">
      <c r="A211" s="637" t="s">
        <v>538</v>
      </c>
      <c r="B211" s="615">
        <v>129</v>
      </c>
      <c r="C211" s="615">
        <v>129.31800000000001</v>
      </c>
      <c r="D211" s="616">
        <v>0.318</v>
      </c>
      <c r="E211" s="617">
        <v>1.0024651162789999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335</v>
      </c>
    </row>
    <row r="212" spans="1:11" ht="14.4" customHeight="1" thickBot="1" x14ac:dyDescent="0.35">
      <c r="A212" s="639" t="s">
        <v>539</v>
      </c>
      <c r="B212" s="615">
        <v>0</v>
      </c>
      <c r="C212" s="615">
        <v>70.259</v>
      </c>
      <c r="D212" s="616">
        <v>70.259</v>
      </c>
      <c r="E212" s="625" t="s">
        <v>335</v>
      </c>
      <c r="F212" s="615">
        <v>83.50334649749</v>
      </c>
      <c r="G212" s="616">
        <v>13.917224416248001</v>
      </c>
      <c r="H212" s="618">
        <v>8.2750000000000004</v>
      </c>
      <c r="I212" s="615">
        <v>16.55</v>
      </c>
      <c r="J212" s="616">
        <v>2.6327755837510001</v>
      </c>
      <c r="K212" s="619">
        <v>0.19819564956499999</v>
      </c>
    </row>
    <row r="213" spans="1:11" ht="14.4" customHeight="1" thickBot="1" x14ac:dyDescent="0.35">
      <c r="A213" s="637" t="s">
        <v>540</v>
      </c>
      <c r="B213" s="615">
        <v>0</v>
      </c>
      <c r="C213" s="615">
        <v>70.259</v>
      </c>
      <c r="D213" s="616">
        <v>70.259</v>
      </c>
      <c r="E213" s="625" t="s">
        <v>335</v>
      </c>
      <c r="F213" s="615">
        <v>83.50334649749</v>
      </c>
      <c r="G213" s="616">
        <v>13.917224416248001</v>
      </c>
      <c r="H213" s="618">
        <v>8.2750000000000004</v>
      </c>
      <c r="I213" s="615">
        <v>16.55</v>
      </c>
      <c r="J213" s="616">
        <v>2.6327755837510001</v>
      </c>
      <c r="K213" s="619">
        <v>0.19819564956499999</v>
      </c>
    </row>
    <row r="214" spans="1:11" ht="14.4" customHeight="1" thickBot="1" x14ac:dyDescent="0.35">
      <c r="A214" s="633" t="s">
        <v>541</v>
      </c>
      <c r="B214" s="615">
        <v>12906.123901332599</v>
      </c>
      <c r="C214" s="615">
        <v>17119.667700000002</v>
      </c>
      <c r="D214" s="616">
        <v>4213.5437986674197</v>
      </c>
      <c r="E214" s="617">
        <v>1.326476317047</v>
      </c>
      <c r="F214" s="615">
        <v>0</v>
      </c>
      <c r="G214" s="616">
        <v>0</v>
      </c>
      <c r="H214" s="618">
        <v>1283.6604299999999</v>
      </c>
      <c r="I214" s="615">
        <v>3014.7521700000002</v>
      </c>
      <c r="J214" s="616">
        <v>3014.7521700000002</v>
      </c>
      <c r="K214" s="626" t="s">
        <v>335</v>
      </c>
    </row>
    <row r="215" spans="1:11" ht="14.4" customHeight="1" thickBot="1" x14ac:dyDescent="0.35">
      <c r="A215" s="638" t="s">
        <v>542</v>
      </c>
      <c r="B215" s="620">
        <v>12906.123901332599</v>
      </c>
      <c r="C215" s="620">
        <v>17119.667700000002</v>
      </c>
      <c r="D215" s="621">
        <v>4213.5437986674197</v>
      </c>
      <c r="E215" s="627">
        <v>1.326476317047</v>
      </c>
      <c r="F215" s="620">
        <v>0</v>
      </c>
      <c r="G215" s="621">
        <v>0</v>
      </c>
      <c r="H215" s="623">
        <v>1283.6604299999999</v>
      </c>
      <c r="I215" s="620">
        <v>3014.7521700000002</v>
      </c>
      <c r="J215" s="621">
        <v>3014.7521700000002</v>
      </c>
      <c r="K215" s="624" t="s">
        <v>335</v>
      </c>
    </row>
    <row r="216" spans="1:11" ht="14.4" customHeight="1" thickBot="1" x14ac:dyDescent="0.35">
      <c r="A216" s="640" t="s">
        <v>54</v>
      </c>
      <c r="B216" s="620">
        <v>12906.123901332599</v>
      </c>
      <c r="C216" s="620">
        <v>17119.667700000002</v>
      </c>
      <c r="D216" s="621">
        <v>4213.5437986674197</v>
      </c>
      <c r="E216" s="627">
        <v>1.326476317047</v>
      </c>
      <c r="F216" s="620">
        <v>0</v>
      </c>
      <c r="G216" s="621">
        <v>0</v>
      </c>
      <c r="H216" s="623">
        <v>1283.6604299999999</v>
      </c>
      <c r="I216" s="620">
        <v>3014.7521700000002</v>
      </c>
      <c r="J216" s="621">
        <v>3014.7521700000002</v>
      </c>
      <c r="K216" s="624" t="s">
        <v>335</v>
      </c>
    </row>
    <row r="217" spans="1:11" ht="14.4" customHeight="1" thickBot="1" x14ac:dyDescent="0.35">
      <c r="A217" s="636" t="s">
        <v>543</v>
      </c>
      <c r="B217" s="620">
        <v>100</v>
      </c>
      <c r="C217" s="620">
        <v>170.81327999999999</v>
      </c>
      <c r="D217" s="621">
        <v>70.813280000000006</v>
      </c>
      <c r="E217" s="627">
        <v>1.7081328</v>
      </c>
      <c r="F217" s="620">
        <v>0</v>
      </c>
      <c r="G217" s="621">
        <v>0</v>
      </c>
      <c r="H217" s="623">
        <v>15.839</v>
      </c>
      <c r="I217" s="620">
        <v>31.6812</v>
      </c>
      <c r="J217" s="621">
        <v>31.6812</v>
      </c>
      <c r="K217" s="624" t="s">
        <v>335</v>
      </c>
    </row>
    <row r="218" spans="1:11" ht="14.4" customHeight="1" thickBot="1" x14ac:dyDescent="0.35">
      <c r="A218" s="637" t="s">
        <v>544</v>
      </c>
      <c r="B218" s="615">
        <v>100</v>
      </c>
      <c r="C218" s="615">
        <v>170.81327999999999</v>
      </c>
      <c r="D218" s="616">
        <v>70.813280000000006</v>
      </c>
      <c r="E218" s="617">
        <v>1.7081328</v>
      </c>
      <c r="F218" s="615">
        <v>0</v>
      </c>
      <c r="G218" s="616">
        <v>0</v>
      </c>
      <c r="H218" s="618">
        <v>15.839</v>
      </c>
      <c r="I218" s="615">
        <v>31.6812</v>
      </c>
      <c r="J218" s="616">
        <v>31.6812</v>
      </c>
      <c r="K218" s="626" t="s">
        <v>335</v>
      </c>
    </row>
    <row r="219" spans="1:11" ht="14.4" customHeight="1" thickBot="1" x14ac:dyDescent="0.35">
      <c r="A219" s="636" t="s">
        <v>545</v>
      </c>
      <c r="B219" s="620">
        <v>874.12390133257702</v>
      </c>
      <c r="C219" s="620">
        <v>1343.3826200000001</v>
      </c>
      <c r="D219" s="621">
        <v>469.25871866742301</v>
      </c>
      <c r="E219" s="627">
        <v>1.536833185721</v>
      </c>
      <c r="F219" s="620">
        <v>0</v>
      </c>
      <c r="G219" s="621">
        <v>0</v>
      </c>
      <c r="H219" s="623">
        <v>131.89384000000001</v>
      </c>
      <c r="I219" s="620">
        <v>276.92633999999998</v>
      </c>
      <c r="J219" s="621">
        <v>276.92633999999998</v>
      </c>
      <c r="K219" s="624" t="s">
        <v>335</v>
      </c>
    </row>
    <row r="220" spans="1:11" ht="14.4" customHeight="1" thickBot="1" x14ac:dyDescent="0.35">
      <c r="A220" s="637" t="s">
        <v>546</v>
      </c>
      <c r="B220" s="615">
        <v>874.12390133257702</v>
      </c>
      <c r="C220" s="615">
        <v>1343.3826200000001</v>
      </c>
      <c r="D220" s="616">
        <v>469.25871866742301</v>
      </c>
      <c r="E220" s="617">
        <v>1.536833185721</v>
      </c>
      <c r="F220" s="615">
        <v>0</v>
      </c>
      <c r="G220" s="616">
        <v>0</v>
      </c>
      <c r="H220" s="618">
        <v>131.89384000000001</v>
      </c>
      <c r="I220" s="615">
        <v>276.92633999999998</v>
      </c>
      <c r="J220" s="616">
        <v>276.92633999999998</v>
      </c>
      <c r="K220" s="626" t="s">
        <v>335</v>
      </c>
    </row>
    <row r="221" spans="1:11" ht="14.4" customHeight="1" thickBot="1" x14ac:dyDescent="0.35">
      <c r="A221" s="636" t="s">
        <v>547</v>
      </c>
      <c r="B221" s="620">
        <v>1442</v>
      </c>
      <c r="C221" s="620">
        <v>1243.88795</v>
      </c>
      <c r="D221" s="621">
        <v>-198.11205000000001</v>
      </c>
      <c r="E221" s="627">
        <v>0.86261300277300001</v>
      </c>
      <c r="F221" s="620">
        <v>0</v>
      </c>
      <c r="G221" s="621">
        <v>0</v>
      </c>
      <c r="H221" s="623">
        <v>115.26864999999999</v>
      </c>
      <c r="I221" s="620">
        <v>217.81482</v>
      </c>
      <c r="J221" s="621">
        <v>217.81482</v>
      </c>
      <c r="K221" s="624" t="s">
        <v>335</v>
      </c>
    </row>
    <row r="222" spans="1:11" ht="14.4" customHeight="1" thickBot="1" x14ac:dyDescent="0.35">
      <c r="A222" s="637" t="s">
        <v>548</v>
      </c>
      <c r="B222" s="615">
        <v>1442</v>
      </c>
      <c r="C222" s="615">
        <v>1243.88795</v>
      </c>
      <c r="D222" s="616">
        <v>-198.11205000000001</v>
      </c>
      <c r="E222" s="617">
        <v>0.86261300277300001</v>
      </c>
      <c r="F222" s="615">
        <v>0</v>
      </c>
      <c r="G222" s="616">
        <v>0</v>
      </c>
      <c r="H222" s="618">
        <v>115.26864999999999</v>
      </c>
      <c r="I222" s="615">
        <v>217.81482</v>
      </c>
      <c r="J222" s="616">
        <v>217.81482</v>
      </c>
      <c r="K222" s="626" t="s">
        <v>335</v>
      </c>
    </row>
    <row r="223" spans="1:11" ht="14.4" customHeight="1" thickBot="1" x14ac:dyDescent="0.35">
      <c r="A223" s="636" t="s">
        <v>549</v>
      </c>
      <c r="B223" s="620">
        <v>0</v>
      </c>
      <c r="C223" s="620">
        <v>4.4829999999999997</v>
      </c>
      <c r="D223" s="621">
        <v>4.4829999999999997</v>
      </c>
      <c r="E223" s="622" t="s">
        <v>352</v>
      </c>
      <c r="F223" s="620">
        <v>0</v>
      </c>
      <c r="G223" s="621">
        <v>0</v>
      </c>
      <c r="H223" s="623">
        <v>4.3999999999999997E-2</v>
      </c>
      <c r="I223" s="620">
        <v>0.15</v>
      </c>
      <c r="J223" s="621">
        <v>0.15</v>
      </c>
      <c r="K223" s="624" t="s">
        <v>335</v>
      </c>
    </row>
    <row r="224" spans="1:11" ht="14.4" customHeight="1" thickBot="1" x14ac:dyDescent="0.35">
      <c r="A224" s="637" t="s">
        <v>550</v>
      </c>
      <c r="B224" s="615">
        <v>0</v>
      </c>
      <c r="C224" s="615">
        <v>4.4829999999999997</v>
      </c>
      <c r="D224" s="616">
        <v>4.4829999999999997</v>
      </c>
      <c r="E224" s="625" t="s">
        <v>352</v>
      </c>
      <c r="F224" s="615">
        <v>0</v>
      </c>
      <c r="G224" s="616">
        <v>0</v>
      </c>
      <c r="H224" s="618">
        <v>4.3999999999999997E-2</v>
      </c>
      <c r="I224" s="615">
        <v>0.15</v>
      </c>
      <c r="J224" s="616">
        <v>0.15</v>
      </c>
      <c r="K224" s="626" t="s">
        <v>335</v>
      </c>
    </row>
    <row r="225" spans="1:11" ht="14.4" customHeight="1" thickBot="1" x14ac:dyDescent="0.35">
      <c r="A225" s="636" t="s">
        <v>551</v>
      </c>
      <c r="B225" s="620">
        <v>2724</v>
      </c>
      <c r="C225" s="620">
        <v>2483.2985399999998</v>
      </c>
      <c r="D225" s="621">
        <v>-240.70146</v>
      </c>
      <c r="E225" s="627">
        <v>0.91163676211400002</v>
      </c>
      <c r="F225" s="620">
        <v>0</v>
      </c>
      <c r="G225" s="621">
        <v>0</v>
      </c>
      <c r="H225" s="623">
        <v>129.25252</v>
      </c>
      <c r="I225" s="620">
        <v>326.38060000000002</v>
      </c>
      <c r="J225" s="621">
        <v>326.38060000000002</v>
      </c>
      <c r="K225" s="624" t="s">
        <v>335</v>
      </c>
    </row>
    <row r="226" spans="1:11" ht="14.4" customHeight="1" thickBot="1" x14ac:dyDescent="0.35">
      <c r="A226" s="637" t="s">
        <v>552</v>
      </c>
      <c r="B226" s="615">
        <v>2703</v>
      </c>
      <c r="C226" s="615">
        <v>2459.1153300000001</v>
      </c>
      <c r="D226" s="616">
        <v>-243.88467</v>
      </c>
      <c r="E226" s="617">
        <v>0.90977259711400005</v>
      </c>
      <c r="F226" s="615">
        <v>0</v>
      </c>
      <c r="G226" s="616">
        <v>0</v>
      </c>
      <c r="H226" s="618">
        <v>129.25252</v>
      </c>
      <c r="I226" s="615">
        <v>326.38060000000002</v>
      </c>
      <c r="J226" s="616">
        <v>326.38060000000002</v>
      </c>
      <c r="K226" s="626" t="s">
        <v>335</v>
      </c>
    </row>
    <row r="227" spans="1:11" ht="14.4" customHeight="1" thickBot="1" x14ac:dyDescent="0.35">
      <c r="A227" s="637" t="s">
        <v>553</v>
      </c>
      <c r="B227" s="615">
        <v>21</v>
      </c>
      <c r="C227" s="615">
        <v>24.183209999999999</v>
      </c>
      <c r="D227" s="616">
        <v>3.1832099999999999</v>
      </c>
      <c r="E227" s="617">
        <v>1.151581428571</v>
      </c>
      <c r="F227" s="615">
        <v>0</v>
      </c>
      <c r="G227" s="616">
        <v>0</v>
      </c>
      <c r="H227" s="618">
        <v>0</v>
      </c>
      <c r="I227" s="615">
        <v>0</v>
      </c>
      <c r="J227" s="616">
        <v>0</v>
      </c>
      <c r="K227" s="626" t="s">
        <v>335</v>
      </c>
    </row>
    <row r="228" spans="1:11" ht="14.4" customHeight="1" thickBot="1" x14ac:dyDescent="0.35">
      <c r="A228" s="636" t="s">
        <v>554</v>
      </c>
      <c r="B228" s="620">
        <v>0</v>
      </c>
      <c r="C228" s="620">
        <v>2994.32566</v>
      </c>
      <c r="D228" s="621">
        <v>2994.32566</v>
      </c>
      <c r="E228" s="622" t="s">
        <v>352</v>
      </c>
      <c r="F228" s="620">
        <v>0</v>
      </c>
      <c r="G228" s="621">
        <v>0</v>
      </c>
      <c r="H228" s="623">
        <v>127.71105</v>
      </c>
      <c r="I228" s="620">
        <v>771.81615999999997</v>
      </c>
      <c r="J228" s="621">
        <v>771.81615999999997</v>
      </c>
      <c r="K228" s="624" t="s">
        <v>335</v>
      </c>
    </row>
    <row r="229" spans="1:11" ht="14.4" customHeight="1" thickBot="1" x14ac:dyDescent="0.35">
      <c r="A229" s="637" t="s">
        <v>555</v>
      </c>
      <c r="B229" s="615">
        <v>0</v>
      </c>
      <c r="C229" s="615">
        <v>212.39187999999999</v>
      </c>
      <c r="D229" s="616">
        <v>212.39187999999999</v>
      </c>
      <c r="E229" s="625" t="s">
        <v>352</v>
      </c>
      <c r="F229" s="615">
        <v>0</v>
      </c>
      <c r="G229" s="616">
        <v>0</v>
      </c>
      <c r="H229" s="618">
        <v>40.788060000000002</v>
      </c>
      <c r="I229" s="615">
        <v>40.788060000000002</v>
      </c>
      <c r="J229" s="616">
        <v>40.788060000000002</v>
      </c>
      <c r="K229" s="626" t="s">
        <v>335</v>
      </c>
    </row>
    <row r="230" spans="1:11" ht="14.4" customHeight="1" thickBot="1" x14ac:dyDescent="0.35">
      <c r="A230" s="637" t="s">
        <v>556</v>
      </c>
      <c r="B230" s="615">
        <v>0</v>
      </c>
      <c r="C230" s="615">
        <v>2781.9337799999998</v>
      </c>
      <c r="D230" s="616">
        <v>2781.9337799999998</v>
      </c>
      <c r="E230" s="625" t="s">
        <v>352</v>
      </c>
      <c r="F230" s="615">
        <v>0</v>
      </c>
      <c r="G230" s="616">
        <v>0</v>
      </c>
      <c r="H230" s="618">
        <v>86.922989999999999</v>
      </c>
      <c r="I230" s="615">
        <v>731.02809999999999</v>
      </c>
      <c r="J230" s="616">
        <v>731.02809999999999</v>
      </c>
      <c r="K230" s="626" t="s">
        <v>335</v>
      </c>
    </row>
    <row r="231" spans="1:11" ht="14.4" customHeight="1" thickBot="1" x14ac:dyDescent="0.35">
      <c r="A231" s="636" t="s">
        <v>557</v>
      </c>
      <c r="B231" s="620">
        <v>7766</v>
      </c>
      <c r="C231" s="620">
        <v>8879.4766500000005</v>
      </c>
      <c r="D231" s="621">
        <v>1113.4766500000001</v>
      </c>
      <c r="E231" s="627">
        <v>1.143378399433</v>
      </c>
      <c r="F231" s="620">
        <v>0</v>
      </c>
      <c r="G231" s="621">
        <v>0</v>
      </c>
      <c r="H231" s="623">
        <v>763.65137000000004</v>
      </c>
      <c r="I231" s="620">
        <v>1389.98305</v>
      </c>
      <c r="J231" s="621">
        <v>1389.98305</v>
      </c>
      <c r="K231" s="624" t="s">
        <v>335</v>
      </c>
    </row>
    <row r="232" spans="1:11" ht="14.4" customHeight="1" thickBot="1" x14ac:dyDescent="0.35">
      <c r="A232" s="637" t="s">
        <v>558</v>
      </c>
      <c r="B232" s="615">
        <v>7766</v>
      </c>
      <c r="C232" s="615">
        <v>8879.4766500000005</v>
      </c>
      <c r="D232" s="616">
        <v>1113.4766500000001</v>
      </c>
      <c r="E232" s="617">
        <v>1.143378399433</v>
      </c>
      <c r="F232" s="615">
        <v>0</v>
      </c>
      <c r="G232" s="616">
        <v>0</v>
      </c>
      <c r="H232" s="618">
        <v>763.65137000000004</v>
      </c>
      <c r="I232" s="615">
        <v>1389.98305</v>
      </c>
      <c r="J232" s="616">
        <v>1389.98305</v>
      </c>
      <c r="K232" s="626" t="s">
        <v>335</v>
      </c>
    </row>
    <row r="233" spans="1:11" ht="14.4" customHeight="1" thickBot="1" x14ac:dyDescent="0.35">
      <c r="A233" s="641" t="s">
        <v>559</v>
      </c>
      <c r="B233" s="620">
        <v>0</v>
      </c>
      <c r="C233" s="620">
        <v>4343.4787900000001</v>
      </c>
      <c r="D233" s="621">
        <v>4343.4787900000001</v>
      </c>
      <c r="E233" s="622" t="s">
        <v>352</v>
      </c>
      <c r="F233" s="620">
        <v>0</v>
      </c>
      <c r="G233" s="621">
        <v>0</v>
      </c>
      <c r="H233" s="623">
        <v>98.593860000000006</v>
      </c>
      <c r="I233" s="620">
        <v>344.95359000000002</v>
      </c>
      <c r="J233" s="621">
        <v>344.95359000000002</v>
      </c>
      <c r="K233" s="624" t="s">
        <v>335</v>
      </c>
    </row>
    <row r="234" spans="1:11" ht="14.4" customHeight="1" thickBot="1" x14ac:dyDescent="0.35">
      <c r="A234" s="638" t="s">
        <v>560</v>
      </c>
      <c r="B234" s="620">
        <v>0</v>
      </c>
      <c r="C234" s="620">
        <v>4343.4787900000001</v>
      </c>
      <c r="D234" s="621">
        <v>4343.4787900000001</v>
      </c>
      <c r="E234" s="622" t="s">
        <v>352</v>
      </c>
      <c r="F234" s="620">
        <v>0</v>
      </c>
      <c r="G234" s="621">
        <v>0</v>
      </c>
      <c r="H234" s="623">
        <v>98.593860000000006</v>
      </c>
      <c r="I234" s="620">
        <v>344.95359000000002</v>
      </c>
      <c r="J234" s="621">
        <v>344.95359000000002</v>
      </c>
      <c r="K234" s="624" t="s">
        <v>335</v>
      </c>
    </row>
    <row r="235" spans="1:11" ht="14.4" customHeight="1" thickBot="1" x14ac:dyDescent="0.35">
      <c r="A235" s="640" t="s">
        <v>561</v>
      </c>
      <c r="B235" s="620">
        <v>0</v>
      </c>
      <c r="C235" s="620">
        <v>4343.4787900000001</v>
      </c>
      <c r="D235" s="621">
        <v>4343.4787900000001</v>
      </c>
      <c r="E235" s="622" t="s">
        <v>352</v>
      </c>
      <c r="F235" s="620">
        <v>0</v>
      </c>
      <c r="G235" s="621">
        <v>0</v>
      </c>
      <c r="H235" s="623">
        <v>98.593860000000006</v>
      </c>
      <c r="I235" s="620">
        <v>344.95359000000002</v>
      </c>
      <c r="J235" s="621">
        <v>344.95359000000002</v>
      </c>
      <c r="K235" s="624" t="s">
        <v>335</v>
      </c>
    </row>
    <row r="236" spans="1:11" ht="14.4" customHeight="1" thickBot="1" x14ac:dyDescent="0.35">
      <c r="A236" s="636" t="s">
        <v>562</v>
      </c>
      <c r="B236" s="620">
        <v>0</v>
      </c>
      <c r="C236" s="620">
        <v>4343.4787900000001</v>
      </c>
      <c r="D236" s="621">
        <v>4343.4787900000001</v>
      </c>
      <c r="E236" s="622" t="s">
        <v>352</v>
      </c>
      <c r="F236" s="620">
        <v>0</v>
      </c>
      <c r="G236" s="621">
        <v>0</v>
      </c>
      <c r="H236" s="623">
        <v>98.593860000000006</v>
      </c>
      <c r="I236" s="620">
        <v>344.95359000000002</v>
      </c>
      <c r="J236" s="621">
        <v>344.95359000000002</v>
      </c>
      <c r="K236" s="624" t="s">
        <v>335</v>
      </c>
    </row>
    <row r="237" spans="1:11" ht="14.4" customHeight="1" thickBot="1" x14ac:dyDescent="0.35">
      <c r="A237" s="637" t="s">
        <v>563</v>
      </c>
      <c r="B237" s="615">
        <v>0</v>
      </c>
      <c r="C237" s="615">
        <v>63.238900000000001</v>
      </c>
      <c r="D237" s="616">
        <v>63.238900000000001</v>
      </c>
      <c r="E237" s="625" t="s">
        <v>352</v>
      </c>
      <c r="F237" s="615">
        <v>0</v>
      </c>
      <c r="G237" s="616">
        <v>0</v>
      </c>
      <c r="H237" s="618">
        <v>9.3969000000000005</v>
      </c>
      <c r="I237" s="615">
        <v>28.1907</v>
      </c>
      <c r="J237" s="616">
        <v>28.1907</v>
      </c>
      <c r="K237" s="626" t="s">
        <v>335</v>
      </c>
    </row>
    <row r="238" spans="1:11" ht="14.4" customHeight="1" thickBot="1" x14ac:dyDescent="0.35">
      <c r="A238" s="637" t="s">
        <v>564</v>
      </c>
      <c r="B238" s="615">
        <v>0</v>
      </c>
      <c r="C238" s="615">
        <v>3926.4915700000001</v>
      </c>
      <c r="D238" s="616">
        <v>3926.4915700000001</v>
      </c>
      <c r="E238" s="625" t="s">
        <v>352</v>
      </c>
      <c r="F238" s="615">
        <v>0</v>
      </c>
      <c r="G238" s="616">
        <v>0</v>
      </c>
      <c r="H238" s="618">
        <v>63.121760000000002</v>
      </c>
      <c r="I238" s="615">
        <v>275.55428999999998</v>
      </c>
      <c r="J238" s="616">
        <v>275.55428999999998</v>
      </c>
      <c r="K238" s="626" t="s">
        <v>335</v>
      </c>
    </row>
    <row r="239" spans="1:11" ht="14.4" customHeight="1" thickBot="1" x14ac:dyDescent="0.35">
      <c r="A239" s="637" t="s">
        <v>565</v>
      </c>
      <c r="B239" s="615">
        <v>0</v>
      </c>
      <c r="C239" s="615">
        <v>353.74831999999998</v>
      </c>
      <c r="D239" s="616">
        <v>353.74831999999998</v>
      </c>
      <c r="E239" s="625" t="s">
        <v>352</v>
      </c>
      <c r="F239" s="615">
        <v>0</v>
      </c>
      <c r="G239" s="616">
        <v>0</v>
      </c>
      <c r="H239" s="618">
        <v>26.075199999999999</v>
      </c>
      <c r="I239" s="615">
        <v>41.208599999999997</v>
      </c>
      <c r="J239" s="616">
        <v>41.208599999999997</v>
      </c>
      <c r="K239" s="626" t="s">
        <v>335</v>
      </c>
    </row>
    <row r="240" spans="1:11" ht="14.4" customHeight="1" thickBot="1" x14ac:dyDescent="0.35">
      <c r="A240" s="642"/>
      <c r="B240" s="615">
        <v>20829.609559479999</v>
      </c>
      <c r="C240" s="615">
        <v>76827.827169999902</v>
      </c>
      <c r="D240" s="616">
        <v>55998.217610519801</v>
      </c>
      <c r="E240" s="617">
        <v>3.6883949720999998</v>
      </c>
      <c r="F240" s="615">
        <v>83758.6155806592</v>
      </c>
      <c r="G240" s="616">
        <v>13959.769263443201</v>
      </c>
      <c r="H240" s="618">
        <v>860.52718999991305</v>
      </c>
      <c r="I240" s="615">
        <v>6212.5032799999199</v>
      </c>
      <c r="J240" s="616">
        <v>-7747.2659834432898</v>
      </c>
      <c r="K240" s="619">
        <v>7.4171513423999996E-2</v>
      </c>
    </row>
    <row r="241" spans="1:11" ht="14.4" customHeight="1" thickBot="1" x14ac:dyDescent="0.35">
      <c r="A241" s="643" t="s">
        <v>66</v>
      </c>
      <c r="B241" s="629">
        <v>20829.609559479999</v>
      </c>
      <c r="C241" s="629">
        <v>76827.827169999902</v>
      </c>
      <c r="D241" s="630">
        <v>55998.217610519903</v>
      </c>
      <c r="E241" s="631" t="s">
        <v>352</v>
      </c>
      <c r="F241" s="629">
        <v>83758.6155806592</v>
      </c>
      <c r="G241" s="630">
        <v>13959.769263443201</v>
      </c>
      <c r="H241" s="629">
        <v>860.52718999991305</v>
      </c>
      <c r="I241" s="629">
        <v>6212.5032799999299</v>
      </c>
      <c r="J241" s="630">
        <v>-7747.2659834432998</v>
      </c>
      <c r="K241" s="632">
        <v>7.4171513423999996E-2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566</v>
      </c>
      <c r="B5" s="645" t="s">
        <v>567</v>
      </c>
      <c r="C5" s="646" t="s">
        <v>568</v>
      </c>
      <c r="D5" s="646" t="s">
        <v>568</v>
      </c>
      <c r="E5" s="646"/>
      <c r="F5" s="646" t="s">
        <v>568</v>
      </c>
      <c r="G5" s="646" t="s">
        <v>568</v>
      </c>
      <c r="H5" s="646" t="s">
        <v>568</v>
      </c>
      <c r="I5" s="647" t="s">
        <v>568</v>
      </c>
      <c r="J5" s="648" t="s">
        <v>74</v>
      </c>
    </row>
    <row r="6" spans="1:10" ht="14.4" customHeight="1" x14ac:dyDescent="0.3">
      <c r="A6" s="644" t="s">
        <v>566</v>
      </c>
      <c r="B6" s="645" t="s">
        <v>343</v>
      </c>
      <c r="C6" s="646">
        <v>5094.1434900000004</v>
      </c>
      <c r="D6" s="646">
        <v>6842.9664900000216</v>
      </c>
      <c r="E6" s="646"/>
      <c r="F6" s="646">
        <v>4436.1615900000061</v>
      </c>
      <c r="G6" s="646">
        <v>6030.9398261223168</v>
      </c>
      <c r="H6" s="646">
        <v>-1594.7782361223108</v>
      </c>
      <c r="I6" s="647">
        <v>0.73556721139635428</v>
      </c>
      <c r="J6" s="648" t="s">
        <v>1</v>
      </c>
    </row>
    <row r="7" spans="1:10" ht="14.4" customHeight="1" x14ac:dyDescent="0.3">
      <c r="A7" s="644" t="s">
        <v>566</v>
      </c>
      <c r="B7" s="645" t="s">
        <v>344</v>
      </c>
      <c r="C7" s="646">
        <v>15.039479999999999</v>
      </c>
      <c r="D7" s="646">
        <v>100.25452000000001</v>
      </c>
      <c r="E7" s="646"/>
      <c r="F7" s="646">
        <v>203.25254999999999</v>
      </c>
      <c r="G7" s="646">
        <v>120.572862583017</v>
      </c>
      <c r="H7" s="646">
        <v>82.679687416982986</v>
      </c>
      <c r="I7" s="647">
        <v>1.6857238490133404</v>
      </c>
      <c r="J7" s="648" t="s">
        <v>1</v>
      </c>
    </row>
    <row r="8" spans="1:10" ht="14.4" customHeight="1" x14ac:dyDescent="0.3">
      <c r="A8" s="644" t="s">
        <v>566</v>
      </c>
      <c r="B8" s="645" t="s">
        <v>345</v>
      </c>
      <c r="C8" s="646">
        <v>109.66287</v>
      </c>
      <c r="D8" s="646">
        <v>0</v>
      </c>
      <c r="E8" s="646"/>
      <c r="F8" s="646">
        <v>0</v>
      </c>
      <c r="G8" s="646">
        <v>2.3900462210155</v>
      </c>
      <c r="H8" s="646">
        <v>-2.3900462210155</v>
      </c>
      <c r="I8" s="647">
        <v>0</v>
      </c>
      <c r="J8" s="648" t="s">
        <v>1</v>
      </c>
    </row>
    <row r="9" spans="1:10" ht="14.4" customHeight="1" x14ac:dyDescent="0.3">
      <c r="A9" s="644" t="s">
        <v>566</v>
      </c>
      <c r="B9" s="645" t="s">
        <v>346</v>
      </c>
      <c r="C9" s="646">
        <v>1552.46531</v>
      </c>
      <c r="D9" s="646">
        <v>3404.1359600000096</v>
      </c>
      <c r="E9" s="646"/>
      <c r="F9" s="646">
        <v>1484.200260000001</v>
      </c>
      <c r="G9" s="646">
        <v>4066.8332052379319</v>
      </c>
      <c r="H9" s="646">
        <v>-2582.6329452379309</v>
      </c>
      <c r="I9" s="647">
        <v>0.36495233148200068</v>
      </c>
      <c r="J9" s="648" t="s">
        <v>1</v>
      </c>
    </row>
    <row r="10" spans="1:10" ht="14.4" customHeight="1" x14ac:dyDescent="0.3">
      <c r="A10" s="644" t="s">
        <v>566</v>
      </c>
      <c r="B10" s="645" t="s">
        <v>347</v>
      </c>
      <c r="C10" s="646">
        <v>930.93632000000002</v>
      </c>
      <c r="D10" s="646">
        <v>1102.4493400000031</v>
      </c>
      <c r="E10" s="646"/>
      <c r="F10" s="646">
        <v>2099.6655299999998</v>
      </c>
      <c r="G10" s="646">
        <v>1732.9999454147001</v>
      </c>
      <c r="H10" s="646">
        <v>366.66558458529971</v>
      </c>
      <c r="I10" s="647">
        <v>1.2115785321029298</v>
      </c>
      <c r="J10" s="648" t="s">
        <v>1</v>
      </c>
    </row>
    <row r="11" spans="1:10" ht="14.4" customHeight="1" x14ac:dyDescent="0.3">
      <c r="A11" s="644" t="s">
        <v>566</v>
      </c>
      <c r="B11" s="645" t="s">
        <v>348</v>
      </c>
      <c r="C11" s="646">
        <v>813.44205999999986</v>
      </c>
      <c r="D11" s="646">
        <v>819.91615000000115</v>
      </c>
      <c r="E11" s="646"/>
      <c r="F11" s="646">
        <v>932.45812000000092</v>
      </c>
      <c r="G11" s="646">
        <v>1059.7244522639944</v>
      </c>
      <c r="H11" s="646">
        <v>-127.26633226399349</v>
      </c>
      <c r="I11" s="647">
        <v>0.8799062039267832</v>
      </c>
      <c r="J11" s="648" t="s">
        <v>1</v>
      </c>
    </row>
    <row r="12" spans="1:10" ht="14.4" customHeight="1" x14ac:dyDescent="0.3">
      <c r="A12" s="644" t="s">
        <v>566</v>
      </c>
      <c r="B12" s="645" t="s">
        <v>349</v>
      </c>
      <c r="C12" s="646">
        <v>1517.5276199999998</v>
      </c>
      <c r="D12" s="646">
        <v>2210.8024300000043</v>
      </c>
      <c r="E12" s="646"/>
      <c r="F12" s="646">
        <v>1572.5090800000021</v>
      </c>
      <c r="G12" s="646">
        <v>3262.4998972391568</v>
      </c>
      <c r="H12" s="646">
        <v>-1689.9908172391547</v>
      </c>
      <c r="I12" s="647">
        <v>0.48199513548819267</v>
      </c>
      <c r="J12" s="648" t="s">
        <v>1</v>
      </c>
    </row>
    <row r="13" spans="1:10" ht="14.4" customHeight="1" x14ac:dyDescent="0.3">
      <c r="A13" s="644" t="s">
        <v>566</v>
      </c>
      <c r="B13" s="645" t="s">
        <v>350</v>
      </c>
      <c r="C13" s="646">
        <v>20857.340770000003</v>
      </c>
      <c r="D13" s="646">
        <v>21459.084730000101</v>
      </c>
      <c r="E13" s="646"/>
      <c r="F13" s="646">
        <v>34785.542929999996</v>
      </c>
      <c r="G13" s="646">
        <v>31717.165667652833</v>
      </c>
      <c r="H13" s="646">
        <v>3068.3772623471632</v>
      </c>
      <c r="I13" s="647">
        <v>1.0967418493348065</v>
      </c>
      <c r="J13" s="648" t="s">
        <v>1</v>
      </c>
    </row>
    <row r="14" spans="1:10" ht="14.4" customHeight="1" x14ac:dyDescent="0.3">
      <c r="A14" s="644" t="s">
        <v>566</v>
      </c>
      <c r="B14" s="645" t="s">
        <v>351</v>
      </c>
      <c r="C14" s="646" t="s">
        <v>568</v>
      </c>
      <c r="D14" s="646">
        <v>0</v>
      </c>
      <c r="E14" s="646"/>
      <c r="F14" s="646">
        <v>2938.6139800000001</v>
      </c>
      <c r="G14" s="646">
        <v>2550.7549211004052</v>
      </c>
      <c r="H14" s="646">
        <v>387.85905889959486</v>
      </c>
      <c r="I14" s="647">
        <v>1.1520565757576864</v>
      </c>
      <c r="J14" s="648" t="s">
        <v>1</v>
      </c>
    </row>
    <row r="15" spans="1:10" ht="14.4" customHeight="1" x14ac:dyDescent="0.3">
      <c r="A15" s="644" t="s">
        <v>566</v>
      </c>
      <c r="B15" s="645" t="s">
        <v>353</v>
      </c>
      <c r="C15" s="646">
        <v>13.609660000000002</v>
      </c>
      <c r="D15" s="646">
        <v>8.3425200000000004</v>
      </c>
      <c r="E15" s="646"/>
      <c r="F15" s="646">
        <v>12.510900000000001</v>
      </c>
      <c r="G15" s="646">
        <v>10.803369640537333</v>
      </c>
      <c r="H15" s="646">
        <v>1.7075303594626678</v>
      </c>
      <c r="I15" s="647">
        <v>1.1580553490510521</v>
      </c>
      <c r="J15" s="648" t="s">
        <v>1</v>
      </c>
    </row>
    <row r="16" spans="1:10" ht="14.4" customHeight="1" x14ac:dyDescent="0.3">
      <c r="A16" s="644" t="s">
        <v>566</v>
      </c>
      <c r="B16" s="645" t="s">
        <v>569</v>
      </c>
      <c r="C16" s="646">
        <v>30904.167580000001</v>
      </c>
      <c r="D16" s="646">
        <v>35947.952140000139</v>
      </c>
      <c r="E16" s="646"/>
      <c r="F16" s="646">
        <v>48464.91494000001</v>
      </c>
      <c r="G16" s="646">
        <v>50554.684193475914</v>
      </c>
      <c r="H16" s="646">
        <v>-2089.7692534759044</v>
      </c>
      <c r="I16" s="647">
        <v>0.95866319240610365</v>
      </c>
      <c r="J16" s="648" t="s">
        <v>570</v>
      </c>
    </row>
    <row r="18" spans="1:10" ht="14.4" customHeight="1" x14ac:dyDescent="0.3">
      <c r="A18" s="644" t="s">
        <v>566</v>
      </c>
      <c r="B18" s="645" t="s">
        <v>567</v>
      </c>
      <c r="C18" s="646" t="s">
        <v>568</v>
      </c>
      <c r="D18" s="646" t="s">
        <v>568</v>
      </c>
      <c r="E18" s="646"/>
      <c r="F18" s="646" t="s">
        <v>568</v>
      </c>
      <c r="G18" s="646" t="s">
        <v>568</v>
      </c>
      <c r="H18" s="646" t="s">
        <v>568</v>
      </c>
      <c r="I18" s="647" t="s">
        <v>568</v>
      </c>
      <c r="J18" s="648" t="s">
        <v>74</v>
      </c>
    </row>
    <row r="19" spans="1:10" ht="14.4" customHeight="1" x14ac:dyDescent="0.3">
      <c r="A19" s="644" t="s">
        <v>571</v>
      </c>
      <c r="B19" s="645" t="s">
        <v>572</v>
      </c>
      <c r="C19" s="646" t="s">
        <v>568</v>
      </c>
      <c r="D19" s="646" t="s">
        <v>568</v>
      </c>
      <c r="E19" s="646"/>
      <c r="F19" s="646" t="s">
        <v>568</v>
      </c>
      <c r="G19" s="646" t="s">
        <v>568</v>
      </c>
      <c r="H19" s="646" t="s">
        <v>568</v>
      </c>
      <c r="I19" s="647" t="s">
        <v>568</v>
      </c>
      <c r="J19" s="648" t="s">
        <v>0</v>
      </c>
    </row>
    <row r="20" spans="1:10" ht="14.4" customHeight="1" x14ac:dyDescent="0.3">
      <c r="A20" s="644" t="s">
        <v>571</v>
      </c>
      <c r="B20" s="645" t="s">
        <v>343</v>
      </c>
      <c r="C20" s="646">
        <v>1059.9157599999999</v>
      </c>
      <c r="D20" s="646">
        <v>1258.2682500000028</v>
      </c>
      <c r="E20" s="646"/>
      <c r="F20" s="646">
        <v>1253.8793000000019</v>
      </c>
      <c r="G20" s="646">
        <v>1087.1666324235516</v>
      </c>
      <c r="H20" s="646">
        <v>166.71266757645026</v>
      </c>
      <c r="I20" s="647">
        <v>1.153346012105622</v>
      </c>
      <c r="J20" s="648" t="s">
        <v>1</v>
      </c>
    </row>
    <row r="21" spans="1:10" ht="14.4" customHeight="1" x14ac:dyDescent="0.3">
      <c r="A21" s="644" t="s">
        <v>571</v>
      </c>
      <c r="B21" s="645" t="s">
        <v>344</v>
      </c>
      <c r="C21" s="646">
        <v>7.3306699999999996</v>
      </c>
      <c r="D21" s="646">
        <v>5.2883300000000002</v>
      </c>
      <c r="E21" s="646"/>
      <c r="F21" s="646">
        <v>71.351429999999993</v>
      </c>
      <c r="G21" s="646">
        <v>18.333332755877834</v>
      </c>
      <c r="H21" s="646">
        <v>53.01809724412216</v>
      </c>
      <c r="I21" s="647">
        <v>3.8918963044034682</v>
      </c>
      <c r="J21" s="648" t="s">
        <v>1</v>
      </c>
    </row>
    <row r="22" spans="1:10" ht="14.4" customHeight="1" x14ac:dyDescent="0.3">
      <c r="A22" s="644" t="s">
        <v>571</v>
      </c>
      <c r="B22" s="645" t="s">
        <v>345</v>
      </c>
      <c r="C22" s="646">
        <v>0</v>
      </c>
      <c r="D22" s="646" t="s">
        <v>568</v>
      </c>
      <c r="E22" s="646"/>
      <c r="F22" s="646" t="s">
        <v>568</v>
      </c>
      <c r="G22" s="646" t="s">
        <v>568</v>
      </c>
      <c r="H22" s="646" t="s">
        <v>568</v>
      </c>
      <c r="I22" s="647" t="s">
        <v>568</v>
      </c>
      <c r="J22" s="648" t="s">
        <v>1</v>
      </c>
    </row>
    <row r="23" spans="1:10" ht="14.4" customHeight="1" x14ac:dyDescent="0.3">
      <c r="A23" s="644" t="s">
        <v>571</v>
      </c>
      <c r="B23" s="645" t="s">
        <v>346</v>
      </c>
      <c r="C23" s="646">
        <v>195.34421</v>
      </c>
      <c r="D23" s="646">
        <v>670.10388000000194</v>
      </c>
      <c r="E23" s="646"/>
      <c r="F23" s="646">
        <v>236.17795000000001</v>
      </c>
      <c r="G23" s="646">
        <v>713.20337755843002</v>
      </c>
      <c r="H23" s="646">
        <v>-477.02542755843001</v>
      </c>
      <c r="I23" s="647">
        <v>0.33115091351435849</v>
      </c>
      <c r="J23" s="648" t="s">
        <v>1</v>
      </c>
    </row>
    <row r="24" spans="1:10" ht="14.4" customHeight="1" x14ac:dyDescent="0.3">
      <c r="A24" s="644" t="s">
        <v>571</v>
      </c>
      <c r="B24" s="645" t="s">
        <v>347</v>
      </c>
      <c r="C24" s="646">
        <v>25.227150000000002</v>
      </c>
      <c r="D24" s="646">
        <v>0</v>
      </c>
      <c r="E24" s="646"/>
      <c r="F24" s="646">
        <v>120.67431000000001</v>
      </c>
      <c r="G24" s="646">
        <v>289.95969130260499</v>
      </c>
      <c r="H24" s="646">
        <v>-169.285381302605</v>
      </c>
      <c r="I24" s="647">
        <v>0.41617615696128957</v>
      </c>
      <c r="J24" s="648" t="s">
        <v>1</v>
      </c>
    </row>
    <row r="25" spans="1:10" ht="14.4" customHeight="1" x14ac:dyDescent="0.3">
      <c r="A25" s="644" t="s">
        <v>571</v>
      </c>
      <c r="B25" s="645" t="s">
        <v>348</v>
      </c>
      <c r="C25" s="646">
        <v>232.90622999999999</v>
      </c>
      <c r="D25" s="646">
        <v>216.71611000000001</v>
      </c>
      <c r="E25" s="646"/>
      <c r="F25" s="646">
        <v>275.44477000000001</v>
      </c>
      <c r="G25" s="646">
        <v>294.33332406254664</v>
      </c>
      <c r="H25" s="646">
        <v>-18.888554062546632</v>
      </c>
      <c r="I25" s="647">
        <v>0.93582597511611443</v>
      </c>
      <c r="J25" s="648" t="s">
        <v>1</v>
      </c>
    </row>
    <row r="26" spans="1:10" ht="14.4" customHeight="1" x14ac:dyDescent="0.3">
      <c r="A26" s="644" t="s">
        <v>571</v>
      </c>
      <c r="B26" s="645" t="s">
        <v>349</v>
      </c>
      <c r="C26" s="646">
        <v>293.54418999999996</v>
      </c>
      <c r="D26" s="646">
        <v>191.00794999999999</v>
      </c>
      <c r="E26" s="646"/>
      <c r="F26" s="646">
        <v>388.67905000000002</v>
      </c>
      <c r="G26" s="646">
        <v>681.66664519581832</v>
      </c>
      <c r="H26" s="646">
        <v>-292.9875951958183</v>
      </c>
      <c r="I26" s="647">
        <v>0.57018933336300548</v>
      </c>
      <c r="J26" s="648" t="s">
        <v>1</v>
      </c>
    </row>
    <row r="27" spans="1:10" ht="14.4" customHeight="1" x14ac:dyDescent="0.3">
      <c r="A27" s="644" t="s">
        <v>571</v>
      </c>
      <c r="B27" s="645" t="s">
        <v>353</v>
      </c>
      <c r="C27" s="646">
        <v>6.6196800000000007</v>
      </c>
      <c r="D27" s="646">
        <v>4.1712600000000002</v>
      </c>
      <c r="E27" s="646"/>
      <c r="F27" s="646">
        <v>6.0484500000000008</v>
      </c>
      <c r="G27" s="646">
        <v>5.2597655357508328</v>
      </c>
      <c r="H27" s="646">
        <v>0.78868446424916794</v>
      </c>
      <c r="I27" s="647">
        <v>1.1499466960814981</v>
      </c>
      <c r="J27" s="648" t="s">
        <v>1</v>
      </c>
    </row>
    <row r="28" spans="1:10" ht="14.4" customHeight="1" x14ac:dyDescent="0.3">
      <c r="A28" s="644" t="s">
        <v>571</v>
      </c>
      <c r="B28" s="645" t="s">
        <v>573</v>
      </c>
      <c r="C28" s="646">
        <v>1820.8878899999997</v>
      </c>
      <c r="D28" s="646">
        <v>2345.5557800000051</v>
      </c>
      <c r="E28" s="646"/>
      <c r="F28" s="646">
        <v>2352.2552600000017</v>
      </c>
      <c r="G28" s="646">
        <v>3089.9227688345804</v>
      </c>
      <c r="H28" s="646">
        <v>-737.66750883457871</v>
      </c>
      <c r="I28" s="647">
        <v>0.76126668398485464</v>
      </c>
      <c r="J28" s="648" t="s">
        <v>574</v>
      </c>
    </row>
    <row r="29" spans="1:10" ht="14.4" customHeight="1" x14ac:dyDescent="0.3">
      <c r="A29" s="644" t="s">
        <v>568</v>
      </c>
      <c r="B29" s="645" t="s">
        <v>568</v>
      </c>
      <c r="C29" s="646" t="s">
        <v>568</v>
      </c>
      <c r="D29" s="646" t="s">
        <v>568</v>
      </c>
      <c r="E29" s="646"/>
      <c r="F29" s="646" t="s">
        <v>568</v>
      </c>
      <c r="G29" s="646" t="s">
        <v>568</v>
      </c>
      <c r="H29" s="646" t="s">
        <v>568</v>
      </c>
      <c r="I29" s="647" t="s">
        <v>568</v>
      </c>
      <c r="J29" s="648" t="s">
        <v>575</v>
      </c>
    </row>
    <row r="30" spans="1:10" ht="14.4" customHeight="1" x14ac:dyDescent="0.3">
      <c r="A30" s="644" t="s">
        <v>576</v>
      </c>
      <c r="B30" s="645" t="s">
        <v>577</v>
      </c>
      <c r="C30" s="646" t="s">
        <v>568</v>
      </c>
      <c r="D30" s="646" t="s">
        <v>568</v>
      </c>
      <c r="E30" s="646"/>
      <c r="F30" s="646" t="s">
        <v>568</v>
      </c>
      <c r="G30" s="646" t="s">
        <v>568</v>
      </c>
      <c r="H30" s="646" t="s">
        <v>568</v>
      </c>
      <c r="I30" s="647" t="s">
        <v>568</v>
      </c>
      <c r="J30" s="648" t="s">
        <v>0</v>
      </c>
    </row>
    <row r="31" spans="1:10" ht="14.4" customHeight="1" x14ac:dyDescent="0.3">
      <c r="A31" s="644" t="s">
        <v>576</v>
      </c>
      <c r="B31" s="645" t="s">
        <v>343</v>
      </c>
      <c r="C31" s="646">
        <v>1843.4754400000002</v>
      </c>
      <c r="D31" s="646">
        <v>1840.4989100000039</v>
      </c>
      <c r="E31" s="646"/>
      <c r="F31" s="646">
        <v>762.45958000000098</v>
      </c>
      <c r="G31" s="646">
        <v>1683.8332802966668</v>
      </c>
      <c r="H31" s="646">
        <v>-921.37370029666579</v>
      </c>
      <c r="I31" s="647">
        <v>0.45281180086051437</v>
      </c>
      <c r="J31" s="648" t="s">
        <v>1</v>
      </c>
    </row>
    <row r="32" spans="1:10" ht="14.4" customHeight="1" x14ac:dyDescent="0.3">
      <c r="A32" s="644" t="s">
        <v>576</v>
      </c>
      <c r="B32" s="645" t="s">
        <v>346</v>
      </c>
      <c r="C32" s="646">
        <v>537.20780000000002</v>
      </c>
      <c r="D32" s="646">
        <v>955.60440000000403</v>
      </c>
      <c r="E32" s="646"/>
      <c r="F32" s="646">
        <v>485.76354000000003</v>
      </c>
      <c r="G32" s="646">
        <v>873.19384746391506</v>
      </c>
      <c r="H32" s="646">
        <v>-387.43030746391503</v>
      </c>
      <c r="I32" s="647">
        <v>0.55630664532376284</v>
      </c>
      <c r="J32" s="648" t="s">
        <v>1</v>
      </c>
    </row>
    <row r="33" spans="1:10" ht="14.4" customHeight="1" x14ac:dyDescent="0.3">
      <c r="A33" s="644" t="s">
        <v>576</v>
      </c>
      <c r="B33" s="645" t="s">
        <v>347</v>
      </c>
      <c r="C33" s="646">
        <v>905.70916999999997</v>
      </c>
      <c r="D33" s="646">
        <v>1102.4493400000031</v>
      </c>
      <c r="E33" s="646"/>
      <c r="F33" s="646">
        <v>1978.9912199999999</v>
      </c>
      <c r="G33" s="646">
        <v>1443.040254112095</v>
      </c>
      <c r="H33" s="646">
        <v>535.95096588790489</v>
      </c>
      <c r="I33" s="647">
        <v>1.3714040300405039</v>
      </c>
      <c r="J33" s="648" t="s">
        <v>1</v>
      </c>
    </row>
    <row r="34" spans="1:10" ht="14.4" customHeight="1" x14ac:dyDescent="0.3">
      <c r="A34" s="644" t="s">
        <v>576</v>
      </c>
      <c r="B34" s="645" t="s">
        <v>348</v>
      </c>
      <c r="C34" s="646">
        <v>0.33306000000000002</v>
      </c>
      <c r="D34" s="646">
        <v>0</v>
      </c>
      <c r="E34" s="646"/>
      <c r="F34" s="646">
        <v>0</v>
      </c>
      <c r="G34" s="646">
        <v>5.78189742595E-2</v>
      </c>
      <c r="H34" s="646">
        <v>-5.78189742595E-2</v>
      </c>
      <c r="I34" s="647">
        <v>0</v>
      </c>
      <c r="J34" s="648" t="s">
        <v>1</v>
      </c>
    </row>
    <row r="35" spans="1:10" ht="14.4" customHeight="1" x14ac:dyDescent="0.3">
      <c r="A35" s="644" t="s">
        <v>576</v>
      </c>
      <c r="B35" s="645" t="s">
        <v>349</v>
      </c>
      <c r="C35" s="646">
        <v>0</v>
      </c>
      <c r="D35" s="646">
        <v>0</v>
      </c>
      <c r="E35" s="646"/>
      <c r="F35" s="646" t="s">
        <v>568</v>
      </c>
      <c r="G35" s="646" t="s">
        <v>568</v>
      </c>
      <c r="H35" s="646" t="s">
        <v>568</v>
      </c>
      <c r="I35" s="647" t="s">
        <v>568</v>
      </c>
      <c r="J35" s="648" t="s">
        <v>1</v>
      </c>
    </row>
    <row r="36" spans="1:10" ht="14.4" customHeight="1" x14ac:dyDescent="0.3">
      <c r="A36" s="644" t="s">
        <v>576</v>
      </c>
      <c r="B36" s="645" t="s">
        <v>351</v>
      </c>
      <c r="C36" s="646" t="s">
        <v>568</v>
      </c>
      <c r="D36" s="646">
        <v>0</v>
      </c>
      <c r="E36" s="646"/>
      <c r="F36" s="646">
        <v>2938.6139800000001</v>
      </c>
      <c r="G36" s="646">
        <v>1920.0447440599835</v>
      </c>
      <c r="H36" s="646">
        <v>1018.5692359400166</v>
      </c>
      <c r="I36" s="647">
        <v>1.5304924476844357</v>
      </c>
      <c r="J36" s="648" t="s">
        <v>1</v>
      </c>
    </row>
    <row r="37" spans="1:10" ht="14.4" customHeight="1" x14ac:dyDescent="0.3">
      <c r="A37" s="644" t="s">
        <v>576</v>
      </c>
      <c r="B37" s="645" t="s">
        <v>353</v>
      </c>
      <c r="C37" s="646">
        <v>0.37030000000000002</v>
      </c>
      <c r="D37" s="646">
        <v>0</v>
      </c>
      <c r="E37" s="646"/>
      <c r="F37" s="646">
        <v>0.41399999999999998</v>
      </c>
      <c r="G37" s="646">
        <v>0.28383856903566668</v>
      </c>
      <c r="H37" s="646">
        <v>0.1301614309643333</v>
      </c>
      <c r="I37" s="647">
        <v>1.4585755607722832</v>
      </c>
      <c r="J37" s="648" t="s">
        <v>1</v>
      </c>
    </row>
    <row r="38" spans="1:10" ht="14.4" customHeight="1" x14ac:dyDescent="0.3">
      <c r="A38" s="644" t="s">
        <v>576</v>
      </c>
      <c r="B38" s="645" t="s">
        <v>578</v>
      </c>
      <c r="C38" s="646">
        <v>3287.0957700000004</v>
      </c>
      <c r="D38" s="646">
        <v>3898.5526500000105</v>
      </c>
      <c r="E38" s="646"/>
      <c r="F38" s="646">
        <v>6166.2423200000003</v>
      </c>
      <c r="G38" s="646">
        <v>5920.4537834759549</v>
      </c>
      <c r="H38" s="646">
        <v>245.78853652404541</v>
      </c>
      <c r="I38" s="647">
        <v>1.0415151516274046</v>
      </c>
      <c r="J38" s="648" t="s">
        <v>574</v>
      </c>
    </row>
    <row r="39" spans="1:10" ht="14.4" customHeight="1" x14ac:dyDescent="0.3">
      <c r="A39" s="644" t="s">
        <v>568</v>
      </c>
      <c r="B39" s="645" t="s">
        <v>568</v>
      </c>
      <c r="C39" s="646" t="s">
        <v>568</v>
      </c>
      <c r="D39" s="646" t="s">
        <v>568</v>
      </c>
      <c r="E39" s="646"/>
      <c r="F39" s="646" t="s">
        <v>568</v>
      </c>
      <c r="G39" s="646" t="s">
        <v>568</v>
      </c>
      <c r="H39" s="646" t="s">
        <v>568</v>
      </c>
      <c r="I39" s="647" t="s">
        <v>568</v>
      </c>
      <c r="J39" s="648" t="s">
        <v>575</v>
      </c>
    </row>
    <row r="40" spans="1:10" ht="14.4" customHeight="1" x14ac:dyDescent="0.3">
      <c r="A40" s="644" t="s">
        <v>579</v>
      </c>
      <c r="B40" s="645" t="s">
        <v>580</v>
      </c>
      <c r="C40" s="646" t="s">
        <v>568</v>
      </c>
      <c r="D40" s="646" t="s">
        <v>568</v>
      </c>
      <c r="E40" s="646"/>
      <c r="F40" s="646" t="s">
        <v>568</v>
      </c>
      <c r="G40" s="646" t="s">
        <v>568</v>
      </c>
      <c r="H40" s="646" t="s">
        <v>568</v>
      </c>
      <c r="I40" s="647" t="s">
        <v>568</v>
      </c>
      <c r="J40" s="648" t="s">
        <v>0</v>
      </c>
    </row>
    <row r="41" spans="1:10" ht="14.4" customHeight="1" x14ac:dyDescent="0.3">
      <c r="A41" s="644" t="s">
        <v>579</v>
      </c>
      <c r="B41" s="645" t="s">
        <v>343</v>
      </c>
      <c r="C41" s="646">
        <v>1217.7651000000001</v>
      </c>
      <c r="D41" s="646">
        <v>1688.75883000001</v>
      </c>
      <c r="E41" s="646"/>
      <c r="F41" s="646">
        <v>1242.8929700000022</v>
      </c>
      <c r="G41" s="646">
        <v>1528.9999518402049</v>
      </c>
      <c r="H41" s="646">
        <v>-286.10698184020271</v>
      </c>
      <c r="I41" s="647">
        <v>0.81287966589151106</v>
      </c>
      <c r="J41" s="648" t="s">
        <v>1</v>
      </c>
    </row>
    <row r="42" spans="1:10" ht="14.4" customHeight="1" x14ac:dyDescent="0.3">
      <c r="A42" s="644" t="s">
        <v>579</v>
      </c>
      <c r="B42" s="645" t="s">
        <v>344</v>
      </c>
      <c r="C42" s="646">
        <v>5.9731500000000004</v>
      </c>
      <c r="D42" s="646">
        <v>32.137460000000004</v>
      </c>
      <c r="E42" s="646"/>
      <c r="F42" s="646">
        <v>73.836280000000002</v>
      </c>
      <c r="G42" s="646">
        <v>34.081636540548999</v>
      </c>
      <c r="H42" s="646">
        <v>39.754643459451003</v>
      </c>
      <c r="I42" s="647">
        <v>2.1664534774365216</v>
      </c>
      <c r="J42" s="648" t="s">
        <v>1</v>
      </c>
    </row>
    <row r="43" spans="1:10" ht="14.4" customHeight="1" x14ac:dyDescent="0.3">
      <c r="A43" s="644" t="s">
        <v>579</v>
      </c>
      <c r="B43" s="645" t="s">
        <v>345</v>
      </c>
      <c r="C43" s="646">
        <v>42.670200000000001</v>
      </c>
      <c r="D43" s="646">
        <v>0</v>
      </c>
      <c r="E43" s="646"/>
      <c r="F43" s="646">
        <v>0</v>
      </c>
      <c r="G43" s="646">
        <v>2.3900462210155</v>
      </c>
      <c r="H43" s="646">
        <v>-2.3900462210155</v>
      </c>
      <c r="I43" s="647">
        <v>0</v>
      </c>
      <c r="J43" s="648" t="s">
        <v>1</v>
      </c>
    </row>
    <row r="44" spans="1:10" ht="14.4" customHeight="1" x14ac:dyDescent="0.3">
      <c r="A44" s="644" t="s">
        <v>579</v>
      </c>
      <c r="B44" s="645" t="s">
        <v>346</v>
      </c>
      <c r="C44" s="646">
        <v>194.4787</v>
      </c>
      <c r="D44" s="646">
        <v>585.92028000000198</v>
      </c>
      <c r="E44" s="646"/>
      <c r="F44" s="646">
        <v>300.24117000000001</v>
      </c>
      <c r="G44" s="646">
        <v>561.65667710493665</v>
      </c>
      <c r="H44" s="646">
        <v>-261.41550710493664</v>
      </c>
      <c r="I44" s="647">
        <v>0.53456351938624724</v>
      </c>
      <c r="J44" s="648" t="s">
        <v>1</v>
      </c>
    </row>
    <row r="45" spans="1:10" ht="14.4" customHeight="1" x14ac:dyDescent="0.3">
      <c r="A45" s="644" t="s">
        <v>579</v>
      </c>
      <c r="B45" s="645" t="s">
        <v>347</v>
      </c>
      <c r="C45" s="646">
        <v>0</v>
      </c>
      <c r="D45" s="646">
        <v>0</v>
      </c>
      <c r="E45" s="646"/>
      <c r="F45" s="646" t="s">
        <v>568</v>
      </c>
      <c r="G45" s="646" t="s">
        <v>568</v>
      </c>
      <c r="H45" s="646" t="s">
        <v>568</v>
      </c>
      <c r="I45" s="647" t="s">
        <v>568</v>
      </c>
      <c r="J45" s="648" t="s">
        <v>1</v>
      </c>
    </row>
    <row r="46" spans="1:10" ht="14.4" customHeight="1" x14ac:dyDescent="0.3">
      <c r="A46" s="644" t="s">
        <v>579</v>
      </c>
      <c r="B46" s="645" t="s">
        <v>348</v>
      </c>
      <c r="C46" s="646">
        <v>411.01983999999999</v>
      </c>
      <c r="D46" s="646">
        <v>415.59920000000102</v>
      </c>
      <c r="E46" s="646"/>
      <c r="F46" s="646">
        <v>454.592950000001</v>
      </c>
      <c r="G46" s="646">
        <v>472.499985117395</v>
      </c>
      <c r="H46" s="646">
        <v>-17.907035117394003</v>
      </c>
      <c r="I46" s="647">
        <v>0.96210151178534975</v>
      </c>
      <c r="J46" s="648" t="s">
        <v>1</v>
      </c>
    </row>
    <row r="47" spans="1:10" ht="14.4" customHeight="1" x14ac:dyDescent="0.3">
      <c r="A47" s="644" t="s">
        <v>579</v>
      </c>
      <c r="B47" s="645" t="s">
        <v>349</v>
      </c>
      <c r="C47" s="646">
        <v>646.68146000000002</v>
      </c>
      <c r="D47" s="646">
        <v>1273.7949700000031</v>
      </c>
      <c r="E47" s="646"/>
      <c r="F47" s="646">
        <v>462.95900000000103</v>
      </c>
      <c r="G47" s="646">
        <v>1503.8332859662285</v>
      </c>
      <c r="H47" s="646">
        <v>-1040.8742859662275</v>
      </c>
      <c r="I47" s="647">
        <v>0.3078526086104984</v>
      </c>
      <c r="J47" s="648" t="s">
        <v>1</v>
      </c>
    </row>
    <row r="48" spans="1:10" ht="14.4" customHeight="1" x14ac:dyDescent="0.3">
      <c r="A48" s="644" t="s">
        <v>579</v>
      </c>
      <c r="B48" s="645" t="s">
        <v>351</v>
      </c>
      <c r="C48" s="646" t="s">
        <v>568</v>
      </c>
      <c r="D48" s="646">
        <v>0</v>
      </c>
      <c r="E48" s="646"/>
      <c r="F48" s="646" t="s">
        <v>568</v>
      </c>
      <c r="G48" s="646" t="s">
        <v>568</v>
      </c>
      <c r="H48" s="646" t="s">
        <v>568</v>
      </c>
      <c r="I48" s="647" t="s">
        <v>568</v>
      </c>
      <c r="J48" s="648" t="s">
        <v>1</v>
      </c>
    </row>
    <row r="49" spans="1:10" ht="14.4" customHeight="1" x14ac:dyDescent="0.3">
      <c r="A49" s="644" t="s">
        <v>579</v>
      </c>
      <c r="B49" s="645" t="s">
        <v>353</v>
      </c>
      <c r="C49" s="646">
        <v>6.6196800000000007</v>
      </c>
      <c r="D49" s="646">
        <v>4.1712600000000002</v>
      </c>
      <c r="E49" s="646"/>
      <c r="F49" s="646">
        <v>6.0484500000000008</v>
      </c>
      <c r="G49" s="646">
        <v>5.2597655357508328</v>
      </c>
      <c r="H49" s="646">
        <v>0.78868446424916794</v>
      </c>
      <c r="I49" s="647">
        <v>1.1499466960814981</v>
      </c>
      <c r="J49" s="648" t="s">
        <v>1</v>
      </c>
    </row>
    <row r="50" spans="1:10" ht="14.4" customHeight="1" x14ac:dyDescent="0.3">
      <c r="A50" s="644" t="s">
        <v>579</v>
      </c>
      <c r="B50" s="645" t="s">
        <v>581</v>
      </c>
      <c r="C50" s="646">
        <v>2525.20813</v>
      </c>
      <c r="D50" s="646">
        <v>4000.382000000016</v>
      </c>
      <c r="E50" s="646"/>
      <c r="F50" s="646">
        <v>2540.570820000004</v>
      </c>
      <c r="G50" s="646">
        <v>4108.7213483260812</v>
      </c>
      <c r="H50" s="646">
        <v>-1568.1505283260772</v>
      </c>
      <c r="I50" s="647">
        <v>0.61833612080679268</v>
      </c>
      <c r="J50" s="648" t="s">
        <v>574</v>
      </c>
    </row>
    <row r="51" spans="1:10" ht="14.4" customHeight="1" x14ac:dyDescent="0.3">
      <c r="A51" s="644" t="s">
        <v>568</v>
      </c>
      <c r="B51" s="645" t="s">
        <v>568</v>
      </c>
      <c r="C51" s="646" t="s">
        <v>568</v>
      </c>
      <c r="D51" s="646" t="s">
        <v>568</v>
      </c>
      <c r="E51" s="646"/>
      <c r="F51" s="646" t="s">
        <v>568</v>
      </c>
      <c r="G51" s="646" t="s">
        <v>568</v>
      </c>
      <c r="H51" s="646" t="s">
        <v>568</v>
      </c>
      <c r="I51" s="647" t="s">
        <v>568</v>
      </c>
      <c r="J51" s="648" t="s">
        <v>575</v>
      </c>
    </row>
    <row r="52" spans="1:10" ht="14.4" customHeight="1" x14ac:dyDescent="0.3">
      <c r="A52" s="644" t="s">
        <v>582</v>
      </c>
      <c r="B52" s="645" t="s">
        <v>583</v>
      </c>
      <c r="C52" s="646" t="s">
        <v>568</v>
      </c>
      <c r="D52" s="646" t="s">
        <v>568</v>
      </c>
      <c r="E52" s="646"/>
      <c r="F52" s="646" t="s">
        <v>568</v>
      </c>
      <c r="G52" s="646" t="s">
        <v>568</v>
      </c>
      <c r="H52" s="646" t="s">
        <v>568</v>
      </c>
      <c r="I52" s="647" t="s">
        <v>568</v>
      </c>
      <c r="J52" s="648" t="s">
        <v>0</v>
      </c>
    </row>
    <row r="53" spans="1:10" ht="14.4" customHeight="1" x14ac:dyDescent="0.3">
      <c r="A53" s="644" t="s">
        <v>582</v>
      </c>
      <c r="B53" s="645" t="s">
        <v>343</v>
      </c>
      <c r="C53" s="646">
        <v>941.59101999999996</v>
      </c>
      <c r="D53" s="646">
        <v>2038.2326900000051</v>
      </c>
      <c r="E53" s="646"/>
      <c r="F53" s="646">
        <v>1169.476560000001</v>
      </c>
      <c r="G53" s="646">
        <v>1723.3720775797501</v>
      </c>
      <c r="H53" s="646">
        <v>-553.89551757974914</v>
      </c>
      <c r="I53" s="647">
        <v>0.67859783456766765</v>
      </c>
      <c r="J53" s="648" t="s">
        <v>1</v>
      </c>
    </row>
    <row r="54" spans="1:10" ht="14.4" customHeight="1" x14ac:dyDescent="0.3">
      <c r="A54" s="644" t="s">
        <v>582</v>
      </c>
      <c r="B54" s="645" t="s">
        <v>344</v>
      </c>
      <c r="C54" s="646">
        <v>1.73566</v>
      </c>
      <c r="D54" s="646">
        <v>62.82873</v>
      </c>
      <c r="E54" s="646"/>
      <c r="F54" s="646">
        <v>58.064839999999997</v>
      </c>
      <c r="G54" s="646">
        <v>68.157893286590166</v>
      </c>
      <c r="H54" s="646">
        <v>-10.09305328659017</v>
      </c>
      <c r="I54" s="647">
        <v>0.85191658955550575</v>
      </c>
      <c r="J54" s="648" t="s">
        <v>1</v>
      </c>
    </row>
    <row r="55" spans="1:10" ht="14.4" customHeight="1" x14ac:dyDescent="0.3">
      <c r="A55" s="644" t="s">
        <v>582</v>
      </c>
      <c r="B55" s="645" t="s">
        <v>345</v>
      </c>
      <c r="C55" s="646">
        <v>66.992670000000004</v>
      </c>
      <c r="D55" s="646">
        <v>0</v>
      </c>
      <c r="E55" s="646"/>
      <c r="F55" s="646" t="s">
        <v>568</v>
      </c>
      <c r="G55" s="646" t="s">
        <v>568</v>
      </c>
      <c r="H55" s="646" t="s">
        <v>568</v>
      </c>
      <c r="I55" s="647" t="s">
        <v>568</v>
      </c>
      <c r="J55" s="648" t="s">
        <v>1</v>
      </c>
    </row>
    <row r="56" spans="1:10" ht="14.4" customHeight="1" x14ac:dyDescent="0.3">
      <c r="A56" s="644" t="s">
        <v>582</v>
      </c>
      <c r="B56" s="645" t="s">
        <v>346</v>
      </c>
      <c r="C56" s="646">
        <v>625.43460000000005</v>
      </c>
      <c r="D56" s="646">
        <v>1192.507400000002</v>
      </c>
      <c r="E56" s="646"/>
      <c r="F56" s="646">
        <v>462.01760000000104</v>
      </c>
      <c r="G56" s="646">
        <v>1918.7793031106501</v>
      </c>
      <c r="H56" s="646">
        <v>-1456.761703110649</v>
      </c>
      <c r="I56" s="647">
        <v>0.2407872542980822</v>
      </c>
      <c r="J56" s="648" t="s">
        <v>1</v>
      </c>
    </row>
    <row r="57" spans="1:10" ht="14.4" customHeight="1" x14ac:dyDescent="0.3">
      <c r="A57" s="644" t="s">
        <v>582</v>
      </c>
      <c r="B57" s="645" t="s">
        <v>348</v>
      </c>
      <c r="C57" s="646">
        <v>169.18293</v>
      </c>
      <c r="D57" s="646">
        <v>187.60084000000001</v>
      </c>
      <c r="E57" s="646"/>
      <c r="F57" s="646">
        <v>202.4204</v>
      </c>
      <c r="G57" s="646">
        <v>292.8333241097933</v>
      </c>
      <c r="H57" s="646">
        <v>-90.412924109793295</v>
      </c>
      <c r="I57" s="647">
        <v>0.691247830537571</v>
      </c>
      <c r="J57" s="648" t="s">
        <v>1</v>
      </c>
    </row>
    <row r="58" spans="1:10" ht="14.4" customHeight="1" x14ac:dyDescent="0.3">
      <c r="A58" s="644" t="s">
        <v>582</v>
      </c>
      <c r="B58" s="645" t="s">
        <v>349</v>
      </c>
      <c r="C58" s="646">
        <v>577.30196999999998</v>
      </c>
      <c r="D58" s="646">
        <v>745.99951000000101</v>
      </c>
      <c r="E58" s="646"/>
      <c r="F58" s="646">
        <v>720.87103000000093</v>
      </c>
      <c r="G58" s="646">
        <v>1076.99996607711</v>
      </c>
      <c r="H58" s="646">
        <v>-356.12893607710907</v>
      </c>
      <c r="I58" s="647">
        <v>0.66933245376573081</v>
      </c>
      <c r="J58" s="648" t="s">
        <v>1</v>
      </c>
    </row>
    <row r="59" spans="1:10" ht="14.4" customHeight="1" x14ac:dyDescent="0.3">
      <c r="A59" s="644" t="s">
        <v>582</v>
      </c>
      <c r="B59" s="645" t="s">
        <v>351</v>
      </c>
      <c r="C59" s="646" t="s">
        <v>568</v>
      </c>
      <c r="D59" s="646">
        <v>0</v>
      </c>
      <c r="E59" s="646"/>
      <c r="F59" s="646">
        <v>0</v>
      </c>
      <c r="G59" s="646">
        <v>630.71017704042163</v>
      </c>
      <c r="H59" s="646">
        <v>-630.71017704042163</v>
      </c>
      <c r="I59" s="647">
        <v>0</v>
      </c>
      <c r="J59" s="648" t="s">
        <v>1</v>
      </c>
    </row>
    <row r="60" spans="1:10" ht="14.4" customHeight="1" x14ac:dyDescent="0.3">
      <c r="A60" s="644" t="s">
        <v>582</v>
      </c>
      <c r="B60" s="645" t="s">
        <v>353</v>
      </c>
      <c r="C60" s="646">
        <v>0</v>
      </c>
      <c r="D60" s="646" t="s">
        <v>568</v>
      </c>
      <c r="E60" s="646"/>
      <c r="F60" s="646" t="s">
        <v>568</v>
      </c>
      <c r="G60" s="646" t="s">
        <v>568</v>
      </c>
      <c r="H60" s="646" t="s">
        <v>568</v>
      </c>
      <c r="I60" s="647" t="s">
        <v>568</v>
      </c>
      <c r="J60" s="648" t="s">
        <v>1</v>
      </c>
    </row>
    <row r="61" spans="1:10" ht="14.4" customHeight="1" x14ac:dyDescent="0.3">
      <c r="A61" s="644" t="s">
        <v>582</v>
      </c>
      <c r="B61" s="645" t="s">
        <v>584</v>
      </c>
      <c r="C61" s="646">
        <v>2382.2388499999997</v>
      </c>
      <c r="D61" s="646">
        <v>4227.1691700000083</v>
      </c>
      <c r="E61" s="646"/>
      <c r="F61" s="646">
        <v>2612.8504300000031</v>
      </c>
      <c r="G61" s="646">
        <v>5710.8527412043159</v>
      </c>
      <c r="H61" s="646">
        <v>-3098.0023112043127</v>
      </c>
      <c r="I61" s="647">
        <v>0.45752369189071407</v>
      </c>
      <c r="J61" s="648" t="s">
        <v>574</v>
      </c>
    </row>
    <row r="62" spans="1:10" ht="14.4" customHeight="1" x14ac:dyDescent="0.3">
      <c r="A62" s="644" t="s">
        <v>568</v>
      </c>
      <c r="B62" s="645" t="s">
        <v>568</v>
      </c>
      <c r="C62" s="646" t="s">
        <v>568</v>
      </c>
      <c r="D62" s="646" t="s">
        <v>568</v>
      </c>
      <c r="E62" s="646"/>
      <c r="F62" s="646" t="s">
        <v>568</v>
      </c>
      <c r="G62" s="646" t="s">
        <v>568</v>
      </c>
      <c r="H62" s="646" t="s">
        <v>568</v>
      </c>
      <c r="I62" s="647" t="s">
        <v>568</v>
      </c>
      <c r="J62" s="648" t="s">
        <v>575</v>
      </c>
    </row>
    <row r="63" spans="1:10" ht="14.4" customHeight="1" x14ac:dyDescent="0.3">
      <c r="A63" s="644" t="s">
        <v>585</v>
      </c>
      <c r="B63" s="645" t="s">
        <v>586</v>
      </c>
      <c r="C63" s="646" t="s">
        <v>568</v>
      </c>
      <c r="D63" s="646" t="s">
        <v>568</v>
      </c>
      <c r="E63" s="646"/>
      <c r="F63" s="646" t="s">
        <v>568</v>
      </c>
      <c r="G63" s="646" t="s">
        <v>568</v>
      </c>
      <c r="H63" s="646" t="s">
        <v>568</v>
      </c>
      <c r="I63" s="647" t="s">
        <v>568</v>
      </c>
      <c r="J63" s="648" t="s">
        <v>0</v>
      </c>
    </row>
    <row r="64" spans="1:10" ht="14.4" customHeight="1" x14ac:dyDescent="0.3">
      <c r="A64" s="644" t="s">
        <v>585</v>
      </c>
      <c r="B64" s="645" t="s">
        <v>343</v>
      </c>
      <c r="C64" s="646">
        <v>31.396170000000001</v>
      </c>
      <c r="D64" s="646">
        <v>17.207809999999998</v>
      </c>
      <c r="E64" s="646"/>
      <c r="F64" s="646">
        <v>3.0711500000000003</v>
      </c>
      <c r="G64" s="646">
        <v>7.5469810859564994</v>
      </c>
      <c r="H64" s="646">
        <v>-4.4758310859564991</v>
      </c>
      <c r="I64" s="647">
        <v>0.40693755092547246</v>
      </c>
      <c r="J64" s="648" t="s">
        <v>1</v>
      </c>
    </row>
    <row r="65" spans="1:10" ht="14.4" customHeight="1" x14ac:dyDescent="0.3">
      <c r="A65" s="644" t="s">
        <v>585</v>
      </c>
      <c r="B65" s="645" t="s">
        <v>587</v>
      </c>
      <c r="C65" s="646">
        <v>31.396170000000001</v>
      </c>
      <c r="D65" s="646">
        <v>17.207809999999998</v>
      </c>
      <c r="E65" s="646"/>
      <c r="F65" s="646">
        <v>3.0711500000000003</v>
      </c>
      <c r="G65" s="646">
        <v>7.5469810859564994</v>
      </c>
      <c r="H65" s="646">
        <v>-4.4758310859564991</v>
      </c>
      <c r="I65" s="647">
        <v>0.40693755092547246</v>
      </c>
      <c r="J65" s="648" t="s">
        <v>574</v>
      </c>
    </row>
    <row r="66" spans="1:10" ht="14.4" customHeight="1" x14ac:dyDescent="0.3">
      <c r="A66" s="644" t="s">
        <v>568</v>
      </c>
      <c r="B66" s="645" t="s">
        <v>568</v>
      </c>
      <c r="C66" s="646" t="s">
        <v>568</v>
      </c>
      <c r="D66" s="646" t="s">
        <v>568</v>
      </c>
      <c r="E66" s="646"/>
      <c r="F66" s="646" t="s">
        <v>568</v>
      </c>
      <c r="G66" s="646" t="s">
        <v>568</v>
      </c>
      <c r="H66" s="646" t="s">
        <v>568</v>
      </c>
      <c r="I66" s="647" t="s">
        <v>568</v>
      </c>
      <c r="J66" s="648" t="s">
        <v>575</v>
      </c>
    </row>
    <row r="67" spans="1:10" ht="14.4" customHeight="1" x14ac:dyDescent="0.3">
      <c r="A67" s="644" t="s">
        <v>588</v>
      </c>
      <c r="B67" s="645" t="s">
        <v>589</v>
      </c>
      <c r="C67" s="646" t="s">
        <v>568</v>
      </c>
      <c r="D67" s="646" t="s">
        <v>568</v>
      </c>
      <c r="E67" s="646"/>
      <c r="F67" s="646" t="s">
        <v>568</v>
      </c>
      <c r="G67" s="646" t="s">
        <v>568</v>
      </c>
      <c r="H67" s="646" t="s">
        <v>568</v>
      </c>
      <c r="I67" s="647" t="s">
        <v>568</v>
      </c>
      <c r="J67" s="648" t="s">
        <v>0</v>
      </c>
    </row>
    <row r="68" spans="1:10" ht="14.4" customHeight="1" x14ac:dyDescent="0.3">
      <c r="A68" s="644" t="s">
        <v>588</v>
      </c>
      <c r="B68" s="645" t="s">
        <v>350</v>
      </c>
      <c r="C68" s="646">
        <v>20857.340770000003</v>
      </c>
      <c r="D68" s="646">
        <v>21459.084730000101</v>
      </c>
      <c r="E68" s="646"/>
      <c r="F68" s="646">
        <v>34785.542929999996</v>
      </c>
      <c r="G68" s="646">
        <v>31717.165667652833</v>
      </c>
      <c r="H68" s="646">
        <v>3068.3772623471632</v>
      </c>
      <c r="I68" s="647">
        <v>1.0967418493348065</v>
      </c>
      <c r="J68" s="648" t="s">
        <v>1</v>
      </c>
    </row>
    <row r="69" spans="1:10" ht="14.4" customHeight="1" x14ac:dyDescent="0.3">
      <c r="A69" s="644" t="s">
        <v>588</v>
      </c>
      <c r="B69" s="645" t="s">
        <v>590</v>
      </c>
      <c r="C69" s="646">
        <v>20857.340770000003</v>
      </c>
      <c r="D69" s="646">
        <v>21459.084730000101</v>
      </c>
      <c r="E69" s="646"/>
      <c r="F69" s="646">
        <v>34785.542929999996</v>
      </c>
      <c r="G69" s="646">
        <v>31717.165667652833</v>
      </c>
      <c r="H69" s="646">
        <v>3068.3772623471632</v>
      </c>
      <c r="I69" s="647">
        <v>1.0967418493348065</v>
      </c>
      <c r="J69" s="648" t="s">
        <v>574</v>
      </c>
    </row>
    <row r="70" spans="1:10" ht="14.4" customHeight="1" x14ac:dyDescent="0.3">
      <c r="A70" s="644" t="s">
        <v>568</v>
      </c>
      <c r="B70" s="645" t="s">
        <v>568</v>
      </c>
      <c r="C70" s="646" t="s">
        <v>568</v>
      </c>
      <c r="D70" s="646" t="s">
        <v>568</v>
      </c>
      <c r="E70" s="646"/>
      <c r="F70" s="646" t="s">
        <v>568</v>
      </c>
      <c r="G70" s="646" t="s">
        <v>568</v>
      </c>
      <c r="H70" s="646" t="s">
        <v>568</v>
      </c>
      <c r="I70" s="647" t="s">
        <v>568</v>
      </c>
      <c r="J70" s="648" t="s">
        <v>575</v>
      </c>
    </row>
    <row r="71" spans="1:10" ht="14.4" customHeight="1" x14ac:dyDescent="0.3">
      <c r="A71" s="644" t="s">
        <v>591</v>
      </c>
      <c r="B71" s="645" t="s">
        <v>592</v>
      </c>
      <c r="C71" s="646" t="s">
        <v>568</v>
      </c>
      <c r="D71" s="646" t="s">
        <v>568</v>
      </c>
      <c r="E71" s="646"/>
      <c r="F71" s="646" t="s">
        <v>568</v>
      </c>
      <c r="G71" s="646" t="s">
        <v>568</v>
      </c>
      <c r="H71" s="646" t="s">
        <v>568</v>
      </c>
      <c r="I71" s="647" t="s">
        <v>568</v>
      </c>
      <c r="J71" s="648" t="s">
        <v>0</v>
      </c>
    </row>
    <row r="72" spans="1:10" ht="14.4" customHeight="1" x14ac:dyDescent="0.3">
      <c r="A72" s="644" t="s">
        <v>591</v>
      </c>
      <c r="B72" s="645" t="s">
        <v>343</v>
      </c>
      <c r="C72" s="646" t="s">
        <v>568</v>
      </c>
      <c r="D72" s="646">
        <v>0</v>
      </c>
      <c r="E72" s="646"/>
      <c r="F72" s="646">
        <v>0.59351999999999994</v>
      </c>
      <c r="G72" s="646">
        <v>0</v>
      </c>
      <c r="H72" s="646">
        <v>0.59351999999999994</v>
      </c>
      <c r="I72" s="647" t="s">
        <v>568</v>
      </c>
      <c r="J72" s="648" t="s">
        <v>1</v>
      </c>
    </row>
    <row r="73" spans="1:10" ht="14.4" customHeight="1" x14ac:dyDescent="0.3">
      <c r="A73" s="644" t="s">
        <v>591</v>
      </c>
      <c r="B73" s="645" t="s">
        <v>593</v>
      </c>
      <c r="C73" s="646" t="s">
        <v>568</v>
      </c>
      <c r="D73" s="646">
        <v>0</v>
      </c>
      <c r="E73" s="646"/>
      <c r="F73" s="646">
        <v>0.59351999999999994</v>
      </c>
      <c r="G73" s="646">
        <v>0</v>
      </c>
      <c r="H73" s="646">
        <v>0.59351999999999994</v>
      </c>
      <c r="I73" s="647" t="s">
        <v>568</v>
      </c>
      <c r="J73" s="648" t="s">
        <v>574</v>
      </c>
    </row>
    <row r="74" spans="1:10" ht="14.4" customHeight="1" x14ac:dyDescent="0.3">
      <c r="A74" s="644" t="s">
        <v>568</v>
      </c>
      <c r="B74" s="645" t="s">
        <v>568</v>
      </c>
      <c r="C74" s="646" t="s">
        <v>568</v>
      </c>
      <c r="D74" s="646" t="s">
        <v>568</v>
      </c>
      <c r="E74" s="646"/>
      <c r="F74" s="646" t="s">
        <v>568</v>
      </c>
      <c r="G74" s="646" t="s">
        <v>568</v>
      </c>
      <c r="H74" s="646" t="s">
        <v>568</v>
      </c>
      <c r="I74" s="647" t="s">
        <v>568</v>
      </c>
      <c r="J74" s="648" t="s">
        <v>575</v>
      </c>
    </row>
    <row r="75" spans="1:10" ht="14.4" customHeight="1" x14ac:dyDescent="0.3">
      <c r="A75" s="644" t="s">
        <v>594</v>
      </c>
      <c r="B75" s="645" t="s">
        <v>595</v>
      </c>
      <c r="C75" s="646" t="s">
        <v>568</v>
      </c>
      <c r="D75" s="646" t="s">
        <v>568</v>
      </c>
      <c r="E75" s="646"/>
      <c r="F75" s="646" t="s">
        <v>568</v>
      </c>
      <c r="G75" s="646" t="s">
        <v>568</v>
      </c>
      <c r="H75" s="646" t="s">
        <v>568</v>
      </c>
      <c r="I75" s="647" t="s">
        <v>568</v>
      </c>
      <c r="J75" s="648" t="s">
        <v>0</v>
      </c>
    </row>
    <row r="76" spans="1:10" ht="14.4" customHeight="1" x14ac:dyDescent="0.3">
      <c r="A76" s="644" t="s">
        <v>594</v>
      </c>
      <c r="B76" s="645" t="s">
        <v>343</v>
      </c>
      <c r="C76" s="646" t="s">
        <v>568</v>
      </c>
      <c r="D76" s="646">
        <v>0</v>
      </c>
      <c r="E76" s="646"/>
      <c r="F76" s="646">
        <v>1.2233200000000002</v>
      </c>
      <c r="G76" s="646">
        <v>0</v>
      </c>
      <c r="H76" s="646">
        <v>1.2233200000000002</v>
      </c>
      <c r="I76" s="647" t="s">
        <v>568</v>
      </c>
      <c r="J76" s="648" t="s">
        <v>1</v>
      </c>
    </row>
    <row r="77" spans="1:10" ht="14.4" customHeight="1" x14ac:dyDescent="0.3">
      <c r="A77" s="644" t="s">
        <v>594</v>
      </c>
      <c r="B77" s="645" t="s">
        <v>596</v>
      </c>
      <c r="C77" s="646" t="s">
        <v>568</v>
      </c>
      <c r="D77" s="646">
        <v>0</v>
      </c>
      <c r="E77" s="646"/>
      <c r="F77" s="646">
        <v>1.2233200000000002</v>
      </c>
      <c r="G77" s="646">
        <v>0</v>
      </c>
      <c r="H77" s="646">
        <v>1.2233200000000002</v>
      </c>
      <c r="I77" s="647" t="s">
        <v>568</v>
      </c>
      <c r="J77" s="648" t="s">
        <v>574</v>
      </c>
    </row>
    <row r="78" spans="1:10" ht="14.4" customHeight="1" x14ac:dyDescent="0.3">
      <c r="A78" s="644" t="s">
        <v>568</v>
      </c>
      <c r="B78" s="645" t="s">
        <v>568</v>
      </c>
      <c r="C78" s="646" t="s">
        <v>568</v>
      </c>
      <c r="D78" s="646" t="s">
        <v>568</v>
      </c>
      <c r="E78" s="646"/>
      <c r="F78" s="646" t="s">
        <v>568</v>
      </c>
      <c r="G78" s="646" t="s">
        <v>568</v>
      </c>
      <c r="H78" s="646" t="s">
        <v>568</v>
      </c>
      <c r="I78" s="647" t="s">
        <v>568</v>
      </c>
      <c r="J78" s="648" t="s">
        <v>575</v>
      </c>
    </row>
    <row r="79" spans="1:10" ht="14.4" customHeight="1" x14ac:dyDescent="0.3">
      <c r="A79" s="644" t="s">
        <v>597</v>
      </c>
      <c r="B79" s="645" t="s">
        <v>598</v>
      </c>
      <c r="C79" s="646" t="s">
        <v>568</v>
      </c>
      <c r="D79" s="646" t="s">
        <v>568</v>
      </c>
      <c r="E79" s="646"/>
      <c r="F79" s="646" t="s">
        <v>568</v>
      </c>
      <c r="G79" s="646" t="s">
        <v>568</v>
      </c>
      <c r="H79" s="646" t="s">
        <v>568</v>
      </c>
      <c r="I79" s="647" t="s">
        <v>568</v>
      </c>
      <c r="J79" s="648" t="s">
        <v>0</v>
      </c>
    </row>
    <row r="80" spans="1:10" ht="14.4" customHeight="1" x14ac:dyDescent="0.3">
      <c r="A80" s="644" t="s">
        <v>597</v>
      </c>
      <c r="B80" s="645" t="s">
        <v>343</v>
      </c>
      <c r="C80" s="646" t="s">
        <v>568</v>
      </c>
      <c r="D80" s="646">
        <v>0</v>
      </c>
      <c r="E80" s="646"/>
      <c r="F80" s="646">
        <v>2.24004</v>
      </c>
      <c r="G80" s="646">
        <v>0</v>
      </c>
      <c r="H80" s="646">
        <v>2.24004</v>
      </c>
      <c r="I80" s="647" t="s">
        <v>568</v>
      </c>
      <c r="J80" s="648" t="s">
        <v>1</v>
      </c>
    </row>
    <row r="81" spans="1:10" ht="14.4" customHeight="1" x14ac:dyDescent="0.3">
      <c r="A81" s="644" t="s">
        <v>597</v>
      </c>
      <c r="B81" s="645" t="s">
        <v>599</v>
      </c>
      <c r="C81" s="646" t="s">
        <v>568</v>
      </c>
      <c r="D81" s="646">
        <v>0</v>
      </c>
      <c r="E81" s="646"/>
      <c r="F81" s="646">
        <v>2.24004</v>
      </c>
      <c r="G81" s="646">
        <v>0</v>
      </c>
      <c r="H81" s="646">
        <v>2.24004</v>
      </c>
      <c r="I81" s="647" t="s">
        <v>568</v>
      </c>
      <c r="J81" s="648" t="s">
        <v>574</v>
      </c>
    </row>
    <row r="82" spans="1:10" ht="14.4" customHeight="1" x14ac:dyDescent="0.3">
      <c r="A82" s="644" t="s">
        <v>568</v>
      </c>
      <c r="B82" s="645" t="s">
        <v>568</v>
      </c>
      <c r="C82" s="646" t="s">
        <v>568</v>
      </c>
      <c r="D82" s="646" t="s">
        <v>568</v>
      </c>
      <c r="E82" s="646"/>
      <c r="F82" s="646" t="s">
        <v>568</v>
      </c>
      <c r="G82" s="646" t="s">
        <v>568</v>
      </c>
      <c r="H82" s="646" t="s">
        <v>568</v>
      </c>
      <c r="I82" s="647" t="s">
        <v>568</v>
      </c>
      <c r="J82" s="648" t="s">
        <v>575</v>
      </c>
    </row>
    <row r="83" spans="1:10" ht="14.4" customHeight="1" x14ac:dyDescent="0.3">
      <c r="A83" s="644" t="s">
        <v>600</v>
      </c>
      <c r="B83" s="645" t="s">
        <v>601</v>
      </c>
      <c r="C83" s="646" t="s">
        <v>568</v>
      </c>
      <c r="D83" s="646" t="s">
        <v>568</v>
      </c>
      <c r="E83" s="646"/>
      <c r="F83" s="646" t="s">
        <v>568</v>
      </c>
      <c r="G83" s="646" t="s">
        <v>568</v>
      </c>
      <c r="H83" s="646" t="s">
        <v>568</v>
      </c>
      <c r="I83" s="647" t="s">
        <v>568</v>
      </c>
      <c r="J83" s="648" t="s">
        <v>0</v>
      </c>
    </row>
    <row r="84" spans="1:10" ht="14.4" customHeight="1" x14ac:dyDescent="0.3">
      <c r="A84" s="644" t="s">
        <v>600</v>
      </c>
      <c r="B84" s="645" t="s">
        <v>343</v>
      </c>
      <c r="C84" s="646" t="s">
        <v>568</v>
      </c>
      <c r="D84" s="646">
        <v>0</v>
      </c>
      <c r="E84" s="646"/>
      <c r="F84" s="646">
        <v>0.12978999999999999</v>
      </c>
      <c r="G84" s="646">
        <v>2.0902896187500002E-2</v>
      </c>
      <c r="H84" s="646">
        <v>0.10888710381249998</v>
      </c>
      <c r="I84" s="647">
        <v>6.209187417656258</v>
      </c>
      <c r="J84" s="648" t="s">
        <v>1</v>
      </c>
    </row>
    <row r="85" spans="1:10" ht="14.4" customHeight="1" x14ac:dyDescent="0.3">
      <c r="A85" s="644" t="s">
        <v>600</v>
      </c>
      <c r="B85" s="645" t="s">
        <v>602</v>
      </c>
      <c r="C85" s="646" t="s">
        <v>568</v>
      </c>
      <c r="D85" s="646">
        <v>0</v>
      </c>
      <c r="E85" s="646"/>
      <c r="F85" s="646">
        <v>0.12978999999999999</v>
      </c>
      <c r="G85" s="646">
        <v>2.0902896187500002E-2</v>
      </c>
      <c r="H85" s="646">
        <v>0.10888710381249998</v>
      </c>
      <c r="I85" s="647">
        <v>6.209187417656258</v>
      </c>
      <c r="J85" s="648" t="s">
        <v>574</v>
      </c>
    </row>
    <row r="86" spans="1:10" ht="14.4" customHeight="1" x14ac:dyDescent="0.3">
      <c r="A86" s="644" t="s">
        <v>568</v>
      </c>
      <c r="B86" s="645" t="s">
        <v>568</v>
      </c>
      <c r="C86" s="646" t="s">
        <v>568</v>
      </c>
      <c r="D86" s="646" t="s">
        <v>568</v>
      </c>
      <c r="E86" s="646"/>
      <c r="F86" s="646" t="s">
        <v>568</v>
      </c>
      <c r="G86" s="646" t="s">
        <v>568</v>
      </c>
      <c r="H86" s="646" t="s">
        <v>568</v>
      </c>
      <c r="I86" s="647" t="s">
        <v>568</v>
      </c>
      <c r="J86" s="648" t="s">
        <v>575</v>
      </c>
    </row>
    <row r="87" spans="1:10" ht="14.4" customHeight="1" x14ac:dyDescent="0.3">
      <c r="A87" s="644" t="s">
        <v>603</v>
      </c>
      <c r="B87" s="645" t="s">
        <v>604</v>
      </c>
      <c r="C87" s="646" t="s">
        <v>568</v>
      </c>
      <c r="D87" s="646" t="s">
        <v>568</v>
      </c>
      <c r="E87" s="646"/>
      <c r="F87" s="646" t="s">
        <v>568</v>
      </c>
      <c r="G87" s="646" t="s">
        <v>568</v>
      </c>
      <c r="H87" s="646" t="s">
        <v>568</v>
      </c>
      <c r="I87" s="647" t="s">
        <v>568</v>
      </c>
      <c r="J87" s="648" t="s">
        <v>0</v>
      </c>
    </row>
    <row r="88" spans="1:10" ht="14.4" customHeight="1" x14ac:dyDescent="0.3">
      <c r="A88" s="644" t="s">
        <v>603</v>
      </c>
      <c r="B88" s="645" t="s">
        <v>343</v>
      </c>
      <c r="C88" s="646" t="s">
        <v>568</v>
      </c>
      <c r="D88" s="646">
        <v>0</v>
      </c>
      <c r="E88" s="646"/>
      <c r="F88" s="646">
        <v>0.19536000000000001</v>
      </c>
      <c r="G88" s="646">
        <v>0</v>
      </c>
      <c r="H88" s="646">
        <v>0.19536000000000001</v>
      </c>
      <c r="I88" s="647" t="s">
        <v>568</v>
      </c>
      <c r="J88" s="648" t="s">
        <v>1</v>
      </c>
    </row>
    <row r="89" spans="1:10" ht="14.4" customHeight="1" x14ac:dyDescent="0.3">
      <c r="A89" s="644" t="s">
        <v>603</v>
      </c>
      <c r="B89" s="645" t="s">
        <v>605</v>
      </c>
      <c r="C89" s="646" t="s">
        <v>568</v>
      </c>
      <c r="D89" s="646">
        <v>0</v>
      </c>
      <c r="E89" s="646"/>
      <c r="F89" s="646">
        <v>0.19536000000000001</v>
      </c>
      <c r="G89" s="646">
        <v>0</v>
      </c>
      <c r="H89" s="646">
        <v>0.19536000000000001</v>
      </c>
      <c r="I89" s="647" t="s">
        <v>568</v>
      </c>
      <c r="J89" s="648" t="s">
        <v>574</v>
      </c>
    </row>
    <row r="90" spans="1:10" ht="14.4" customHeight="1" x14ac:dyDescent="0.3">
      <c r="A90" s="644" t="s">
        <v>568</v>
      </c>
      <c r="B90" s="645" t="s">
        <v>568</v>
      </c>
      <c r="C90" s="646" t="s">
        <v>568</v>
      </c>
      <c r="D90" s="646" t="s">
        <v>568</v>
      </c>
      <c r="E90" s="646"/>
      <c r="F90" s="646" t="s">
        <v>568</v>
      </c>
      <c r="G90" s="646" t="s">
        <v>568</v>
      </c>
      <c r="H90" s="646" t="s">
        <v>568</v>
      </c>
      <c r="I90" s="647" t="s">
        <v>568</v>
      </c>
      <c r="J90" s="648" t="s">
        <v>575</v>
      </c>
    </row>
    <row r="91" spans="1:10" ht="14.4" customHeight="1" x14ac:dyDescent="0.3">
      <c r="A91" s="644" t="s">
        <v>566</v>
      </c>
      <c r="B91" s="645" t="s">
        <v>569</v>
      </c>
      <c r="C91" s="646">
        <v>30904.167580000001</v>
      </c>
      <c r="D91" s="646">
        <v>35947.952140000139</v>
      </c>
      <c r="E91" s="646"/>
      <c r="F91" s="646">
        <v>48464.914939999995</v>
      </c>
      <c r="G91" s="646">
        <v>50554.684193475914</v>
      </c>
      <c r="H91" s="646">
        <v>-2089.769253475919</v>
      </c>
      <c r="I91" s="647">
        <v>0.95866319240610343</v>
      </c>
      <c r="J91" s="648" t="s">
        <v>570</v>
      </c>
    </row>
  </sheetData>
  <mergeCells count="3">
    <mergeCell ref="F3:I3"/>
    <mergeCell ref="C4:D4"/>
    <mergeCell ref="A1:I1"/>
  </mergeCells>
  <conditionalFormatting sqref="F17 F92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91">
    <cfRule type="expression" dxfId="63" priority="5">
      <formula>$H18&gt;0</formula>
    </cfRule>
  </conditionalFormatting>
  <conditionalFormatting sqref="A18:A91">
    <cfRule type="expression" dxfId="62" priority="2">
      <formula>AND($J18&lt;&gt;"mezeraKL",$J18&lt;&gt;"")</formula>
    </cfRule>
  </conditionalFormatting>
  <conditionalFormatting sqref="I18:I91">
    <cfRule type="expression" dxfId="61" priority="6">
      <formula>$I18&gt;1</formula>
    </cfRule>
  </conditionalFormatting>
  <conditionalFormatting sqref="B18:B91">
    <cfRule type="expression" dxfId="60" priority="1">
      <formula>OR($J18="NS",$J18="SumaNS",$J18="Účet")</formula>
    </cfRule>
  </conditionalFormatting>
  <conditionalFormatting sqref="A18:D91 F18:I91">
    <cfRule type="expression" dxfId="59" priority="8">
      <formula>AND($J18&lt;&gt;"",$J18&lt;&gt;"mezeraKL")</formula>
    </cfRule>
  </conditionalFormatting>
  <conditionalFormatting sqref="B18:D91 F18:I91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91 F18:I91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3278.343896415272</v>
      </c>
      <c r="M3" s="207">
        <f>SUBTOTAL(9,M5:M1048576)</f>
        <v>14777.923122899996</v>
      </c>
      <c r="N3" s="208">
        <f>SUBTOTAL(9,N5:N1048576)</f>
        <v>48447114.071653314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566</v>
      </c>
      <c r="B5" s="655" t="s">
        <v>567</v>
      </c>
      <c r="C5" s="656" t="s">
        <v>571</v>
      </c>
      <c r="D5" s="657" t="s">
        <v>2632</v>
      </c>
      <c r="E5" s="656" t="s">
        <v>606</v>
      </c>
      <c r="F5" s="657" t="s">
        <v>2639</v>
      </c>
      <c r="G5" s="656"/>
      <c r="H5" s="656" t="s">
        <v>607</v>
      </c>
      <c r="I5" s="656" t="s">
        <v>607</v>
      </c>
      <c r="J5" s="656" t="s">
        <v>608</v>
      </c>
      <c r="K5" s="656" t="s">
        <v>609</v>
      </c>
      <c r="L5" s="658">
        <v>114.09939595258166</v>
      </c>
      <c r="M5" s="658">
        <v>1</v>
      </c>
      <c r="N5" s="659">
        <v>114.09939595258166</v>
      </c>
    </row>
    <row r="6" spans="1:14" ht="14.4" customHeight="1" x14ac:dyDescent="0.3">
      <c r="A6" s="660" t="s">
        <v>566</v>
      </c>
      <c r="B6" s="661" t="s">
        <v>567</v>
      </c>
      <c r="C6" s="662" t="s">
        <v>571</v>
      </c>
      <c r="D6" s="663" t="s">
        <v>2632</v>
      </c>
      <c r="E6" s="662" t="s">
        <v>606</v>
      </c>
      <c r="F6" s="663" t="s">
        <v>2639</v>
      </c>
      <c r="G6" s="662"/>
      <c r="H6" s="662" t="s">
        <v>610</v>
      </c>
      <c r="I6" s="662" t="s">
        <v>610</v>
      </c>
      <c r="J6" s="662" t="s">
        <v>611</v>
      </c>
      <c r="K6" s="662" t="s">
        <v>612</v>
      </c>
      <c r="L6" s="664">
        <v>176.71999999999994</v>
      </c>
      <c r="M6" s="664">
        <v>2</v>
      </c>
      <c r="N6" s="665">
        <v>353.43999999999988</v>
      </c>
    </row>
    <row r="7" spans="1:14" ht="14.4" customHeight="1" x14ac:dyDescent="0.3">
      <c r="A7" s="660" t="s">
        <v>566</v>
      </c>
      <c r="B7" s="661" t="s">
        <v>567</v>
      </c>
      <c r="C7" s="662" t="s">
        <v>571</v>
      </c>
      <c r="D7" s="663" t="s">
        <v>2632</v>
      </c>
      <c r="E7" s="662" t="s">
        <v>606</v>
      </c>
      <c r="F7" s="663" t="s">
        <v>2639</v>
      </c>
      <c r="G7" s="662"/>
      <c r="H7" s="662" t="s">
        <v>613</v>
      </c>
      <c r="I7" s="662" t="s">
        <v>613</v>
      </c>
      <c r="J7" s="662" t="s">
        <v>614</v>
      </c>
      <c r="K7" s="662" t="s">
        <v>615</v>
      </c>
      <c r="L7" s="664">
        <v>393.59499999999997</v>
      </c>
      <c r="M7" s="664">
        <v>2</v>
      </c>
      <c r="N7" s="665">
        <v>787.18999999999994</v>
      </c>
    </row>
    <row r="8" spans="1:14" ht="14.4" customHeight="1" x14ac:dyDescent="0.3">
      <c r="A8" s="660" t="s">
        <v>566</v>
      </c>
      <c r="B8" s="661" t="s">
        <v>567</v>
      </c>
      <c r="C8" s="662" t="s">
        <v>571</v>
      </c>
      <c r="D8" s="663" t="s">
        <v>2632</v>
      </c>
      <c r="E8" s="662" t="s">
        <v>606</v>
      </c>
      <c r="F8" s="663" t="s">
        <v>2639</v>
      </c>
      <c r="G8" s="662"/>
      <c r="H8" s="662" t="s">
        <v>616</v>
      </c>
      <c r="I8" s="662" t="s">
        <v>616</v>
      </c>
      <c r="J8" s="662" t="s">
        <v>617</v>
      </c>
      <c r="K8" s="662" t="s">
        <v>618</v>
      </c>
      <c r="L8" s="664">
        <v>387.59000115084945</v>
      </c>
      <c r="M8" s="664">
        <v>6</v>
      </c>
      <c r="N8" s="665">
        <v>2325.5400069050966</v>
      </c>
    </row>
    <row r="9" spans="1:14" ht="14.4" customHeight="1" x14ac:dyDescent="0.3">
      <c r="A9" s="660" t="s">
        <v>566</v>
      </c>
      <c r="B9" s="661" t="s">
        <v>567</v>
      </c>
      <c r="C9" s="662" t="s">
        <v>571</v>
      </c>
      <c r="D9" s="663" t="s">
        <v>2632</v>
      </c>
      <c r="E9" s="662" t="s">
        <v>606</v>
      </c>
      <c r="F9" s="663" t="s">
        <v>2639</v>
      </c>
      <c r="G9" s="662" t="s">
        <v>619</v>
      </c>
      <c r="H9" s="662" t="s">
        <v>620</v>
      </c>
      <c r="I9" s="662" t="s">
        <v>620</v>
      </c>
      <c r="J9" s="662" t="s">
        <v>621</v>
      </c>
      <c r="K9" s="662" t="s">
        <v>622</v>
      </c>
      <c r="L9" s="664">
        <v>171.60000000000002</v>
      </c>
      <c r="M9" s="664">
        <v>115</v>
      </c>
      <c r="N9" s="665">
        <v>19734.000000000004</v>
      </c>
    </row>
    <row r="10" spans="1:14" ht="14.4" customHeight="1" x14ac:dyDescent="0.3">
      <c r="A10" s="660" t="s">
        <v>566</v>
      </c>
      <c r="B10" s="661" t="s">
        <v>567</v>
      </c>
      <c r="C10" s="662" t="s">
        <v>571</v>
      </c>
      <c r="D10" s="663" t="s">
        <v>2632</v>
      </c>
      <c r="E10" s="662" t="s">
        <v>606</v>
      </c>
      <c r="F10" s="663" t="s">
        <v>2639</v>
      </c>
      <c r="G10" s="662" t="s">
        <v>619</v>
      </c>
      <c r="H10" s="662" t="s">
        <v>623</v>
      </c>
      <c r="I10" s="662" t="s">
        <v>623</v>
      </c>
      <c r="J10" s="662" t="s">
        <v>624</v>
      </c>
      <c r="K10" s="662" t="s">
        <v>625</v>
      </c>
      <c r="L10" s="664">
        <v>173.69</v>
      </c>
      <c r="M10" s="664">
        <v>4</v>
      </c>
      <c r="N10" s="665">
        <v>694.76</v>
      </c>
    </row>
    <row r="11" spans="1:14" ht="14.4" customHeight="1" x14ac:dyDescent="0.3">
      <c r="A11" s="660" t="s">
        <v>566</v>
      </c>
      <c r="B11" s="661" t="s">
        <v>567</v>
      </c>
      <c r="C11" s="662" t="s">
        <v>571</v>
      </c>
      <c r="D11" s="663" t="s">
        <v>2632</v>
      </c>
      <c r="E11" s="662" t="s">
        <v>606</v>
      </c>
      <c r="F11" s="663" t="s">
        <v>2639</v>
      </c>
      <c r="G11" s="662" t="s">
        <v>619</v>
      </c>
      <c r="H11" s="662" t="s">
        <v>626</v>
      </c>
      <c r="I11" s="662" t="s">
        <v>626</v>
      </c>
      <c r="J11" s="662" t="s">
        <v>627</v>
      </c>
      <c r="K11" s="662" t="s">
        <v>625</v>
      </c>
      <c r="L11" s="664">
        <v>145.20362473347549</v>
      </c>
      <c r="M11" s="664">
        <v>46.900000000000006</v>
      </c>
      <c r="N11" s="665">
        <v>6810.0500000000011</v>
      </c>
    </row>
    <row r="12" spans="1:14" ht="14.4" customHeight="1" x14ac:dyDescent="0.3">
      <c r="A12" s="660" t="s">
        <v>566</v>
      </c>
      <c r="B12" s="661" t="s">
        <v>567</v>
      </c>
      <c r="C12" s="662" t="s">
        <v>571</v>
      </c>
      <c r="D12" s="663" t="s">
        <v>2632</v>
      </c>
      <c r="E12" s="662" t="s">
        <v>606</v>
      </c>
      <c r="F12" s="663" t="s">
        <v>2639</v>
      </c>
      <c r="G12" s="662" t="s">
        <v>619</v>
      </c>
      <c r="H12" s="662" t="s">
        <v>628</v>
      </c>
      <c r="I12" s="662" t="s">
        <v>628</v>
      </c>
      <c r="J12" s="662" t="s">
        <v>627</v>
      </c>
      <c r="K12" s="662" t="s">
        <v>629</v>
      </c>
      <c r="L12" s="664">
        <v>127.45833333333333</v>
      </c>
      <c r="M12" s="664">
        <v>18</v>
      </c>
      <c r="N12" s="665">
        <v>2294.25</v>
      </c>
    </row>
    <row r="13" spans="1:14" ht="14.4" customHeight="1" x14ac:dyDescent="0.3">
      <c r="A13" s="660" t="s">
        <v>566</v>
      </c>
      <c r="B13" s="661" t="s">
        <v>567</v>
      </c>
      <c r="C13" s="662" t="s">
        <v>571</v>
      </c>
      <c r="D13" s="663" t="s">
        <v>2632</v>
      </c>
      <c r="E13" s="662" t="s">
        <v>606</v>
      </c>
      <c r="F13" s="663" t="s">
        <v>2639</v>
      </c>
      <c r="G13" s="662" t="s">
        <v>619</v>
      </c>
      <c r="H13" s="662" t="s">
        <v>630</v>
      </c>
      <c r="I13" s="662" t="s">
        <v>630</v>
      </c>
      <c r="J13" s="662" t="s">
        <v>627</v>
      </c>
      <c r="K13" s="662" t="s">
        <v>631</v>
      </c>
      <c r="L13" s="664">
        <v>254.7</v>
      </c>
      <c r="M13" s="664">
        <v>5</v>
      </c>
      <c r="N13" s="665">
        <v>1273.5</v>
      </c>
    </row>
    <row r="14" spans="1:14" ht="14.4" customHeight="1" x14ac:dyDescent="0.3">
      <c r="A14" s="660" t="s">
        <v>566</v>
      </c>
      <c r="B14" s="661" t="s">
        <v>567</v>
      </c>
      <c r="C14" s="662" t="s">
        <v>571</v>
      </c>
      <c r="D14" s="663" t="s">
        <v>2632</v>
      </c>
      <c r="E14" s="662" t="s">
        <v>606</v>
      </c>
      <c r="F14" s="663" t="s">
        <v>2639</v>
      </c>
      <c r="G14" s="662" t="s">
        <v>619</v>
      </c>
      <c r="H14" s="662" t="s">
        <v>632</v>
      </c>
      <c r="I14" s="662" t="s">
        <v>632</v>
      </c>
      <c r="J14" s="662" t="s">
        <v>621</v>
      </c>
      <c r="K14" s="662" t="s">
        <v>633</v>
      </c>
      <c r="L14" s="664">
        <v>93.733333333333334</v>
      </c>
      <c r="M14" s="664">
        <v>27</v>
      </c>
      <c r="N14" s="665">
        <v>2530.8000000000002</v>
      </c>
    </row>
    <row r="15" spans="1:14" ht="14.4" customHeight="1" x14ac:dyDescent="0.3">
      <c r="A15" s="660" t="s">
        <v>566</v>
      </c>
      <c r="B15" s="661" t="s">
        <v>567</v>
      </c>
      <c r="C15" s="662" t="s">
        <v>571</v>
      </c>
      <c r="D15" s="663" t="s">
        <v>2632</v>
      </c>
      <c r="E15" s="662" t="s">
        <v>606</v>
      </c>
      <c r="F15" s="663" t="s">
        <v>2639</v>
      </c>
      <c r="G15" s="662" t="s">
        <v>619</v>
      </c>
      <c r="H15" s="662" t="s">
        <v>634</v>
      </c>
      <c r="I15" s="662" t="s">
        <v>634</v>
      </c>
      <c r="J15" s="662" t="s">
        <v>621</v>
      </c>
      <c r="K15" s="662" t="s">
        <v>635</v>
      </c>
      <c r="L15" s="664">
        <v>94.134688090737242</v>
      </c>
      <c r="M15" s="664">
        <v>52.900000000000006</v>
      </c>
      <c r="N15" s="665">
        <v>4979.7250000000004</v>
      </c>
    </row>
    <row r="16" spans="1:14" ht="14.4" customHeight="1" x14ac:dyDescent="0.3">
      <c r="A16" s="660" t="s">
        <v>566</v>
      </c>
      <c r="B16" s="661" t="s">
        <v>567</v>
      </c>
      <c r="C16" s="662" t="s">
        <v>571</v>
      </c>
      <c r="D16" s="663" t="s">
        <v>2632</v>
      </c>
      <c r="E16" s="662" t="s">
        <v>606</v>
      </c>
      <c r="F16" s="663" t="s">
        <v>2639</v>
      </c>
      <c r="G16" s="662" t="s">
        <v>619</v>
      </c>
      <c r="H16" s="662" t="s">
        <v>636</v>
      </c>
      <c r="I16" s="662" t="s">
        <v>637</v>
      </c>
      <c r="J16" s="662" t="s">
        <v>638</v>
      </c>
      <c r="K16" s="662" t="s">
        <v>639</v>
      </c>
      <c r="L16" s="664">
        <v>53.750041731080252</v>
      </c>
      <c r="M16" s="664">
        <v>2</v>
      </c>
      <c r="N16" s="665">
        <v>107.5000834621605</v>
      </c>
    </row>
    <row r="17" spans="1:14" ht="14.4" customHeight="1" x14ac:dyDescent="0.3">
      <c r="A17" s="660" t="s">
        <v>566</v>
      </c>
      <c r="B17" s="661" t="s">
        <v>567</v>
      </c>
      <c r="C17" s="662" t="s">
        <v>571</v>
      </c>
      <c r="D17" s="663" t="s">
        <v>2632</v>
      </c>
      <c r="E17" s="662" t="s">
        <v>606</v>
      </c>
      <c r="F17" s="663" t="s">
        <v>2639</v>
      </c>
      <c r="G17" s="662" t="s">
        <v>619</v>
      </c>
      <c r="H17" s="662" t="s">
        <v>640</v>
      </c>
      <c r="I17" s="662" t="s">
        <v>641</v>
      </c>
      <c r="J17" s="662" t="s">
        <v>642</v>
      </c>
      <c r="K17" s="662" t="s">
        <v>643</v>
      </c>
      <c r="L17" s="664">
        <v>87.029999380682924</v>
      </c>
      <c r="M17" s="664">
        <v>3</v>
      </c>
      <c r="N17" s="665">
        <v>261.08999814204878</v>
      </c>
    </row>
    <row r="18" spans="1:14" ht="14.4" customHeight="1" x14ac:dyDescent="0.3">
      <c r="A18" s="660" t="s">
        <v>566</v>
      </c>
      <c r="B18" s="661" t="s">
        <v>567</v>
      </c>
      <c r="C18" s="662" t="s">
        <v>571</v>
      </c>
      <c r="D18" s="663" t="s">
        <v>2632</v>
      </c>
      <c r="E18" s="662" t="s">
        <v>606</v>
      </c>
      <c r="F18" s="663" t="s">
        <v>2639</v>
      </c>
      <c r="G18" s="662" t="s">
        <v>619</v>
      </c>
      <c r="H18" s="662" t="s">
        <v>644</v>
      </c>
      <c r="I18" s="662" t="s">
        <v>645</v>
      </c>
      <c r="J18" s="662" t="s">
        <v>646</v>
      </c>
      <c r="K18" s="662" t="s">
        <v>647</v>
      </c>
      <c r="L18" s="664">
        <v>103.39860239727876</v>
      </c>
      <c r="M18" s="664">
        <v>63</v>
      </c>
      <c r="N18" s="665">
        <v>6514.1119510285625</v>
      </c>
    </row>
    <row r="19" spans="1:14" ht="14.4" customHeight="1" x14ac:dyDescent="0.3">
      <c r="A19" s="660" t="s">
        <v>566</v>
      </c>
      <c r="B19" s="661" t="s">
        <v>567</v>
      </c>
      <c r="C19" s="662" t="s">
        <v>571</v>
      </c>
      <c r="D19" s="663" t="s">
        <v>2632</v>
      </c>
      <c r="E19" s="662" t="s">
        <v>606</v>
      </c>
      <c r="F19" s="663" t="s">
        <v>2639</v>
      </c>
      <c r="G19" s="662" t="s">
        <v>619</v>
      </c>
      <c r="H19" s="662" t="s">
        <v>648</v>
      </c>
      <c r="I19" s="662" t="s">
        <v>649</v>
      </c>
      <c r="J19" s="662" t="s">
        <v>650</v>
      </c>
      <c r="K19" s="662" t="s">
        <v>651</v>
      </c>
      <c r="L19" s="664">
        <v>166.52811676697721</v>
      </c>
      <c r="M19" s="664">
        <v>11</v>
      </c>
      <c r="N19" s="665">
        <v>1831.8092844367493</v>
      </c>
    </row>
    <row r="20" spans="1:14" ht="14.4" customHeight="1" x14ac:dyDescent="0.3">
      <c r="A20" s="660" t="s">
        <v>566</v>
      </c>
      <c r="B20" s="661" t="s">
        <v>567</v>
      </c>
      <c r="C20" s="662" t="s">
        <v>571</v>
      </c>
      <c r="D20" s="663" t="s">
        <v>2632</v>
      </c>
      <c r="E20" s="662" t="s">
        <v>606</v>
      </c>
      <c r="F20" s="663" t="s">
        <v>2639</v>
      </c>
      <c r="G20" s="662" t="s">
        <v>619</v>
      </c>
      <c r="H20" s="662" t="s">
        <v>652</v>
      </c>
      <c r="I20" s="662" t="s">
        <v>653</v>
      </c>
      <c r="J20" s="662" t="s">
        <v>654</v>
      </c>
      <c r="K20" s="662" t="s">
        <v>655</v>
      </c>
      <c r="L20" s="664">
        <v>64.555810624874709</v>
      </c>
      <c r="M20" s="664">
        <v>22</v>
      </c>
      <c r="N20" s="665">
        <v>1420.2278337472437</v>
      </c>
    </row>
    <row r="21" spans="1:14" ht="14.4" customHeight="1" x14ac:dyDescent="0.3">
      <c r="A21" s="660" t="s">
        <v>566</v>
      </c>
      <c r="B21" s="661" t="s">
        <v>567</v>
      </c>
      <c r="C21" s="662" t="s">
        <v>571</v>
      </c>
      <c r="D21" s="663" t="s">
        <v>2632</v>
      </c>
      <c r="E21" s="662" t="s">
        <v>606</v>
      </c>
      <c r="F21" s="663" t="s">
        <v>2639</v>
      </c>
      <c r="G21" s="662" t="s">
        <v>619</v>
      </c>
      <c r="H21" s="662" t="s">
        <v>656</v>
      </c>
      <c r="I21" s="662" t="s">
        <v>657</v>
      </c>
      <c r="J21" s="662" t="s">
        <v>658</v>
      </c>
      <c r="K21" s="662" t="s">
        <v>659</v>
      </c>
      <c r="L21" s="664">
        <v>40.559732276631578</v>
      </c>
      <c r="M21" s="664">
        <v>5</v>
      </c>
      <c r="N21" s="665">
        <v>202.79866138315788</v>
      </c>
    </row>
    <row r="22" spans="1:14" ht="14.4" customHeight="1" x14ac:dyDescent="0.3">
      <c r="A22" s="660" t="s">
        <v>566</v>
      </c>
      <c r="B22" s="661" t="s">
        <v>567</v>
      </c>
      <c r="C22" s="662" t="s">
        <v>571</v>
      </c>
      <c r="D22" s="663" t="s">
        <v>2632</v>
      </c>
      <c r="E22" s="662" t="s">
        <v>606</v>
      </c>
      <c r="F22" s="663" t="s">
        <v>2639</v>
      </c>
      <c r="G22" s="662" t="s">
        <v>619</v>
      </c>
      <c r="H22" s="662" t="s">
        <v>660</v>
      </c>
      <c r="I22" s="662" t="s">
        <v>661</v>
      </c>
      <c r="J22" s="662" t="s">
        <v>662</v>
      </c>
      <c r="K22" s="662" t="s">
        <v>663</v>
      </c>
      <c r="L22" s="664">
        <v>79.52</v>
      </c>
      <c r="M22" s="664">
        <v>2</v>
      </c>
      <c r="N22" s="665">
        <v>159.04</v>
      </c>
    </row>
    <row r="23" spans="1:14" ht="14.4" customHeight="1" x14ac:dyDescent="0.3">
      <c r="A23" s="660" t="s">
        <v>566</v>
      </c>
      <c r="B23" s="661" t="s">
        <v>567</v>
      </c>
      <c r="C23" s="662" t="s">
        <v>571</v>
      </c>
      <c r="D23" s="663" t="s">
        <v>2632</v>
      </c>
      <c r="E23" s="662" t="s">
        <v>606</v>
      </c>
      <c r="F23" s="663" t="s">
        <v>2639</v>
      </c>
      <c r="G23" s="662" t="s">
        <v>619</v>
      </c>
      <c r="H23" s="662" t="s">
        <v>664</v>
      </c>
      <c r="I23" s="662" t="s">
        <v>665</v>
      </c>
      <c r="J23" s="662" t="s">
        <v>666</v>
      </c>
      <c r="K23" s="662" t="s">
        <v>667</v>
      </c>
      <c r="L23" s="664">
        <v>62.080001152791056</v>
      </c>
      <c r="M23" s="664">
        <v>1</v>
      </c>
      <c r="N23" s="665">
        <v>62.080001152791056</v>
      </c>
    </row>
    <row r="24" spans="1:14" ht="14.4" customHeight="1" x14ac:dyDescent="0.3">
      <c r="A24" s="660" t="s">
        <v>566</v>
      </c>
      <c r="B24" s="661" t="s">
        <v>567</v>
      </c>
      <c r="C24" s="662" t="s">
        <v>571</v>
      </c>
      <c r="D24" s="663" t="s">
        <v>2632</v>
      </c>
      <c r="E24" s="662" t="s">
        <v>606</v>
      </c>
      <c r="F24" s="663" t="s">
        <v>2639</v>
      </c>
      <c r="G24" s="662" t="s">
        <v>619</v>
      </c>
      <c r="H24" s="662" t="s">
        <v>668</v>
      </c>
      <c r="I24" s="662" t="s">
        <v>669</v>
      </c>
      <c r="J24" s="662" t="s">
        <v>670</v>
      </c>
      <c r="K24" s="662" t="s">
        <v>671</v>
      </c>
      <c r="L24" s="664">
        <v>81.200000000000017</v>
      </c>
      <c r="M24" s="664">
        <v>4</v>
      </c>
      <c r="N24" s="665">
        <v>324.80000000000007</v>
      </c>
    </row>
    <row r="25" spans="1:14" ht="14.4" customHeight="1" x14ac:dyDescent="0.3">
      <c r="A25" s="660" t="s">
        <v>566</v>
      </c>
      <c r="B25" s="661" t="s">
        <v>567</v>
      </c>
      <c r="C25" s="662" t="s">
        <v>571</v>
      </c>
      <c r="D25" s="663" t="s">
        <v>2632</v>
      </c>
      <c r="E25" s="662" t="s">
        <v>606</v>
      </c>
      <c r="F25" s="663" t="s">
        <v>2639</v>
      </c>
      <c r="G25" s="662" t="s">
        <v>619</v>
      </c>
      <c r="H25" s="662" t="s">
        <v>672</v>
      </c>
      <c r="I25" s="662" t="s">
        <v>673</v>
      </c>
      <c r="J25" s="662" t="s">
        <v>674</v>
      </c>
      <c r="K25" s="662" t="s">
        <v>675</v>
      </c>
      <c r="L25" s="664">
        <v>66.749705158841948</v>
      </c>
      <c r="M25" s="664">
        <v>20</v>
      </c>
      <c r="N25" s="665">
        <v>1334.994103176839</v>
      </c>
    </row>
    <row r="26" spans="1:14" ht="14.4" customHeight="1" x14ac:dyDescent="0.3">
      <c r="A26" s="660" t="s">
        <v>566</v>
      </c>
      <c r="B26" s="661" t="s">
        <v>567</v>
      </c>
      <c r="C26" s="662" t="s">
        <v>571</v>
      </c>
      <c r="D26" s="663" t="s">
        <v>2632</v>
      </c>
      <c r="E26" s="662" t="s">
        <v>606</v>
      </c>
      <c r="F26" s="663" t="s">
        <v>2639</v>
      </c>
      <c r="G26" s="662" t="s">
        <v>619</v>
      </c>
      <c r="H26" s="662" t="s">
        <v>676</v>
      </c>
      <c r="I26" s="662" t="s">
        <v>677</v>
      </c>
      <c r="J26" s="662" t="s">
        <v>678</v>
      </c>
      <c r="K26" s="662" t="s">
        <v>679</v>
      </c>
      <c r="L26" s="664">
        <v>27.953683701816047</v>
      </c>
      <c r="M26" s="664">
        <v>38</v>
      </c>
      <c r="N26" s="665">
        <v>1062.2399806690098</v>
      </c>
    </row>
    <row r="27" spans="1:14" ht="14.4" customHeight="1" x14ac:dyDescent="0.3">
      <c r="A27" s="660" t="s">
        <v>566</v>
      </c>
      <c r="B27" s="661" t="s">
        <v>567</v>
      </c>
      <c r="C27" s="662" t="s">
        <v>571</v>
      </c>
      <c r="D27" s="663" t="s">
        <v>2632</v>
      </c>
      <c r="E27" s="662" t="s">
        <v>606</v>
      </c>
      <c r="F27" s="663" t="s">
        <v>2639</v>
      </c>
      <c r="G27" s="662" t="s">
        <v>619</v>
      </c>
      <c r="H27" s="662" t="s">
        <v>680</v>
      </c>
      <c r="I27" s="662" t="s">
        <v>681</v>
      </c>
      <c r="J27" s="662" t="s">
        <v>682</v>
      </c>
      <c r="K27" s="662" t="s">
        <v>683</v>
      </c>
      <c r="L27" s="664">
        <v>176.31000000000003</v>
      </c>
      <c r="M27" s="664">
        <v>6</v>
      </c>
      <c r="N27" s="665">
        <v>1057.8600000000001</v>
      </c>
    </row>
    <row r="28" spans="1:14" ht="14.4" customHeight="1" x14ac:dyDescent="0.3">
      <c r="A28" s="660" t="s">
        <v>566</v>
      </c>
      <c r="B28" s="661" t="s">
        <v>567</v>
      </c>
      <c r="C28" s="662" t="s">
        <v>571</v>
      </c>
      <c r="D28" s="663" t="s">
        <v>2632</v>
      </c>
      <c r="E28" s="662" t="s">
        <v>606</v>
      </c>
      <c r="F28" s="663" t="s">
        <v>2639</v>
      </c>
      <c r="G28" s="662" t="s">
        <v>619</v>
      </c>
      <c r="H28" s="662" t="s">
        <v>684</v>
      </c>
      <c r="I28" s="662" t="s">
        <v>685</v>
      </c>
      <c r="J28" s="662" t="s">
        <v>686</v>
      </c>
      <c r="K28" s="662" t="s">
        <v>687</v>
      </c>
      <c r="L28" s="664">
        <v>65.069999999999993</v>
      </c>
      <c r="M28" s="664">
        <v>3</v>
      </c>
      <c r="N28" s="665">
        <v>195.20999999999998</v>
      </c>
    </row>
    <row r="29" spans="1:14" ht="14.4" customHeight="1" x14ac:dyDescent="0.3">
      <c r="A29" s="660" t="s">
        <v>566</v>
      </c>
      <c r="B29" s="661" t="s">
        <v>567</v>
      </c>
      <c r="C29" s="662" t="s">
        <v>571</v>
      </c>
      <c r="D29" s="663" t="s">
        <v>2632</v>
      </c>
      <c r="E29" s="662" t="s">
        <v>606</v>
      </c>
      <c r="F29" s="663" t="s">
        <v>2639</v>
      </c>
      <c r="G29" s="662" t="s">
        <v>619</v>
      </c>
      <c r="H29" s="662" t="s">
        <v>688</v>
      </c>
      <c r="I29" s="662" t="s">
        <v>689</v>
      </c>
      <c r="J29" s="662" t="s">
        <v>690</v>
      </c>
      <c r="K29" s="662" t="s">
        <v>691</v>
      </c>
      <c r="L29" s="664">
        <v>58.319751019338071</v>
      </c>
      <c r="M29" s="664">
        <v>2</v>
      </c>
      <c r="N29" s="665">
        <v>116.63950203867614</v>
      </c>
    </row>
    <row r="30" spans="1:14" ht="14.4" customHeight="1" x14ac:dyDescent="0.3">
      <c r="A30" s="660" t="s">
        <v>566</v>
      </c>
      <c r="B30" s="661" t="s">
        <v>567</v>
      </c>
      <c r="C30" s="662" t="s">
        <v>571</v>
      </c>
      <c r="D30" s="663" t="s">
        <v>2632</v>
      </c>
      <c r="E30" s="662" t="s">
        <v>606</v>
      </c>
      <c r="F30" s="663" t="s">
        <v>2639</v>
      </c>
      <c r="G30" s="662" t="s">
        <v>619</v>
      </c>
      <c r="H30" s="662" t="s">
        <v>692</v>
      </c>
      <c r="I30" s="662" t="s">
        <v>693</v>
      </c>
      <c r="J30" s="662" t="s">
        <v>694</v>
      </c>
      <c r="K30" s="662" t="s">
        <v>695</v>
      </c>
      <c r="L30" s="664">
        <v>57.73</v>
      </c>
      <c r="M30" s="664">
        <v>19</v>
      </c>
      <c r="N30" s="665">
        <v>1096.8699999999999</v>
      </c>
    </row>
    <row r="31" spans="1:14" ht="14.4" customHeight="1" x14ac:dyDescent="0.3">
      <c r="A31" s="660" t="s">
        <v>566</v>
      </c>
      <c r="B31" s="661" t="s">
        <v>567</v>
      </c>
      <c r="C31" s="662" t="s">
        <v>571</v>
      </c>
      <c r="D31" s="663" t="s">
        <v>2632</v>
      </c>
      <c r="E31" s="662" t="s">
        <v>606</v>
      </c>
      <c r="F31" s="663" t="s">
        <v>2639</v>
      </c>
      <c r="G31" s="662" t="s">
        <v>619</v>
      </c>
      <c r="H31" s="662" t="s">
        <v>696</v>
      </c>
      <c r="I31" s="662" t="s">
        <v>697</v>
      </c>
      <c r="J31" s="662" t="s">
        <v>698</v>
      </c>
      <c r="K31" s="662" t="s">
        <v>699</v>
      </c>
      <c r="L31" s="664">
        <v>248.70000000000005</v>
      </c>
      <c r="M31" s="664">
        <v>12</v>
      </c>
      <c r="N31" s="665">
        <v>2984.4000000000005</v>
      </c>
    </row>
    <row r="32" spans="1:14" ht="14.4" customHeight="1" x14ac:dyDescent="0.3">
      <c r="A32" s="660" t="s">
        <v>566</v>
      </c>
      <c r="B32" s="661" t="s">
        <v>567</v>
      </c>
      <c r="C32" s="662" t="s">
        <v>571</v>
      </c>
      <c r="D32" s="663" t="s">
        <v>2632</v>
      </c>
      <c r="E32" s="662" t="s">
        <v>606</v>
      </c>
      <c r="F32" s="663" t="s">
        <v>2639</v>
      </c>
      <c r="G32" s="662" t="s">
        <v>619</v>
      </c>
      <c r="H32" s="662" t="s">
        <v>700</v>
      </c>
      <c r="I32" s="662" t="s">
        <v>701</v>
      </c>
      <c r="J32" s="662" t="s">
        <v>702</v>
      </c>
      <c r="K32" s="662" t="s">
        <v>703</v>
      </c>
      <c r="L32" s="664">
        <v>283.56000000000012</v>
      </c>
      <c r="M32" s="664">
        <v>1</v>
      </c>
      <c r="N32" s="665">
        <v>283.56000000000012</v>
      </c>
    </row>
    <row r="33" spans="1:14" ht="14.4" customHeight="1" x14ac:dyDescent="0.3">
      <c r="A33" s="660" t="s">
        <v>566</v>
      </c>
      <c r="B33" s="661" t="s">
        <v>567</v>
      </c>
      <c r="C33" s="662" t="s">
        <v>571</v>
      </c>
      <c r="D33" s="663" t="s">
        <v>2632</v>
      </c>
      <c r="E33" s="662" t="s">
        <v>606</v>
      </c>
      <c r="F33" s="663" t="s">
        <v>2639</v>
      </c>
      <c r="G33" s="662" t="s">
        <v>619</v>
      </c>
      <c r="H33" s="662" t="s">
        <v>704</v>
      </c>
      <c r="I33" s="662" t="s">
        <v>705</v>
      </c>
      <c r="J33" s="662" t="s">
        <v>706</v>
      </c>
      <c r="K33" s="662" t="s">
        <v>707</v>
      </c>
      <c r="L33" s="664">
        <v>130.91</v>
      </c>
      <c r="M33" s="664">
        <v>4</v>
      </c>
      <c r="N33" s="665">
        <v>523.64</v>
      </c>
    </row>
    <row r="34" spans="1:14" ht="14.4" customHeight="1" x14ac:dyDescent="0.3">
      <c r="A34" s="660" t="s">
        <v>566</v>
      </c>
      <c r="B34" s="661" t="s">
        <v>567</v>
      </c>
      <c r="C34" s="662" t="s">
        <v>571</v>
      </c>
      <c r="D34" s="663" t="s">
        <v>2632</v>
      </c>
      <c r="E34" s="662" t="s">
        <v>606</v>
      </c>
      <c r="F34" s="663" t="s">
        <v>2639</v>
      </c>
      <c r="G34" s="662" t="s">
        <v>619</v>
      </c>
      <c r="H34" s="662" t="s">
        <v>708</v>
      </c>
      <c r="I34" s="662" t="s">
        <v>709</v>
      </c>
      <c r="J34" s="662" t="s">
        <v>710</v>
      </c>
      <c r="K34" s="662" t="s">
        <v>711</v>
      </c>
      <c r="L34" s="664">
        <v>118.1099999999999</v>
      </c>
      <c r="M34" s="664">
        <v>6</v>
      </c>
      <c r="N34" s="665">
        <v>708.6599999999994</v>
      </c>
    </row>
    <row r="35" spans="1:14" ht="14.4" customHeight="1" x14ac:dyDescent="0.3">
      <c r="A35" s="660" t="s">
        <v>566</v>
      </c>
      <c r="B35" s="661" t="s">
        <v>567</v>
      </c>
      <c r="C35" s="662" t="s">
        <v>571</v>
      </c>
      <c r="D35" s="663" t="s">
        <v>2632</v>
      </c>
      <c r="E35" s="662" t="s">
        <v>606</v>
      </c>
      <c r="F35" s="663" t="s">
        <v>2639</v>
      </c>
      <c r="G35" s="662" t="s">
        <v>619</v>
      </c>
      <c r="H35" s="662" t="s">
        <v>712</v>
      </c>
      <c r="I35" s="662" t="s">
        <v>713</v>
      </c>
      <c r="J35" s="662" t="s">
        <v>714</v>
      </c>
      <c r="K35" s="662" t="s">
        <v>715</v>
      </c>
      <c r="L35" s="664">
        <v>93.079304606083241</v>
      </c>
      <c r="M35" s="664">
        <v>2</v>
      </c>
      <c r="N35" s="665">
        <v>186.15860921216648</v>
      </c>
    </row>
    <row r="36" spans="1:14" ht="14.4" customHeight="1" x14ac:dyDescent="0.3">
      <c r="A36" s="660" t="s">
        <v>566</v>
      </c>
      <c r="B36" s="661" t="s">
        <v>567</v>
      </c>
      <c r="C36" s="662" t="s">
        <v>571</v>
      </c>
      <c r="D36" s="663" t="s">
        <v>2632</v>
      </c>
      <c r="E36" s="662" t="s">
        <v>606</v>
      </c>
      <c r="F36" s="663" t="s">
        <v>2639</v>
      </c>
      <c r="G36" s="662" t="s">
        <v>619</v>
      </c>
      <c r="H36" s="662" t="s">
        <v>716</v>
      </c>
      <c r="I36" s="662" t="s">
        <v>716</v>
      </c>
      <c r="J36" s="662" t="s">
        <v>717</v>
      </c>
      <c r="K36" s="662" t="s">
        <v>718</v>
      </c>
      <c r="L36" s="664">
        <v>36.53626767356625</v>
      </c>
      <c r="M36" s="664">
        <v>76</v>
      </c>
      <c r="N36" s="665">
        <v>2776.7563431910348</v>
      </c>
    </row>
    <row r="37" spans="1:14" ht="14.4" customHeight="1" x14ac:dyDescent="0.3">
      <c r="A37" s="660" t="s">
        <v>566</v>
      </c>
      <c r="B37" s="661" t="s">
        <v>567</v>
      </c>
      <c r="C37" s="662" t="s">
        <v>571</v>
      </c>
      <c r="D37" s="663" t="s">
        <v>2632</v>
      </c>
      <c r="E37" s="662" t="s">
        <v>606</v>
      </c>
      <c r="F37" s="663" t="s">
        <v>2639</v>
      </c>
      <c r="G37" s="662" t="s">
        <v>619</v>
      </c>
      <c r="H37" s="662" t="s">
        <v>719</v>
      </c>
      <c r="I37" s="662" t="s">
        <v>720</v>
      </c>
      <c r="J37" s="662" t="s">
        <v>721</v>
      </c>
      <c r="K37" s="662" t="s">
        <v>722</v>
      </c>
      <c r="L37" s="664">
        <v>227.52781839909736</v>
      </c>
      <c r="M37" s="664">
        <v>23</v>
      </c>
      <c r="N37" s="665">
        <v>5233.1398231792391</v>
      </c>
    </row>
    <row r="38" spans="1:14" ht="14.4" customHeight="1" x14ac:dyDescent="0.3">
      <c r="A38" s="660" t="s">
        <v>566</v>
      </c>
      <c r="B38" s="661" t="s">
        <v>567</v>
      </c>
      <c r="C38" s="662" t="s">
        <v>571</v>
      </c>
      <c r="D38" s="663" t="s">
        <v>2632</v>
      </c>
      <c r="E38" s="662" t="s">
        <v>606</v>
      </c>
      <c r="F38" s="663" t="s">
        <v>2639</v>
      </c>
      <c r="G38" s="662" t="s">
        <v>619</v>
      </c>
      <c r="H38" s="662" t="s">
        <v>723</v>
      </c>
      <c r="I38" s="662" t="s">
        <v>724</v>
      </c>
      <c r="J38" s="662" t="s">
        <v>725</v>
      </c>
      <c r="K38" s="662" t="s">
        <v>726</v>
      </c>
      <c r="L38" s="664">
        <v>180.5</v>
      </c>
      <c r="M38" s="664">
        <v>1</v>
      </c>
      <c r="N38" s="665">
        <v>180.5</v>
      </c>
    </row>
    <row r="39" spans="1:14" ht="14.4" customHeight="1" x14ac:dyDescent="0.3">
      <c r="A39" s="660" t="s">
        <v>566</v>
      </c>
      <c r="B39" s="661" t="s">
        <v>567</v>
      </c>
      <c r="C39" s="662" t="s">
        <v>571</v>
      </c>
      <c r="D39" s="663" t="s">
        <v>2632</v>
      </c>
      <c r="E39" s="662" t="s">
        <v>606</v>
      </c>
      <c r="F39" s="663" t="s">
        <v>2639</v>
      </c>
      <c r="G39" s="662" t="s">
        <v>619</v>
      </c>
      <c r="H39" s="662" t="s">
        <v>727</v>
      </c>
      <c r="I39" s="662" t="s">
        <v>728</v>
      </c>
      <c r="J39" s="662" t="s">
        <v>729</v>
      </c>
      <c r="K39" s="662" t="s">
        <v>730</v>
      </c>
      <c r="L39" s="664">
        <v>158.02000000000001</v>
      </c>
      <c r="M39" s="664">
        <v>1</v>
      </c>
      <c r="N39" s="665">
        <v>158.02000000000001</v>
      </c>
    </row>
    <row r="40" spans="1:14" ht="14.4" customHeight="1" x14ac:dyDescent="0.3">
      <c r="A40" s="660" t="s">
        <v>566</v>
      </c>
      <c r="B40" s="661" t="s">
        <v>567</v>
      </c>
      <c r="C40" s="662" t="s">
        <v>571</v>
      </c>
      <c r="D40" s="663" t="s">
        <v>2632</v>
      </c>
      <c r="E40" s="662" t="s">
        <v>606</v>
      </c>
      <c r="F40" s="663" t="s">
        <v>2639</v>
      </c>
      <c r="G40" s="662" t="s">
        <v>619</v>
      </c>
      <c r="H40" s="662" t="s">
        <v>731</v>
      </c>
      <c r="I40" s="662" t="s">
        <v>732</v>
      </c>
      <c r="J40" s="662" t="s">
        <v>733</v>
      </c>
      <c r="K40" s="662" t="s">
        <v>734</v>
      </c>
      <c r="L40" s="664">
        <v>117.93000000000002</v>
      </c>
      <c r="M40" s="664">
        <v>1</v>
      </c>
      <c r="N40" s="665">
        <v>117.93000000000002</v>
      </c>
    </row>
    <row r="41" spans="1:14" ht="14.4" customHeight="1" x14ac:dyDescent="0.3">
      <c r="A41" s="660" t="s">
        <v>566</v>
      </c>
      <c r="B41" s="661" t="s">
        <v>567</v>
      </c>
      <c r="C41" s="662" t="s">
        <v>571</v>
      </c>
      <c r="D41" s="663" t="s">
        <v>2632</v>
      </c>
      <c r="E41" s="662" t="s">
        <v>606</v>
      </c>
      <c r="F41" s="663" t="s">
        <v>2639</v>
      </c>
      <c r="G41" s="662" t="s">
        <v>619</v>
      </c>
      <c r="H41" s="662" t="s">
        <v>735</v>
      </c>
      <c r="I41" s="662" t="s">
        <v>736</v>
      </c>
      <c r="J41" s="662" t="s">
        <v>737</v>
      </c>
      <c r="K41" s="662" t="s">
        <v>738</v>
      </c>
      <c r="L41" s="664">
        <v>34.230000000000011</v>
      </c>
      <c r="M41" s="664">
        <v>1</v>
      </c>
      <c r="N41" s="665">
        <v>34.230000000000011</v>
      </c>
    </row>
    <row r="42" spans="1:14" ht="14.4" customHeight="1" x14ac:dyDescent="0.3">
      <c r="A42" s="660" t="s">
        <v>566</v>
      </c>
      <c r="B42" s="661" t="s">
        <v>567</v>
      </c>
      <c r="C42" s="662" t="s">
        <v>571</v>
      </c>
      <c r="D42" s="663" t="s">
        <v>2632</v>
      </c>
      <c r="E42" s="662" t="s">
        <v>606</v>
      </c>
      <c r="F42" s="663" t="s">
        <v>2639</v>
      </c>
      <c r="G42" s="662" t="s">
        <v>619</v>
      </c>
      <c r="H42" s="662" t="s">
        <v>739</v>
      </c>
      <c r="I42" s="662" t="s">
        <v>740</v>
      </c>
      <c r="J42" s="662" t="s">
        <v>741</v>
      </c>
      <c r="K42" s="662" t="s">
        <v>742</v>
      </c>
      <c r="L42" s="664">
        <v>99.460167787886874</v>
      </c>
      <c r="M42" s="664">
        <v>1</v>
      </c>
      <c r="N42" s="665">
        <v>99.460167787886874</v>
      </c>
    </row>
    <row r="43" spans="1:14" ht="14.4" customHeight="1" x14ac:dyDescent="0.3">
      <c r="A43" s="660" t="s">
        <v>566</v>
      </c>
      <c r="B43" s="661" t="s">
        <v>567</v>
      </c>
      <c r="C43" s="662" t="s">
        <v>571</v>
      </c>
      <c r="D43" s="663" t="s">
        <v>2632</v>
      </c>
      <c r="E43" s="662" t="s">
        <v>606</v>
      </c>
      <c r="F43" s="663" t="s">
        <v>2639</v>
      </c>
      <c r="G43" s="662" t="s">
        <v>619</v>
      </c>
      <c r="H43" s="662" t="s">
        <v>743</v>
      </c>
      <c r="I43" s="662" t="s">
        <v>744</v>
      </c>
      <c r="J43" s="662" t="s">
        <v>745</v>
      </c>
      <c r="K43" s="662" t="s">
        <v>746</v>
      </c>
      <c r="L43" s="664">
        <v>325.16999999999996</v>
      </c>
      <c r="M43" s="664">
        <v>2</v>
      </c>
      <c r="N43" s="665">
        <v>650.33999999999992</v>
      </c>
    </row>
    <row r="44" spans="1:14" ht="14.4" customHeight="1" x14ac:dyDescent="0.3">
      <c r="A44" s="660" t="s">
        <v>566</v>
      </c>
      <c r="B44" s="661" t="s">
        <v>567</v>
      </c>
      <c r="C44" s="662" t="s">
        <v>571</v>
      </c>
      <c r="D44" s="663" t="s">
        <v>2632</v>
      </c>
      <c r="E44" s="662" t="s">
        <v>606</v>
      </c>
      <c r="F44" s="663" t="s">
        <v>2639</v>
      </c>
      <c r="G44" s="662" t="s">
        <v>619</v>
      </c>
      <c r="H44" s="662" t="s">
        <v>747</v>
      </c>
      <c r="I44" s="662" t="s">
        <v>748</v>
      </c>
      <c r="J44" s="662" t="s">
        <v>749</v>
      </c>
      <c r="K44" s="662" t="s">
        <v>746</v>
      </c>
      <c r="L44" s="664">
        <v>344.59</v>
      </c>
      <c r="M44" s="664">
        <v>1</v>
      </c>
      <c r="N44" s="665">
        <v>344.59</v>
      </c>
    </row>
    <row r="45" spans="1:14" ht="14.4" customHeight="1" x14ac:dyDescent="0.3">
      <c r="A45" s="660" t="s">
        <v>566</v>
      </c>
      <c r="B45" s="661" t="s">
        <v>567</v>
      </c>
      <c r="C45" s="662" t="s">
        <v>571</v>
      </c>
      <c r="D45" s="663" t="s">
        <v>2632</v>
      </c>
      <c r="E45" s="662" t="s">
        <v>606</v>
      </c>
      <c r="F45" s="663" t="s">
        <v>2639</v>
      </c>
      <c r="G45" s="662" t="s">
        <v>619</v>
      </c>
      <c r="H45" s="662" t="s">
        <v>750</v>
      </c>
      <c r="I45" s="662" t="s">
        <v>751</v>
      </c>
      <c r="J45" s="662" t="s">
        <v>752</v>
      </c>
      <c r="K45" s="662" t="s">
        <v>753</v>
      </c>
      <c r="L45" s="664">
        <v>70.859999999999985</v>
      </c>
      <c r="M45" s="664">
        <v>3</v>
      </c>
      <c r="N45" s="665">
        <v>212.57999999999996</v>
      </c>
    </row>
    <row r="46" spans="1:14" ht="14.4" customHeight="1" x14ac:dyDescent="0.3">
      <c r="A46" s="660" t="s">
        <v>566</v>
      </c>
      <c r="B46" s="661" t="s">
        <v>567</v>
      </c>
      <c r="C46" s="662" t="s">
        <v>571</v>
      </c>
      <c r="D46" s="663" t="s">
        <v>2632</v>
      </c>
      <c r="E46" s="662" t="s">
        <v>606</v>
      </c>
      <c r="F46" s="663" t="s">
        <v>2639</v>
      </c>
      <c r="G46" s="662" t="s">
        <v>619</v>
      </c>
      <c r="H46" s="662" t="s">
        <v>754</v>
      </c>
      <c r="I46" s="662" t="s">
        <v>755</v>
      </c>
      <c r="J46" s="662" t="s">
        <v>756</v>
      </c>
      <c r="K46" s="662" t="s">
        <v>757</v>
      </c>
      <c r="L46" s="664">
        <v>322.80270651429362</v>
      </c>
      <c r="M46" s="664">
        <v>7</v>
      </c>
      <c r="N46" s="665">
        <v>2259.6189456000552</v>
      </c>
    </row>
    <row r="47" spans="1:14" ht="14.4" customHeight="1" x14ac:dyDescent="0.3">
      <c r="A47" s="660" t="s">
        <v>566</v>
      </c>
      <c r="B47" s="661" t="s">
        <v>567</v>
      </c>
      <c r="C47" s="662" t="s">
        <v>571</v>
      </c>
      <c r="D47" s="663" t="s">
        <v>2632</v>
      </c>
      <c r="E47" s="662" t="s">
        <v>606</v>
      </c>
      <c r="F47" s="663" t="s">
        <v>2639</v>
      </c>
      <c r="G47" s="662" t="s">
        <v>619</v>
      </c>
      <c r="H47" s="662" t="s">
        <v>758</v>
      </c>
      <c r="I47" s="662" t="s">
        <v>759</v>
      </c>
      <c r="J47" s="662" t="s">
        <v>760</v>
      </c>
      <c r="K47" s="662" t="s">
        <v>761</v>
      </c>
      <c r="L47" s="664">
        <v>8.8061045677113015</v>
      </c>
      <c r="M47" s="664">
        <v>95</v>
      </c>
      <c r="N47" s="665">
        <v>836.57993393257357</v>
      </c>
    </row>
    <row r="48" spans="1:14" ht="14.4" customHeight="1" x14ac:dyDescent="0.3">
      <c r="A48" s="660" t="s">
        <v>566</v>
      </c>
      <c r="B48" s="661" t="s">
        <v>567</v>
      </c>
      <c r="C48" s="662" t="s">
        <v>571</v>
      </c>
      <c r="D48" s="663" t="s">
        <v>2632</v>
      </c>
      <c r="E48" s="662" t="s">
        <v>606</v>
      </c>
      <c r="F48" s="663" t="s">
        <v>2639</v>
      </c>
      <c r="G48" s="662" t="s">
        <v>619</v>
      </c>
      <c r="H48" s="662" t="s">
        <v>762</v>
      </c>
      <c r="I48" s="662" t="s">
        <v>763</v>
      </c>
      <c r="J48" s="662" t="s">
        <v>764</v>
      </c>
      <c r="K48" s="662" t="s">
        <v>765</v>
      </c>
      <c r="L48" s="664">
        <v>87.059999999999931</v>
      </c>
      <c r="M48" s="664">
        <v>1</v>
      </c>
      <c r="N48" s="665">
        <v>87.059999999999931</v>
      </c>
    </row>
    <row r="49" spans="1:14" ht="14.4" customHeight="1" x14ac:dyDescent="0.3">
      <c r="A49" s="660" t="s">
        <v>566</v>
      </c>
      <c r="B49" s="661" t="s">
        <v>567</v>
      </c>
      <c r="C49" s="662" t="s">
        <v>571</v>
      </c>
      <c r="D49" s="663" t="s">
        <v>2632</v>
      </c>
      <c r="E49" s="662" t="s">
        <v>606</v>
      </c>
      <c r="F49" s="663" t="s">
        <v>2639</v>
      </c>
      <c r="G49" s="662" t="s">
        <v>619</v>
      </c>
      <c r="H49" s="662" t="s">
        <v>766</v>
      </c>
      <c r="I49" s="662" t="s">
        <v>767</v>
      </c>
      <c r="J49" s="662" t="s">
        <v>694</v>
      </c>
      <c r="K49" s="662" t="s">
        <v>768</v>
      </c>
      <c r="L49" s="664">
        <v>21.51</v>
      </c>
      <c r="M49" s="664">
        <v>5</v>
      </c>
      <c r="N49" s="665">
        <v>107.55000000000001</v>
      </c>
    </row>
    <row r="50" spans="1:14" ht="14.4" customHeight="1" x14ac:dyDescent="0.3">
      <c r="A50" s="660" t="s">
        <v>566</v>
      </c>
      <c r="B50" s="661" t="s">
        <v>567</v>
      </c>
      <c r="C50" s="662" t="s">
        <v>571</v>
      </c>
      <c r="D50" s="663" t="s">
        <v>2632</v>
      </c>
      <c r="E50" s="662" t="s">
        <v>606</v>
      </c>
      <c r="F50" s="663" t="s">
        <v>2639</v>
      </c>
      <c r="G50" s="662" t="s">
        <v>619</v>
      </c>
      <c r="H50" s="662" t="s">
        <v>769</v>
      </c>
      <c r="I50" s="662" t="s">
        <v>770</v>
      </c>
      <c r="J50" s="662" t="s">
        <v>771</v>
      </c>
      <c r="K50" s="662" t="s">
        <v>772</v>
      </c>
      <c r="L50" s="664">
        <v>62.119999999999976</v>
      </c>
      <c r="M50" s="664">
        <v>3</v>
      </c>
      <c r="N50" s="665">
        <v>186.35999999999993</v>
      </c>
    </row>
    <row r="51" spans="1:14" ht="14.4" customHeight="1" x14ac:dyDescent="0.3">
      <c r="A51" s="660" t="s">
        <v>566</v>
      </c>
      <c r="B51" s="661" t="s">
        <v>567</v>
      </c>
      <c r="C51" s="662" t="s">
        <v>571</v>
      </c>
      <c r="D51" s="663" t="s">
        <v>2632</v>
      </c>
      <c r="E51" s="662" t="s">
        <v>606</v>
      </c>
      <c r="F51" s="663" t="s">
        <v>2639</v>
      </c>
      <c r="G51" s="662" t="s">
        <v>619</v>
      </c>
      <c r="H51" s="662" t="s">
        <v>773</v>
      </c>
      <c r="I51" s="662" t="s">
        <v>774</v>
      </c>
      <c r="J51" s="662" t="s">
        <v>775</v>
      </c>
      <c r="K51" s="662" t="s">
        <v>776</v>
      </c>
      <c r="L51" s="664">
        <v>74.71999999999997</v>
      </c>
      <c r="M51" s="664">
        <v>13</v>
      </c>
      <c r="N51" s="665">
        <v>971.35999999999956</v>
      </c>
    </row>
    <row r="52" spans="1:14" ht="14.4" customHeight="1" x14ac:dyDescent="0.3">
      <c r="A52" s="660" t="s">
        <v>566</v>
      </c>
      <c r="B52" s="661" t="s">
        <v>567</v>
      </c>
      <c r="C52" s="662" t="s">
        <v>571</v>
      </c>
      <c r="D52" s="663" t="s">
        <v>2632</v>
      </c>
      <c r="E52" s="662" t="s">
        <v>606</v>
      </c>
      <c r="F52" s="663" t="s">
        <v>2639</v>
      </c>
      <c r="G52" s="662" t="s">
        <v>619</v>
      </c>
      <c r="H52" s="662" t="s">
        <v>777</v>
      </c>
      <c r="I52" s="662" t="s">
        <v>778</v>
      </c>
      <c r="J52" s="662" t="s">
        <v>779</v>
      </c>
      <c r="K52" s="662" t="s">
        <v>780</v>
      </c>
      <c r="L52" s="664">
        <v>101.1</v>
      </c>
      <c r="M52" s="664">
        <v>4</v>
      </c>
      <c r="N52" s="665">
        <v>404.4</v>
      </c>
    </row>
    <row r="53" spans="1:14" ht="14.4" customHeight="1" x14ac:dyDescent="0.3">
      <c r="A53" s="660" t="s">
        <v>566</v>
      </c>
      <c r="B53" s="661" t="s">
        <v>567</v>
      </c>
      <c r="C53" s="662" t="s">
        <v>571</v>
      </c>
      <c r="D53" s="663" t="s">
        <v>2632</v>
      </c>
      <c r="E53" s="662" t="s">
        <v>606</v>
      </c>
      <c r="F53" s="663" t="s">
        <v>2639</v>
      </c>
      <c r="G53" s="662" t="s">
        <v>619</v>
      </c>
      <c r="H53" s="662" t="s">
        <v>781</v>
      </c>
      <c r="I53" s="662" t="s">
        <v>782</v>
      </c>
      <c r="J53" s="662" t="s">
        <v>779</v>
      </c>
      <c r="K53" s="662" t="s">
        <v>783</v>
      </c>
      <c r="L53" s="664">
        <v>150.61188741583064</v>
      </c>
      <c r="M53" s="664">
        <v>11</v>
      </c>
      <c r="N53" s="665">
        <v>1656.730761574137</v>
      </c>
    </row>
    <row r="54" spans="1:14" ht="14.4" customHeight="1" x14ac:dyDescent="0.3">
      <c r="A54" s="660" t="s">
        <v>566</v>
      </c>
      <c r="B54" s="661" t="s">
        <v>567</v>
      </c>
      <c r="C54" s="662" t="s">
        <v>571</v>
      </c>
      <c r="D54" s="663" t="s">
        <v>2632</v>
      </c>
      <c r="E54" s="662" t="s">
        <v>606</v>
      </c>
      <c r="F54" s="663" t="s">
        <v>2639</v>
      </c>
      <c r="G54" s="662" t="s">
        <v>619</v>
      </c>
      <c r="H54" s="662" t="s">
        <v>784</v>
      </c>
      <c r="I54" s="662" t="s">
        <v>785</v>
      </c>
      <c r="J54" s="662" t="s">
        <v>786</v>
      </c>
      <c r="K54" s="662" t="s">
        <v>787</v>
      </c>
      <c r="L54" s="664">
        <v>95.770000000000024</v>
      </c>
      <c r="M54" s="664">
        <v>2</v>
      </c>
      <c r="N54" s="665">
        <v>191.54000000000005</v>
      </c>
    </row>
    <row r="55" spans="1:14" ht="14.4" customHeight="1" x14ac:dyDescent="0.3">
      <c r="A55" s="660" t="s">
        <v>566</v>
      </c>
      <c r="B55" s="661" t="s">
        <v>567</v>
      </c>
      <c r="C55" s="662" t="s">
        <v>571</v>
      </c>
      <c r="D55" s="663" t="s">
        <v>2632</v>
      </c>
      <c r="E55" s="662" t="s">
        <v>606</v>
      </c>
      <c r="F55" s="663" t="s">
        <v>2639</v>
      </c>
      <c r="G55" s="662" t="s">
        <v>619</v>
      </c>
      <c r="H55" s="662" t="s">
        <v>788</v>
      </c>
      <c r="I55" s="662" t="s">
        <v>789</v>
      </c>
      <c r="J55" s="662" t="s">
        <v>790</v>
      </c>
      <c r="K55" s="662"/>
      <c r="L55" s="664">
        <v>204.38902441866145</v>
      </c>
      <c r="M55" s="664">
        <v>4</v>
      </c>
      <c r="N55" s="665">
        <v>817.5560976746458</v>
      </c>
    </row>
    <row r="56" spans="1:14" ht="14.4" customHeight="1" x14ac:dyDescent="0.3">
      <c r="A56" s="660" t="s">
        <v>566</v>
      </c>
      <c r="B56" s="661" t="s">
        <v>567</v>
      </c>
      <c r="C56" s="662" t="s">
        <v>571</v>
      </c>
      <c r="D56" s="663" t="s">
        <v>2632</v>
      </c>
      <c r="E56" s="662" t="s">
        <v>606</v>
      </c>
      <c r="F56" s="663" t="s">
        <v>2639</v>
      </c>
      <c r="G56" s="662" t="s">
        <v>619</v>
      </c>
      <c r="H56" s="662" t="s">
        <v>791</v>
      </c>
      <c r="I56" s="662" t="s">
        <v>792</v>
      </c>
      <c r="J56" s="662" t="s">
        <v>793</v>
      </c>
      <c r="K56" s="662" t="s">
        <v>794</v>
      </c>
      <c r="L56" s="664">
        <v>155.94</v>
      </c>
      <c r="M56" s="664">
        <v>1</v>
      </c>
      <c r="N56" s="665">
        <v>155.94</v>
      </c>
    </row>
    <row r="57" spans="1:14" ht="14.4" customHeight="1" x14ac:dyDescent="0.3">
      <c r="A57" s="660" t="s">
        <v>566</v>
      </c>
      <c r="B57" s="661" t="s">
        <v>567</v>
      </c>
      <c r="C57" s="662" t="s">
        <v>571</v>
      </c>
      <c r="D57" s="663" t="s">
        <v>2632</v>
      </c>
      <c r="E57" s="662" t="s">
        <v>606</v>
      </c>
      <c r="F57" s="663" t="s">
        <v>2639</v>
      </c>
      <c r="G57" s="662" t="s">
        <v>619</v>
      </c>
      <c r="H57" s="662" t="s">
        <v>795</v>
      </c>
      <c r="I57" s="662" t="s">
        <v>796</v>
      </c>
      <c r="J57" s="662" t="s">
        <v>797</v>
      </c>
      <c r="K57" s="662" t="s">
        <v>798</v>
      </c>
      <c r="L57" s="664">
        <v>154.78100000000001</v>
      </c>
      <c r="M57" s="664">
        <v>2</v>
      </c>
      <c r="N57" s="665">
        <v>309.56200000000001</v>
      </c>
    </row>
    <row r="58" spans="1:14" ht="14.4" customHeight="1" x14ac:dyDescent="0.3">
      <c r="A58" s="660" t="s">
        <v>566</v>
      </c>
      <c r="B58" s="661" t="s">
        <v>567</v>
      </c>
      <c r="C58" s="662" t="s">
        <v>571</v>
      </c>
      <c r="D58" s="663" t="s">
        <v>2632</v>
      </c>
      <c r="E58" s="662" t="s">
        <v>606</v>
      </c>
      <c r="F58" s="663" t="s">
        <v>2639</v>
      </c>
      <c r="G58" s="662" t="s">
        <v>619</v>
      </c>
      <c r="H58" s="662" t="s">
        <v>799</v>
      </c>
      <c r="I58" s="662" t="s">
        <v>800</v>
      </c>
      <c r="J58" s="662" t="s">
        <v>801</v>
      </c>
      <c r="K58" s="662" t="s">
        <v>802</v>
      </c>
      <c r="L58" s="664">
        <v>107.32999923622545</v>
      </c>
      <c r="M58" s="664">
        <v>1</v>
      </c>
      <c r="N58" s="665">
        <v>107.32999923622545</v>
      </c>
    </row>
    <row r="59" spans="1:14" ht="14.4" customHeight="1" x14ac:dyDescent="0.3">
      <c r="A59" s="660" t="s">
        <v>566</v>
      </c>
      <c r="B59" s="661" t="s">
        <v>567</v>
      </c>
      <c r="C59" s="662" t="s">
        <v>571</v>
      </c>
      <c r="D59" s="663" t="s">
        <v>2632</v>
      </c>
      <c r="E59" s="662" t="s">
        <v>606</v>
      </c>
      <c r="F59" s="663" t="s">
        <v>2639</v>
      </c>
      <c r="G59" s="662" t="s">
        <v>619</v>
      </c>
      <c r="H59" s="662" t="s">
        <v>803</v>
      </c>
      <c r="I59" s="662" t="s">
        <v>804</v>
      </c>
      <c r="J59" s="662" t="s">
        <v>805</v>
      </c>
      <c r="K59" s="662" t="s">
        <v>806</v>
      </c>
      <c r="L59" s="664">
        <v>122.74999999999989</v>
      </c>
      <c r="M59" s="664">
        <v>1</v>
      </c>
      <c r="N59" s="665">
        <v>122.74999999999989</v>
      </c>
    </row>
    <row r="60" spans="1:14" ht="14.4" customHeight="1" x14ac:dyDescent="0.3">
      <c r="A60" s="660" t="s">
        <v>566</v>
      </c>
      <c r="B60" s="661" t="s">
        <v>567</v>
      </c>
      <c r="C60" s="662" t="s">
        <v>571</v>
      </c>
      <c r="D60" s="663" t="s">
        <v>2632</v>
      </c>
      <c r="E60" s="662" t="s">
        <v>606</v>
      </c>
      <c r="F60" s="663" t="s">
        <v>2639</v>
      </c>
      <c r="G60" s="662" t="s">
        <v>619</v>
      </c>
      <c r="H60" s="662" t="s">
        <v>807</v>
      </c>
      <c r="I60" s="662" t="s">
        <v>808</v>
      </c>
      <c r="J60" s="662" t="s">
        <v>809</v>
      </c>
      <c r="K60" s="662" t="s">
        <v>810</v>
      </c>
      <c r="L60" s="664">
        <v>71.289999999999992</v>
      </c>
      <c r="M60" s="664">
        <v>6</v>
      </c>
      <c r="N60" s="665">
        <v>427.73999999999995</v>
      </c>
    </row>
    <row r="61" spans="1:14" ht="14.4" customHeight="1" x14ac:dyDescent="0.3">
      <c r="A61" s="660" t="s">
        <v>566</v>
      </c>
      <c r="B61" s="661" t="s">
        <v>567</v>
      </c>
      <c r="C61" s="662" t="s">
        <v>571</v>
      </c>
      <c r="D61" s="663" t="s">
        <v>2632</v>
      </c>
      <c r="E61" s="662" t="s">
        <v>606</v>
      </c>
      <c r="F61" s="663" t="s">
        <v>2639</v>
      </c>
      <c r="G61" s="662" t="s">
        <v>619</v>
      </c>
      <c r="H61" s="662" t="s">
        <v>811</v>
      </c>
      <c r="I61" s="662" t="s">
        <v>812</v>
      </c>
      <c r="J61" s="662" t="s">
        <v>813</v>
      </c>
      <c r="K61" s="662" t="s">
        <v>814</v>
      </c>
      <c r="L61" s="664">
        <v>72.109730897197238</v>
      </c>
      <c r="M61" s="664">
        <v>4</v>
      </c>
      <c r="N61" s="665">
        <v>288.43892358878895</v>
      </c>
    </row>
    <row r="62" spans="1:14" ht="14.4" customHeight="1" x14ac:dyDescent="0.3">
      <c r="A62" s="660" t="s">
        <v>566</v>
      </c>
      <c r="B62" s="661" t="s">
        <v>567</v>
      </c>
      <c r="C62" s="662" t="s">
        <v>571</v>
      </c>
      <c r="D62" s="663" t="s">
        <v>2632</v>
      </c>
      <c r="E62" s="662" t="s">
        <v>606</v>
      </c>
      <c r="F62" s="663" t="s">
        <v>2639</v>
      </c>
      <c r="G62" s="662" t="s">
        <v>619</v>
      </c>
      <c r="H62" s="662" t="s">
        <v>815</v>
      </c>
      <c r="I62" s="662" t="s">
        <v>816</v>
      </c>
      <c r="J62" s="662" t="s">
        <v>817</v>
      </c>
      <c r="K62" s="662" t="s">
        <v>818</v>
      </c>
      <c r="L62" s="664">
        <v>125.06999999999998</v>
      </c>
      <c r="M62" s="664">
        <v>3</v>
      </c>
      <c r="N62" s="665">
        <v>375.20999999999992</v>
      </c>
    </row>
    <row r="63" spans="1:14" ht="14.4" customHeight="1" x14ac:dyDescent="0.3">
      <c r="A63" s="660" t="s">
        <v>566</v>
      </c>
      <c r="B63" s="661" t="s">
        <v>567</v>
      </c>
      <c r="C63" s="662" t="s">
        <v>571</v>
      </c>
      <c r="D63" s="663" t="s">
        <v>2632</v>
      </c>
      <c r="E63" s="662" t="s">
        <v>606</v>
      </c>
      <c r="F63" s="663" t="s">
        <v>2639</v>
      </c>
      <c r="G63" s="662" t="s">
        <v>619</v>
      </c>
      <c r="H63" s="662" t="s">
        <v>819</v>
      </c>
      <c r="I63" s="662" t="s">
        <v>820</v>
      </c>
      <c r="J63" s="662" t="s">
        <v>821</v>
      </c>
      <c r="K63" s="662" t="s">
        <v>822</v>
      </c>
      <c r="L63" s="664">
        <v>22.3</v>
      </c>
      <c r="M63" s="664">
        <v>1</v>
      </c>
      <c r="N63" s="665">
        <v>22.3</v>
      </c>
    </row>
    <row r="64" spans="1:14" ht="14.4" customHeight="1" x14ac:dyDescent="0.3">
      <c r="A64" s="660" t="s">
        <v>566</v>
      </c>
      <c r="B64" s="661" t="s">
        <v>567</v>
      </c>
      <c r="C64" s="662" t="s">
        <v>571</v>
      </c>
      <c r="D64" s="663" t="s">
        <v>2632</v>
      </c>
      <c r="E64" s="662" t="s">
        <v>606</v>
      </c>
      <c r="F64" s="663" t="s">
        <v>2639</v>
      </c>
      <c r="G64" s="662" t="s">
        <v>619</v>
      </c>
      <c r="H64" s="662" t="s">
        <v>823</v>
      </c>
      <c r="I64" s="662" t="s">
        <v>824</v>
      </c>
      <c r="J64" s="662" t="s">
        <v>825</v>
      </c>
      <c r="K64" s="662" t="s">
        <v>826</v>
      </c>
      <c r="L64" s="664">
        <v>66.205487865362613</v>
      </c>
      <c r="M64" s="664">
        <v>47</v>
      </c>
      <c r="N64" s="665">
        <v>3111.6579296720429</v>
      </c>
    </row>
    <row r="65" spans="1:14" ht="14.4" customHeight="1" x14ac:dyDescent="0.3">
      <c r="A65" s="660" t="s">
        <v>566</v>
      </c>
      <c r="B65" s="661" t="s">
        <v>567</v>
      </c>
      <c r="C65" s="662" t="s">
        <v>571</v>
      </c>
      <c r="D65" s="663" t="s">
        <v>2632</v>
      </c>
      <c r="E65" s="662" t="s">
        <v>606</v>
      </c>
      <c r="F65" s="663" t="s">
        <v>2639</v>
      </c>
      <c r="G65" s="662" t="s">
        <v>619</v>
      </c>
      <c r="H65" s="662" t="s">
        <v>827</v>
      </c>
      <c r="I65" s="662" t="s">
        <v>828</v>
      </c>
      <c r="J65" s="662" t="s">
        <v>829</v>
      </c>
      <c r="K65" s="662" t="s">
        <v>830</v>
      </c>
      <c r="L65" s="664">
        <v>122.02305570779941</v>
      </c>
      <c r="M65" s="664">
        <v>9</v>
      </c>
      <c r="N65" s="665">
        <v>1098.2075013701947</v>
      </c>
    </row>
    <row r="66" spans="1:14" ht="14.4" customHeight="1" x14ac:dyDescent="0.3">
      <c r="A66" s="660" t="s">
        <v>566</v>
      </c>
      <c r="B66" s="661" t="s">
        <v>567</v>
      </c>
      <c r="C66" s="662" t="s">
        <v>571</v>
      </c>
      <c r="D66" s="663" t="s">
        <v>2632</v>
      </c>
      <c r="E66" s="662" t="s">
        <v>606</v>
      </c>
      <c r="F66" s="663" t="s">
        <v>2639</v>
      </c>
      <c r="G66" s="662" t="s">
        <v>619</v>
      </c>
      <c r="H66" s="662" t="s">
        <v>831</v>
      </c>
      <c r="I66" s="662" t="s">
        <v>832</v>
      </c>
      <c r="J66" s="662" t="s">
        <v>833</v>
      </c>
      <c r="K66" s="662" t="s">
        <v>834</v>
      </c>
      <c r="L66" s="664">
        <v>123.22196833207504</v>
      </c>
      <c r="M66" s="664">
        <v>12</v>
      </c>
      <c r="N66" s="665">
        <v>1478.6636199849004</v>
      </c>
    </row>
    <row r="67" spans="1:14" ht="14.4" customHeight="1" x14ac:dyDescent="0.3">
      <c r="A67" s="660" t="s">
        <v>566</v>
      </c>
      <c r="B67" s="661" t="s">
        <v>567</v>
      </c>
      <c r="C67" s="662" t="s">
        <v>571</v>
      </c>
      <c r="D67" s="663" t="s">
        <v>2632</v>
      </c>
      <c r="E67" s="662" t="s">
        <v>606</v>
      </c>
      <c r="F67" s="663" t="s">
        <v>2639</v>
      </c>
      <c r="G67" s="662" t="s">
        <v>619</v>
      </c>
      <c r="H67" s="662" t="s">
        <v>835</v>
      </c>
      <c r="I67" s="662" t="s">
        <v>836</v>
      </c>
      <c r="J67" s="662" t="s">
        <v>833</v>
      </c>
      <c r="K67" s="662" t="s">
        <v>837</v>
      </c>
      <c r="L67" s="664">
        <v>138.53888888888889</v>
      </c>
      <c r="M67" s="664">
        <v>9</v>
      </c>
      <c r="N67" s="665">
        <v>1246.8499999999999</v>
      </c>
    </row>
    <row r="68" spans="1:14" ht="14.4" customHeight="1" x14ac:dyDescent="0.3">
      <c r="A68" s="660" t="s">
        <v>566</v>
      </c>
      <c r="B68" s="661" t="s">
        <v>567</v>
      </c>
      <c r="C68" s="662" t="s">
        <v>571</v>
      </c>
      <c r="D68" s="663" t="s">
        <v>2632</v>
      </c>
      <c r="E68" s="662" t="s">
        <v>606</v>
      </c>
      <c r="F68" s="663" t="s">
        <v>2639</v>
      </c>
      <c r="G68" s="662" t="s">
        <v>619</v>
      </c>
      <c r="H68" s="662" t="s">
        <v>838</v>
      </c>
      <c r="I68" s="662" t="s">
        <v>839</v>
      </c>
      <c r="J68" s="662" t="s">
        <v>840</v>
      </c>
      <c r="K68" s="662" t="s">
        <v>841</v>
      </c>
      <c r="L68" s="664">
        <v>70.784334064278312</v>
      </c>
      <c r="M68" s="664">
        <v>9</v>
      </c>
      <c r="N68" s="665">
        <v>637.05900657850486</v>
      </c>
    </row>
    <row r="69" spans="1:14" ht="14.4" customHeight="1" x14ac:dyDescent="0.3">
      <c r="A69" s="660" t="s">
        <v>566</v>
      </c>
      <c r="B69" s="661" t="s">
        <v>567</v>
      </c>
      <c r="C69" s="662" t="s">
        <v>571</v>
      </c>
      <c r="D69" s="663" t="s">
        <v>2632</v>
      </c>
      <c r="E69" s="662" t="s">
        <v>606</v>
      </c>
      <c r="F69" s="663" t="s">
        <v>2639</v>
      </c>
      <c r="G69" s="662" t="s">
        <v>619</v>
      </c>
      <c r="H69" s="662" t="s">
        <v>842</v>
      </c>
      <c r="I69" s="662" t="s">
        <v>842</v>
      </c>
      <c r="J69" s="662" t="s">
        <v>843</v>
      </c>
      <c r="K69" s="662" t="s">
        <v>844</v>
      </c>
      <c r="L69" s="664">
        <v>102.00999721539159</v>
      </c>
      <c r="M69" s="664">
        <v>5</v>
      </c>
      <c r="N69" s="665">
        <v>510.04998607695796</v>
      </c>
    </row>
    <row r="70" spans="1:14" ht="14.4" customHeight="1" x14ac:dyDescent="0.3">
      <c r="A70" s="660" t="s">
        <v>566</v>
      </c>
      <c r="B70" s="661" t="s">
        <v>567</v>
      </c>
      <c r="C70" s="662" t="s">
        <v>571</v>
      </c>
      <c r="D70" s="663" t="s">
        <v>2632</v>
      </c>
      <c r="E70" s="662" t="s">
        <v>606</v>
      </c>
      <c r="F70" s="663" t="s">
        <v>2639</v>
      </c>
      <c r="G70" s="662" t="s">
        <v>619</v>
      </c>
      <c r="H70" s="662" t="s">
        <v>845</v>
      </c>
      <c r="I70" s="662" t="s">
        <v>846</v>
      </c>
      <c r="J70" s="662" t="s">
        <v>847</v>
      </c>
      <c r="K70" s="662" t="s">
        <v>848</v>
      </c>
      <c r="L70" s="664">
        <v>41.385000000000005</v>
      </c>
      <c r="M70" s="664">
        <v>4</v>
      </c>
      <c r="N70" s="665">
        <v>165.54000000000002</v>
      </c>
    </row>
    <row r="71" spans="1:14" ht="14.4" customHeight="1" x14ac:dyDescent="0.3">
      <c r="A71" s="660" t="s">
        <v>566</v>
      </c>
      <c r="B71" s="661" t="s">
        <v>567</v>
      </c>
      <c r="C71" s="662" t="s">
        <v>571</v>
      </c>
      <c r="D71" s="663" t="s">
        <v>2632</v>
      </c>
      <c r="E71" s="662" t="s">
        <v>606</v>
      </c>
      <c r="F71" s="663" t="s">
        <v>2639</v>
      </c>
      <c r="G71" s="662" t="s">
        <v>619</v>
      </c>
      <c r="H71" s="662" t="s">
        <v>849</v>
      </c>
      <c r="I71" s="662" t="s">
        <v>850</v>
      </c>
      <c r="J71" s="662" t="s">
        <v>847</v>
      </c>
      <c r="K71" s="662" t="s">
        <v>851</v>
      </c>
      <c r="L71" s="664">
        <v>279.74999999999994</v>
      </c>
      <c r="M71" s="664">
        <v>2</v>
      </c>
      <c r="N71" s="665">
        <v>559.49999999999989</v>
      </c>
    </row>
    <row r="72" spans="1:14" ht="14.4" customHeight="1" x14ac:dyDescent="0.3">
      <c r="A72" s="660" t="s">
        <v>566</v>
      </c>
      <c r="B72" s="661" t="s">
        <v>567</v>
      </c>
      <c r="C72" s="662" t="s">
        <v>571</v>
      </c>
      <c r="D72" s="663" t="s">
        <v>2632</v>
      </c>
      <c r="E72" s="662" t="s">
        <v>606</v>
      </c>
      <c r="F72" s="663" t="s">
        <v>2639</v>
      </c>
      <c r="G72" s="662" t="s">
        <v>619</v>
      </c>
      <c r="H72" s="662" t="s">
        <v>852</v>
      </c>
      <c r="I72" s="662" t="s">
        <v>853</v>
      </c>
      <c r="J72" s="662" t="s">
        <v>854</v>
      </c>
      <c r="K72" s="662" t="s">
        <v>855</v>
      </c>
      <c r="L72" s="664">
        <v>375.79719242550584</v>
      </c>
      <c r="M72" s="664">
        <v>10</v>
      </c>
      <c r="N72" s="665">
        <v>3757.9719242550582</v>
      </c>
    </row>
    <row r="73" spans="1:14" ht="14.4" customHeight="1" x14ac:dyDescent="0.3">
      <c r="A73" s="660" t="s">
        <v>566</v>
      </c>
      <c r="B73" s="661" t="s">
        <v>567</v>
      </c>
      <c r="C73" s="662" t="s">
        <v>571</v>
      </c>
      <c r="D73" s="663" t="s">
        <v>2632</v>
      </c>
      <c r="E73" s="662" t="s">
        <v>606</v>
      </c>
      <c r="F73" s="663" t="s">
        <v>2639</v>
      </c>
      <c r="G73" s="662" t="s">
        <v>619</v>
      </c>
      <c r="H73" s="662" t="s">
        <v>856</v>
      </c>
      <c r="I73" s="662" t="s">
        <v>857</v>
      </c>
      <c r="J73" s="662" t="s">
        <v>858</v>
      </c>
      <c r="K73" s="662" t="s">
        <v>859</v>
      </c>
      <c r="L73" s="664">
        <v>37.920000000000009</v>
      </c>
      <c r="M73" s="664">
        <v>3</v>
      </c>
      <c r="N73" s="665">
        <v>113.76000000000002</v>
      </c>
    </row>
    <row r="74" spans="1:14" ht="14.4" customHeight="1" x14ac:dyDescent="0.3">
      <c r="A74" s="660" t="s">
        <v>566</v>
      </c>
      <c r="B74" s="661" t="s">
        <v>567</v>
      </c>
      <c r="C74" s="662" t="s">
        <v>571</v>
      </c>
      <c r="D74" s="663" t="s">
        <v>2632</v>
      </c>
      <c r="E74" s="662" t="s">
        <v>606</v>
      </c>
      <c r="F74" s="663" t="s">
        <v>2639</v>
      </c>
      <c r="G74" s="662" t="s">
        <v>619</v>
      </c>
      <c r="H74" s="662" t="s">
        <v>860</v>
      </c>
      <c r="I74" s="662" t="s">
        <v>861</v>
      </c>
      <c r="J74" s="662" t="s">
        <v>862</v>
      </c>
      <c r="K74" s="662" t="s">
        <v>863</v>
      </c>
      <c r="L74" s="664">
        <v>112.48912423160193</v>
      </c>
      <c r="M74" s="664">
        <v>4</v>
      </c>
      <c r="N74" s="665">
        <v>449.95649692640774</v>
      </c>
    </row>
    <row r="75" spans="1:14" ht="14.4" customHeight="1" x14ac:dyDescent="0.3">
      <c r="A75" s="660" t="s">
        <v>566</v>
      </c>
      <c r="B75" s="661" t="s">
        <v>567</v>
      </c>
      <c r="C75" s="662" t="s">
        <v>571</v>
      </c>
      <c r="D75" s="663" t="s">
        <v>2632</v>
      </c>
      <c r="E75" s="662" t="s">
        <v>606</v>
      </c>
      <c r="F75" s="663" t="s">
        <v>2639</v>
      </c>
      <c r="G75" s="662" t="s">
        <v>619</v>
      </c>
      <c r="H75" s="662" t="s">
        <v>864</v>
      </c>
      <c r="I75" s="662" t="s">
        <v>865</v>
      </c>
      <c r="J75" s="662" t="s">
        <v>866</v>
      </c>
      <c r="K75" s="662" t="s">
        <v>867</v>
      </c>
      <c r="L75" s="664">
        <v>9.4783102384582829</v>
      </c>
      <c r="M75" s="664">
        <v>83</v>
      </c>
      <c r="N75" s="665">
        <v>786.69974979203744</v>
      </c>
    </row>
    <row r="76" spans="1:14" ht="14.4" customHeight="1" x14ac:dyDescent="0.3">
      <c r="A76" s="660" t="s">
        <v>566</v>
      </c>
      <c r="B76" s="661" t="s">
        <v>567</v>
      </c>
      <c r="C76" s="662" t="s">
        <v>571</v>
      </c>
      <c r="D76" s="663" t="s">
        <v>2632</v>
      </c>
      <c r="E76" s="662" t="s">
        <v>606</v>
      </c>
      <c r="F76" s="663" t="s">
        <v>2639</v>
      </c>
      <c r="G76" s="662" t="s">
        <v>619</v>
      </c>
      <c r="H76" s="662" t="s">
        <v>868</v>
      </c>
      <c r="I76" s="662" t="s">
        <v>869</v>
      </c>
      <c r="J76" s="662" t="s">
        <v>870</v>
      </c>
      <c r="K76" s="662" t="s">
        <v>871</v>
      </c>
      <c r="L76" s="664">
        <v>27.089999999999996</v>
      </c>
      <c r="M76" s="664">
        <v>4</v>
      </c>
      <c r="N76" s="665">
        <v>108.35999999999999</v>
      </c>
    </row>
    <row r="77" spans="1:14" ht="14.4" customHeight="1" x14ac:dyDescent="0.3">
      <c r="A77" s="660" t="s">
        <v>566</v>
      </c>
      <c r="B77" s="661" t="s">
        <v>567</v>
      </c>
      <c r="C77" s="662" t="s">
        <v>571</v>
      </c>
      <c r="D77" s="663" t="s">
        <v>2632</v>
      </c>
      <c r="E77" s="662" t="s">
        <v>606</v>
      </c>
      <c r="F77" s="663" t="s">
        <v>2639</v>
      </c>
      <c r="G77" s="662" t="s">
        <v>619</v>
      </c>
      <c r="H77" s="662" t="s">
        <v>872</v>
      </c>
      <c r="I77" s="662" t="s">
        <v>873</v>
      </c>
      <c r="J77" s="662" t="s">
        <v>874</v>
      </c>
      <c r="K77" s="662" t="s">
        <v>875</v>
      </c>
      <c r="L77" s="664">
        <v>144.55973714285713</v>
      </c>
      <c r="M77" s="664">
        <v>35</v>
      </c>
      <c r="N77" s="665">
        <v>5059.5907999999999</v>
      </c>
    </row>
    <row r="78" spans="1:14" ht="14.4" customHeight="1" x14ac:dyDescent="0.3">
      <c r="A78" s="660" t="s">
        <v>566</v>
      </c>
      <c r="B78" s="661" t="s">
        <v>567</v>
      </c>
      <c r="C78" s="662" t="s">
        <v>571</v>
      </c>
      <c r="D78" s="663" t="s">
        <v>2632</v>
      </c>
      <c r="E78" s="662" t="s">
        <v>606</v>
      </c>
      <c r="F78" s="663" t="s">
        <v>2639</v>
      </c>
      <c r="G78" s="662" t="s">
        <v>619</v>
      </c>
      <c r="H78" s="662" t="s">
        <v>876</v>
      </c>
      <c r="I78" s="662" t="s">
        <v>216</v>
      </c>
      <c r="J78" s="662" t="s">
        <v>877</v>
      </c>
      <c r="K78" s="662" t="s">
        <v>878</v>
      </c>
      <c r="L78" s="664">
        <v>39.85</v>
      </c>
      <c r="M78" s="664">
        <v>3</v>
      </c>
      <c r="N78" s="665">
        <v>119.55000000000001</v>
      </c>
    </row>
    <row r="79" spans="1:14" ht="14.4" customHeight="1" x14ac:dyDescent="0.3">
      <c r="A79" s="660" t="s">
        <v>566</v>
      </c>
      <c r="B79" s="661" t="s">
        <v>567</v>
      </c>
      <c r="C79" s="662" t="s">
        <v>571</v>
      </c>
      <c r="D79" s="663" t="s">
        <v>2632</v>
      </c>
      <c r="E79" s="662" t="s">
        <v>606</v>
      </c>
      <c r="F79" s="663" t="s">
        <v>2639</v>
      </c>
      <c r="G79" s="662" t="s">
        <v>619</v>
      </c>
      <c r="H79" s="662" t="s">
        <v>879</v>
      </c>
      <c r="I79" s="662" t="s">
        <v>216</v>
      </c>
      <c r="J79" s="662" t="s">
        <v>880</v>
      </c>
      <c r="K79" s="662"/>
      <c r="L79" s="664">
        <v>32.035424747532929</v>
      </c>
      <c r="M79" s="664">
        <v>9</v>
      </c>
      <c r="N79" s="665">
        <v>288.31882272779637</v>
      </c>
    </row>
    <row r="80" spans="1:14" ht="14.4" customHeight="1" x14ac:dyDescent="0.3">
      <c r="A80" s="660" t="s">
        <v>566</v>
      </c>
      <c r="B80" s="661" t="s">
        <v>567</v>
      </c>
      <c r="C80" s="662" t="s">
        <v>571</v>
      </c>
      <c r="D80" s="663" t="s">
        <v>2632</v>
      </c>
      <c r="E80" s="662" t="s">
        <v>606</v>
      </c>
      <c r="F80" s="663" t="s">
        <v>2639</v>
      </c>
      <c r="G80" s="662" t="s">
        <v>619</v>
      </c>
      <c r="H80" s="662" t="s">
        <v>881</v>
      </c>
      <c r="I80" s="662" t="s">
        <v>882</v>
      </c>
      <c r="J80" s="662" t="s">
        <v>883</v>
      </c>
      <c r="K80" s="662" t="s">
        <v>884</v>
      </c>
      <c r="L80" s="664">
        <v>69.269793511281392</v>
      </c>
      <c r="M80" s="664">
        <v>5</v>
      </c>
      <c r="N80" s="665">
        <v>346.34896755640693</v>
      </c>
    </row>
    <row r="81" spans="1:14" ht="14.4" customHeight="1" x14ac:dyDescent="0.3">
      <c r="A81" s="660" t="s">
        <v>566</v>
      </c>
      <c r="B81" s="661" t="s">
        <v>567</v>
      </c>
      <c r="C81" s="662" t="s">
        <v>571</v>
      </c>
      <c r="D81" s="663" t="s">
        <v>2632</v>
      </c>
      <c r="E81" s="662" t="s">
        <v>606</v>
      </c>
      <c r="F81" s="663" t="s">
        <v>2639</v>
      </c>
      <c r="G81" s="662" t="s">
        <v>619</v>
      </c>
      <c r="H81" s="662" t="s">
        <v>885</v>
      </c>
      <c r="I81" s="662" t="s">
        <v>216</v>
      </c>
      <c r="J81" s="662" t="s">
        <v>886</v>
      </c>
      <c r="K81" s="662"/>
      <c r="L81" s="664">
        <v>22.170007419075354</v>
      </c>
      <c r="M81" s="664">
        <v>4</v>
      </c>
      <c r="N81" s="665">
        <v>88.680029676301416</v>
      </c>
    </row>
    <row r="82" spans="1:14" ht="14.4" customHeight="1" x14ac:dyDescent="0.3">
      <c r="A82" s="660" t="s">
        <v>566</v>
      </c>
      <c r="B82" s="661" t="s">
        <v>567</v>
      </c>
      <c r="C82" s="662" t="s">
        <v>571</v>
      </c>
      <c r="D82" s="663" t="s">
        <v>2632</v>
      </c>
      <c r="E82" s="662" t="s">
        <v>606</v>
      </c>
      <c r="F82" s="663" t="s">
        <v>2639</v>
      </c>
      <c r="G82" s="662" t="s">
        <v>619</v>
      </c>
      <c r="H82" s="662" t="s">
        <v>887</v>
      </c>
      <c r="I82" s="662" t="s">
        <v>888</v>
      </c>
      <c r="J82" s="662" t="s">
        <v>889</v>
      </c>
      <c r="K82" s="662" t="s">
        <v>890</v>
      </c>
      <c r="L82" s="664">
        <v>27.11999999999999</v>
      </c>
      <c r="M82" s="664">
        <v>1</v>
      </c>
      <c r="N82" s="665">
        <v>27.11999999999999</v>
      </c>
    </row>
    <row r="83" spans="1:14" ht="14.4" customHeight="1" x14ac:dyDescent="0.3">
      <c r="A83" s="660" t="s">
        <v>566</v>
      </c>
      <c r="B83" s="661" t="s">
        <v>567</v>
      </c>
      <c r="C83" s="662" t="s">
        <v>571</v>
      </c>
      <c r="D83" s="663" t="s">
        <v>2632</v>
      </c>
      <c r="E83" s="662" t="s">
        <v>606</v>
      </c>
      <c r="F83" s="663" t="s">
        <v>2639</v>
      </c>
      <c r="G83" s="662" t="s">
        <v>619</v>
      </c>
      <c r="H83" s="662" t="s">
        <v>891</v>
      </c>
      <c r="I83" s="662" t="s">
        <v>892</v>
      </c>
      <c r="J83" s="662" t="s">
        <v>893</v>
      </c>
      <c r="K83" s="662" t="s">
        <v>894</v>
      </c>
      <c r="L83" s="664">
        <v>59.29</v>
      </c>
      <c r="M83" s="664">
        <v>1</v>
      </c>
      <c r="N83" s="665">
        <v>59.29</v>
      </c>
    </row>
    <row r="84" spans="1:14" ht="14.4" customHeight="1" x14ac:dyDescent="0.3">
      <c r="A84" s="660" t="s">
        <v>566</v>
      </c>
      <c r="B84" s="661" t="s">
        <v>567</v>
      </c>
      <c r="C84" s="662" t="s">
        <v>571</v>
      </c>
      <c r="D84" s="663" t="s">
        <v>2632</v>
      </c>
      <c r="E84" s="662" t="s">
        <v>606</v>
      </c>
      <c r="F84" s="663" t="s">
        <v>2639</v>
      </c>
      <c r="G84" s="662" t="s">
        <v>619</v>
      </c>
      <c r="H84" s="662" t="s">
        <v>895</v>
      </c>
      <c r="I84" s="662" t="s">
        <v>896</v>
      </c>
      <c r="J84" s="662" t="s">
        <v>897</v>
      </c>
      <c r="K84" s="662" t="s">
        <v>898</v>
      </c>
      <c r="L84" s="664">
        <v>112.96000000000001</v>
      </c>
      <c r="M84" s="664">
        <v>7</v>
      </c>
      <c r="N84" s="665">
        <v>790.72</v>
      </c>
    </row>
    <row r="85" spans="1:14" ht="14.4" customHeight="1" x14ac:dyDescent="0.3">
      <c r="A85" s="660" t="s">
        <v>566</v>
      </c>
      <c r="B85" s="661" t="s">
        <v>567</v>
      </c>
      <c r="C85" s="662" t="s">
        <v>571</v>
      </c>
      <c r="D85" s="663" t="s">
        <v>2632</v>
      </c>
      <c r="E85" s="662" t="s">
        <v>606</v>
      </c>
      <c r="F85" s="663" t="s">
        <v>2639</v>
      </c>
      <c r="G85" s="662" t="s">
        <v>619</v>
      </c>
      <c r="H85" s="662" t="s">
        <v>899</v>
      </c>
      <c r="I85" s="662" t="s">
        <v>900</v>
      </c>
      <c r="J85" s="662" t="s">
        <v>901</v>
      </c>
      <c r="K85" s="662" t="s">
        <v>902</v>
      </c>
      <c r="L85" s="664">
        <v>31.439601625583379</v>
      </c>
      <c r="M85" s="664">
        <v>4</v>
      </c>
      <c r="N85" s="665">
        <v>125.75840650233351</v>
      </c>
    </row>
    <row r="86" spans="1:14" ht="14.4" customHeight="1" x14ac:dyDescent="0.3">
      <c r="A86" s="660" t="s">
        <v>566</v>
      </c>
      <c r="B86" s="661" t="s">
        <v>567</v>
      </c>
      <c r="C86" s="662" t="s">
        <v>571</v>
      </c>
      <c r="D86" s="663" t="s">
        <v>2632</v>
      </c>
      <c r="E86" s="662" t="s">
        <v>606</v>
      </c>
      <c r="F86" s="663" t="s">
        <v>2639</v>
      </c>
      <c r="G86" s="662" t="s">
        <v>619</v>
      </c>
      <c r="H86" s="662" t="s">
        <v>903</v>
      </c>
      <c r="I86" s="662" t="s">
        <v>904</v>
      </c>
      <c r="J86" s="662" t="s">
        <v>905</v>
      </c>
      <c r="K86" s="662" t="s">
        <v>906</v>
      </c>
      <c r="L86" s="664">
        <v>34.681249647863446</v>
      </c>
      <c r="M86" s="664">
        <v>8</v>
      </c>
      <c r="N86" s="665">
        <v>277.44999718290757</v>
      </c>
    </row>
    <row r="87" spans="1:14" ht="14.4" customHeight="1" x14ac:dyDescent="0.3">
      <c r="A87" s="660" t="s">
        <v>566</v>
      </c>
      <c r="B87" s="661" t="s">
        <v>567</v>
      </c>
      <c r="C87" s="662" t="s">
        <v>571</v>
      </c>
      <c r="D87" s="663" t="s">
        <v>2632</v>
      </c>
      <c r="E87" s="662" t="s">
        <v>606</v>
      </c>
      <c r="F87" s="663" t="s">
        <v>2639</v>
      </c>
      <c r="G87" s="662" t="s">
        <v>619</v>
      </c>
      <c r="H87" s="662" t="s">
        <v>907</v>
      </c>
      <c r="I87" s="662" t="s">
        <v>908</v>
      </c>
      <c r="J87" s="662" t="s">
        <v>909</v>
      </c>
      <c r="K87" s="662" t="s">
        <v>910</v>
      </c>
      <c r="L87" s="664">
        <v>119.39461508165111</v>
      </c>
      <c r="M87" s="664">
        <v>4</v>
      </c>
      <c r="N87" s="665">
        <v>477.57846032660444</v>
      </c>
    </row>
    <row r="88" spans="1:14" ht="14.4" customHeight="1" x14ac:dyDescent="0.3">
      <c r="A88" s="660" t="s">
        <v>566</v>
      </c>
      <c r="B88" s="661" t="s">
        <v>567</v>
      </c>
      <c r="C88" s="662" t="s">
        <v>571</v>
      </c>
      <c r="D88" s="663" t="s">
        <v>2632</v>
      </c>
      <c r="E88" s="662" t="s">
        <v>606</v>
      </c>
      <c r="F88" s="663" t="s">
        <v>2639</v>
      </c>
      <c r="G88" s="662" t="s">
        <v>619</v>
      </c>
      <c r="H88" s="662" t="s">
        <v>911</v>
      </c>
      <c r="I88" s="662" t="s">
        <v>912</v>
      </c>
      <c r="J88" s="662" t="s">
        <v>913</v>
      </c>
      <c r="K88" s="662" t="s">
        <v>914</v>
      </c>
      <c r="L88" s="664">
        <v>40.58</v>
      </c>
      <c r="M88" s="664">
        <v>5</v>
      </c>
      <c r="N88" s="665">
        <v>202.89999999999998</v>
      </c>
    </row>
    <row r="89" spans="1:14" ht="14.4" customHeight="1" x14ac:dyDescent="0.3">
      <c r="A89" s="660" t="s">
        <v>566</v>
      </c>
      <c r="B89" s="661" t="s">
        <v>567</v>
      </c>
      <c r="C89" s="662" t="s">
        <v>571</v>
      </c>
      <c r="D89" s="663" t="s">
        <v>2632</v>
      </c>
      <c r="E89" s="662" t="s">
        <v>606</v>
      </c>
      <c r="F89" s="663" t="s">
        <v>2639</v>
      </c>
      <c r="G89" s="662" t="s">
        <v>619</v>
      </c>
      <c r="H89" s="662" t="s">
        <v>915</v>
      </c>
      <c r="I89" s="662" t="s">
        <v>916</v>
      </c>
      <c r="J89" s="662" t="s">
        <v>917</v>
      </c>
      <c r="K89" s="662" t="s">
        <v>918</v>
      </c>
      <c r="L89" s="664">
        <v>98.589999800470068</v>
      </c>
      <c r="M89" s="664">
        <v>11</v>
      </c>
      <c r="N89" s="665">
        <v>1084.4899978051708</v>
      </c>
    </row>
    <row r="90" spans="1:14" ht="14.4" customHeight="1" x14ac:dyDescent="0.3">
      <c r="A90" s="660" t="s">
        <v>566</v>
      </c>
      <c r="B90" s="661" t="s">
        <v>567</v>
      </c>
      <c r="C90" s="662" t="s">
        <v>571</v>
      </c>
      <c r="D90" s="663" t="s">
        <v>2632</v>
      </c>
      <c r="E90" s="662" t="s">
        <v>606</v>
      </c>
      <c r="F90" s="663" t="s">
        <v>2639</v>
      </c>
      <c r="G90" s="662" t="s">
        <v>619</v>
      </c>
      <c r="H90" s="662" t="s">
        <v>919</v>
      </c>
      <c r="I90" s="662" t="s">
        <v>920</v>
      </c>
      <c r="J90" s="662" t="s">
        <v>917</v>
      </c>
      <c r="K90" s="662" t="s">
        <v>921</v>
      </c>
      <c r="L90" s="664">
        <v>38.554736842105257</v>
      </c>
      <c r="M90" s="664">
        <v>19</v>
      </c>
      <c r="N90" s="665">
        <v>732.53999999999985</v>
      </c>
    </row>
    <row r="91" spans="1:14" ht="14.4" customHeight="1" x14ac:dyDescent="0.3">
      <c r="A91" s="660" t="s">
        <v>566</v>
      </c>
      <c r="B91" s="661" t="s">
        <v>567</v>
      </c>
      <c r="C91" s="662" t="s">
        <v>571</v>
      </c>
      <c r="D91" s="663" t="s">
        <v>2632</v>
      </c>
      <c r="E91" s="662" t="s">
        <v>606</v>
      </c>
      <c r="F91" s="663" t="s">
        <v>2639</v>
      </c>
      <c r="G91" s="662" t="s">
        <v>619</v>
      </c>
      <c r="H91" s="662" t="s">
        <v>922</v>
      </c>
      <c r="I91" s="662" t="s">
        <v>923</v>
      </c>
      <c r="J91" s="662" t="s">
        <v>924</v>
      </c>
      <c r="K91" s="662" t="s">
        <v>925</v>
      </c>
      <c r="L91" s="664">
        <v>772.12714820164251</v>
      </c>
      <c r="M91" s="664">
        <v>5</v>
      </c>
      <c r="N91" s="665">
        <v>3860.6357410082128</v>
      </c>
    </row>
    <row r="92" spans="1:14" ht="14.4" customHeight="1" x14ac:dyDescent="0.3">
      <c r="A92" s="660" t="s">
        <v>566</v>
      </c>
      <c r="B92" s="661" t="s">
        <v>567</v>
      </c>
      <c r="C92" s="662" t="s">
        <v>571</v>
      </c>
      <c r="D92" s="663" t="s">
        <v>2632</v>
      </c>
      <c r="E92" s="662" t="s">
        <v>606</v>
      </c>
      <c r="F92" s="663" t="s">
        <v>2639</v>
      </c>
      <c r="G92" s="662" t="s">
        <v>619</v>
      </c>
      <c r="H92" s="662" t="s">
        <v>926</v>
      </c>
      <c r="I92" s="662" t="s">
        <v>927</v>
      </c>
      <c r="J92" s="662" t="s">
        <v>928</v>
      </c>
      <c r="K92" s="662" t="s">
        <v>929</v>
      </c>
      <c r="L92" s="664">
        <v>66.754999999999995</v>
      </c>
      <c r="M92" s="664">
        <v>2</v>
      </c>
      <c r="N92" s="665">
        <v>133.51</v>
      </c>
    </row>
    <row r="93" spans="1:14" ht="14.4" customHeight="1" x14ac:dyDescent="0.3">
      <c r="A93" s="660" t="s">
        <v>566</v>
      </c>
      <c r="B93" s="661" t="s">
        <v>567</v>
      </c>
      <c r="C93" s="662" t="s">
        <v>571</v>
      </c>
      <c r="D93" s="663" t="s">
        <v>2632</v>
      </c>
      <c r="E93" s="662" t="s">
        <v>606</v>
      </c>
      <c r="F93" s="663" t="s">
        <v>2639</v>
      </c>
      <c r="G93" s="662" t="s">
        <v>619</v>
      </c>
      <c r="H93" s="662" t="s">
        <v>930</v>
      </c>
      <c r="I93" s="662" t="s">
        <v>931</v>
      </c>
      <c r="J93" s="662" t="s">
        <v>932</v>
      </c>
      <c r="K93" s="662" t="s">
        <v>933</v>
      </c>
      <c r="L93" s="664">
        <v>34.669870491474576</v>
      </c>
      <c r="M93" s="664">
        <v>2</v>
      </c>
      <c r="N93" s="665">
        <v>69.339740982949152</v>
      </c>
    </row>
    <row r="94" spans="1:14" ht="14.4" customHeight="1" x14ac:dyDescent="0.3">
      <c r="A94" s="660" t="s">
        <v>566</v>
      </c>
      <c r="B94" s="661" t="s">
        <v>567</v>
      </c>
      <c r="C94" s="662" t="s">
        <v>571</v>
      </c>
      <c r="D94" s="663" t="s">
        <v>2632</v>
      </c>
      <c r="E94" s="662" t="s">
        <v>606</v>
      </c>
      <c r="F94" s="663" t="s">
        <v>2639</v>
      </c>
      <c r="G94" s="662" t="s">
        <v>619</v>
      </c>
      <c r="H94" s="662" t="s">
        <v>934</v>
      </c>
      <c r="I94" s="662" t="s">
        <v>935</v>
      </c>
      <c r="J94" s="662" t="s">
        <v>936</v>
      </c>
      <c r="K94" s="662" t="s">
        <v>937</v>
      </c>
      <c r="L94" s="664">
        <v>26.900129267309641</v>
      </c>
      <c r="M94" s="664">
        <v>43</v>
      </c>
      <c r="N94" s="665">
        <v>1156.7055584943146</v>
      </c>
    </row>
    <row r="95" spans="1:14" ht="14.4" customHeight="1" x14ac:dyDescent="0.3">
      <c r="A95" s="660" t="s">
        <v>566</v>
      </c>
      <c r="B95" s="661" t="s">
        <v>567</v>
      </c>
      <c r="C95" s="662" t="s">
        <v>571</v>
      </c>
      <c r="D95" s="663" t="s">
        <v>2632</v>
      </c>
      <c r="E95" s="662" t="s">
        <v>606</v>
      </c>
      <c r="F95" s="663" t="s">
        <v>2639</v>
      </c>
      <c r="G95" s="662" t="s">
        <v>619</v>
      </c>
      <c r="H95" s="662" t="s">
        <v>938</v>
      </c>
      <c r="I95" s="662" t="s">
        <v>939</v>
      </c>
      <c r="J95" s="662" t="s">
        <v>940</v>
      </c>
      <c r="K95" s="662" t="s">
        <v>941</v>
      </c>
      <c r="L95" s="664">
        <v>40.900000000000013</v>
      </c>
      <c r="M95" s="664">
        <v>1</v>
      </c>
      <c r="N95" s="665">
        <v>40.900000000000013</v>
      </c>
    </row>
    <row r="96" spans="1:14" ht="14.4" customHeight="1" x14ac:dyDescent="0.3">
      <c r="A96" s="660" t="s">
        <v>566</v>
      </c>
      <c r="B96" s="661" t="s">
        <v>567</v>
      </c>
      <c r="C96" s="662" t="s">
        <v>571</v>
      </c>
      <c r="D96" s="663" t="s">
        <v>2632</v>
      </c>
      <c r="E96" s="662" t="s">
        <v>606</v>
      </c>
      <c r="F96" s="663" t="s">
        <v>2639</v>
      </c>
      <c r="G96" s="662" t="s">
        <v>619</v>
      </c>
      <c r="H96" s="662" t="s">
        <v>942</v>
      </c>
      <c r="I96" s="662" t="s">
        <v>943</v>
      </c>
      <c r="J96" s="662" t="s">
        <v>944</v>
      </c>
      <c r="K96" s="662" t="s">
        <v>945</v>
      </c>
      <c r="L96" s="664">
        <v>123.36495505877508</v>
      </c>
      <c r="M96" s="664">
        <v>5</v>
      </c>
      <c r="N96" s="665">
        <v>616.8247752938754</v>
      </c>
    </row>
    <row r="97" spans="1:14" ht="14.4" customHeight="1" x14ac:dyDescent="0.3">
      <c r="A97" s="660" t="s">
        <v>566</v>
      </c>
      <c r="B97" s="661" t="s">
        <v>567</v>
      </c>
      <c r="C97" s="662" t="s">
        <v>571</v>
      </c>
      <c r="D97" s="663" t="s">
        <v>2632</v>
      </c>
      <c r="E97" s="662" t="s">
        <v>606</v>
      </c>
      <c r="F97" s="663" t="s">
        <v>2639</v>
      </c>
      <c r="G97" s="662" t="s">
        <v>619</v>
      </c>
      <c r="H97" s="662" t="s">
        <v>946</v>
      </c>
      <c r="I97" s="662" t="s">
        <v>216</v>
      </c>
      <c r="J97" s="662" t="s">
        <v>947</v>
      </c>
      <c r="K97" s="662"/>
      <c r="L97" s="664">
        <v>191.13100000000003</v>
      </c>
      <c r="M97" s="664">
        <v>5</v>
      </c>
      <c r="N97" s="665">
        <v>955.65500000000009</v>
      </c>
    </row>
    <row r="98" spans="1:14" ht="14.4" customHeight="1" x14ac:dyDescent="0.3">
      <c r="A98" s="660" t="s">
        <v>566</v>
      </c>
      <c r="B98" s="661" t="s">
        <v>567</v>
      </c>
      <c r="C98" s="662" t="s">
        <v>571</v>
      </c>
      <c r="D98" s="663" t="s">
        <v>2632</v>
      </c>
      <c r="E98" s="662" t="s">
        <v>606</v>
      </c>
      <c r="F98" s="663" t="s">
        <v>2639</v>
      </c>
      <c r="G98" s="662" t="s">
        <v>619</v>
      </c>
      <c r="H98" s="662" t="s">
        <v>948</v>
      </c>
      <c r="I98" s="662" t="s">
        <v>948</v>
      </c>
      <c r="J98" s="662" t="s">
        <v>621</v>
      </c>
      <c r="K98" s="662" t="s">
        <v>949</v>
      </c>
      <c r="L98" s="664">
        <v>194.16097001409841</v>
      </c>
      <c r="M98" s="664">
        <v>15.8</v>
      </c>
      <c r="N98" s="665">
        <v>3067.7433262227551</v>
      </c>
    </row>
    <row r="99" spans="1:14" ht="14.4" customHeight="1" x14ac:dyDescent="0.3">
      <c r="A99" s="660" t="s">
        <v>566</v>
      </c>
      <c r="B99" s="661" t="s">
        <v>567</v>
      </c>
      <c r="C99" s="662" t="s">
        <v>571</v>
      </c>
      <c r="D99" s="663" t="s">
        <v>2632</v>
      </c>
      <c r="E99" s="662" t="s">
        <v>606</v>
      </c>
      <c r="F99" s="663" t="s">
        <v>2639</v>
      </c>
      <c r="G99" s="662" t="s">
        <v>619</v>
      </c>
      <c r="H99" s="662" t="s">
        <v>950</v>
      </c>
      <c r="I99" s="662" t="s">
        <v>951</v>
      </c>
      <c r="J99" s="662" t="s">
        <v>952</v>
      </c>
      <c r="K99" s="662" t="s">
        <v>643</v>
      </c>
      <c r="L99" s="664">
        <v>124.49906986954625</v>
      </c>
      <c r="M99" s="664">
        <v>10</v>
      </c>
      <c r="N99" s="665">
        <v>1244.9906986954625</v>
      </c>
    </row>
    <row r="100" spans="1:14" ht="14.4" customHeight="1" x14ac:dyDescent="0.3">
      <c r="A100" s="660" t="s">
        <v>566</v>
      </c>
      <c r="B100" s="661" t="s">
        <v>567</v>
      </c>
      <c r="C100" s="662" t="s">
        <v>571</v>
      </c>
      <c r="D100" s="663" t="s">
        <v>2632</v>
      </c>
      <c r="E100" s="662" t="s">
        <v>606</v>
      </c>
      <c r="F100" s="663" t="s">
        <v>2639</v>
      </c>
      <c r="G100" s="662" t="s">
        <v>619</v>
      </c>
      <c r="H100" s="662" t="s">
        <v>953</v>
      </c>
      <c r="I100" s="662" t="s">
        <v>954</v>
      </c>
      <c r="J100" s="662" t="s">
        <v>955</v>
      </c>
      <c r="K100" s="662" t="s">
        <v>956</v>
      </c>
      <c r="L100" s="664">
        <v>63.02</v>
      </c>
      <c r="M100" s="664">
        <v>4</v>
      </c>
      <c r="N100" s="665">
        <v>252.08</v>
      </c>
    </row>
    <row r="101" spans="1:14" ht="14.4" customHeight="1" x14ac:dyDescent="0.3">
      <c r="A101" s="660" t="s">
        <v>566</v>
      </c>
      <c r="B101" s="661" t="s">
        <v>567</v>
      </c>
      <c r="C101" s="662" t="s">
        <v>571</v>
      </c>
      <c r="D101" s="663" t="s">
        <v>2632</v>
      </c>
      <c r="E101" s="662" t="s">
        <v>606</v>
      </c>
      <c r="F101" s="663" t="s">
        <v>2639</v>
      </c>
      <c r="G101" s="662" t="s">
        <v>619</v>
      </c>
      <c r="H101" s="662" t="s">
        <v>957</v>
      </c>
      <c r="I101" s="662" t="s">
        <v>958</v>
      </c>
      <c r="J101" s="662" t="s">
        <v>959</v>
      </c>
      <c r="K101" s="662" t="s">
        <v>960</v>
      </c>
      <c r="L101" s="664">
        <v>99.69</v>
      </c>
      <c r="M101" s="664">
        <v>1</v>
      </c>
      <c r="N101" s="665">
        <v>99.69</v>
      </c>
    </row>
    <row r="102" spans="1:14" ht="14.4" customHeight="1" x14ac:dyDescent="0.3">
      <c r="A102" s="660" t="s">
        <v>566</v>
      </c>
      <c r="B102" s="661" t="s">
        <v>567</v>
      </c>
      <c r="C102" s="662" t="s">
        <v>571</v>
      </c>
      <c r="D102" s="663" t="s">
        <v>2632</v>
      </c>
      <c r="E102" s="662" t="s">
        <v>606</v>
      </c>
      <c r="F102" s="663" t="s">
        <v>2639</v>
      </c>
      <c r="G102" s="662" t="s">
        <v>619</v>
      </c>
      <c r="H102" s="662" t="s">
        <v>961</v>
      </c>
      <c r="I102" s="662" t="s">
        <v>962</v>
      </c>
      <c r="J102" s="662" t="s">
        <v>963</v>
      </c>
      <c r="K102" s="662" t="s">
        <v>964</v>
      </c>
      <c r="L102" s="664">
        <v>1705.8371428571434</v>
      </c>
      <c r="M102" s="664">
        <v>7</v>
      </c>
      <c r="N102" s="665">
        <v>11940.860000000004</v>
      </c>
    </row>
    <row r="103" spans="1:14" ht="14.4" customHeight="1" x14ac:dyDescent="0.3">
      <c r="A103" s="660" t="s">
        <v>566</v>
      </c>
      <c r="B103" s="661" t="s">
        <v>567</v>
      </c>
      <c r="C103" s="662" t="s">
        <v>571</v>
      </c>
      <c r="D103" s="663" t="s">
        <v>2632</v>
      </c>
      <c r="E103" s="662" t="s">
        <v>606</v>
      </c>
      <c r="F103" s="663" t="s">
        <v>2639</v>
      </c>
      <c r="G103" s="662" t="s">
        <v>619</v>
      </c>
      <c r="H103" s="662" t="s">
        <v>965</v>
      </c>
      <c r="I103" s="662" t="s">
        <v>966</v>
      </c>
      <c r="J103" s="662" t="s">
        <v>967</v>
      </c>
      <c r="K103" s="662" t="s">
        <v>968</v>
      </c>
      <c r="L103" s="664">
        <v>490.47499999999997</v>
      </c>
      <c r="M103" s="664">
        <v>3</v>
      </c>
      <c r="N103" s="665">
        <v>1471.425</v>
      </c>
    </row>
    <row r="104" spans="1:14" ht="14.4" customHeight="1" x14ac:dyDescent="0.3">
      <c r="A104" s="660" t="s">
        <v>566</v>
      </c>
      <c r="B104" s="661" t="s">
        <v>567</v>
      </c>
      <c r="C104" s="662" t="s">
        <v>571</v>
      </c>
      <c r="D104" s="663" t="s">
        <v>2632</v>
      </c>
      <c r="E104" s="662" t="s">
        <v>606</v>
      </c>
      <c r="F104" s="663" t="s">
        <v>2639</v>
      </c>
      <c r="G104" s="662" t="s">
        <v>619</v>
      </c>
      <c r="H104" s="662" t="s">
        <v>969</v>
      </c>
      <c r="I104" s="662" t="s">
        <v>970</v>
      </c>
      <c r="J104" s="662" t="s">
        <v>971</v>
      </c>
      <c r="K104" s="662" t="s">
        <v>972</v>
      </c>
      <c r="L104" s="664">
        <v>371.05089763284047</v>
      </c>
      <c r="M104" s="664">
        <v>4</v>
      </c>
      <c r="N104" s="665">
        <v>1484.2035905313619</v>
      </c>
    </row>
    <row r="105" spans="1:14" ht="14.4" customHeight="1" x14ac:dyDescent="0.3">
      <c r="A105" s="660" t="s">
        <v>566</v>
      </c>
      <c r="B105" s="661" t="s">
        <v>567</v>
      </c>
      <c r="C105" s="662" t="s">
        <v>571</v>
      </c>
      <c r="D105" s="663" t="s">
        <v>2632</v>
      </c>
      <c r="E105" s="662" t="s">
        <v>606</v>
      </c>
      <c r="F105" s="663" t="s">
        <v>2639</v>
      </c>
      <c r="G105" s="662" t="s">
        <v>619</v>
      </c>
      <c r="H105" s="662" t="s">
        <v>973</v>
      </c>
      <c r="I105" s="662" t="s">
        <v>973</v>
      </c>
      <c r="J105" s="662" t="s">
        <v>974</v>
      </c>
      <c r="K105" s="662" t="s">
        <v>975</v>
      </c>
      <c r="L105" s="664">
        <v>108.91000000000001</v>
      </c>
      <c r="M105" s="664">
        <v>1</v>
      </c>
      <c r="N105" s="665">
        <v>108.91000000000001</v>
      </c>
    </row>
    <row r="106" spans="1:14" ht="14.4" customHeight="1" x14ac:dyDescent="0.3">
      <c r="A106" s="660" t="s">
        <v>566</v>
      </c>
      <c r="B106" s="661" t="s">
        <v>567</v>
      </c>
      <c r="C106" s="662" t="s">
        <v>571</v>
      </c>
      <c r="D106" s="663" t="s">
        <v>2632</v>
      </c>
      <c r="E106" s="662" t="s">
        <v>606</v>
      </c>
      <c r="F106" s="663" t="s">
        <v>2639</v>
      </c>
      <c r="G106" s="662" t="s">
        <v>619</v>
      </c>
      <c r="H106" s="662" t="s">
        <v>976</v>
      </c>
      <c r="I106" s="662" t="s">
        <v>977</v>
      </c>
      <c r="J106" s="662" t="s">
        <v>978</v>
      </c>
      <c r="K106" s="662" t="s">
        <v>979</v>
      </c>
      <c r="L106" s="664">
        <v>96.76</v>
      </c>
      <c r="M106" s="664">
        <v>1</v>
      </c>
      <c r="N106" s="665">
        <v>96.76</v>
      </c>
    </row>
    <row r="107" spans="1:14" ht="14.4" customHeight="1" x14ac:dyDescent="0.3">
      <c r="A107" s="660" t="s">
        <v>566</v>
      </c>
      <c r="B107" s="661" t="s">
        <v>567</v>
      </c>
      <c r="C107" s="662" t="s">
        <v>571</v>
      </c>
      <c r="D107" s="663" t="s">
        <v>2632</v>
      </c>
      <c r="E107" s="662" t="s">
        <v>606</v>
      </c>
      <c r="F107" s="663" t="s">
        <v>2639</v>
      </c>
      <c r="G107" s="662" t="s">
        <v>619</v>
      </c>
      <c r="H107" s="662" t="s">
        <v>980</v>
      </c>
      <c r="I107" s="662" t="s">
        <v>981</v>
      </c>
      <c r="J107" s="662" t="s">
        <v>982</v>
      </c>
      <c r="K107" s="662" t="s">
        <v>983</v>
      </c>
      <c r="L107" s="664">
        <v>20.940000000000005</v>
      </c>
      <c r="M107" s="664">
        <v>40</v>
      </c>
      <c r="N107" s="665">
        <v>837.60000000000014</v>
      </c>
    </row>
    <row r="108" spans="1:14" ht="14.4" customHeight="1" x14ac:dyDescent="0.3">
      <c r="A108" s="660" t="s">
        <v>566</v>
      </c>
      <c r="B108" s="661" t="s">
        <v>567</v>
      </c>
      <c r="C108" s="662" t="s">
        <v>571</v>
      </c>
      <c r="D108" s="663" t="s">
        <v>2632</v>
      </c>
      <c r="E108" s="662" t="s">
        <v>606</v>
      </c>
      <c r="F108" s="663" t="s">
        <v>2639</v>
      </c>
      <c r="G108" s="662" t="s">
        <v>619</v>
      </c>
      <c r="H108" s="662" t="s">
        <v>984</v>
      </c>
      <c r="I108" s="662" t="s">
        <v>985</v>
      </c>
      <c r="J108" s="662" t="s">
        <v>986</v>
      </c>
      <c r="K108" s="662" t="s">
        <v>987</v>
      </c>
      <c r="L108" s="664">
        <v>62.722499999999997</v>
      </c>
      <c r="M108" s="664">
        <v>8</v>
      </c>
      <c r="N108" s="665">
        <v>501.78</v>
      </c>
    </row>
    <row r="109" spans="1:14" ht="14.4" customHeight="1" x14ac:dyDescent="0.3">
      <c r="A109" s="660" t="s">
        <v>566</v>
      </c>
      <c r="B109" s="661" t="s">
        <v>567</v>
      </c>
      <c r="C109" s="662" t="s">
        <v>571</v>
      </c>
      <c r="D109" s="663" t="s">
        <v>2632</v>
      </c>
      <c r="E109" s="662" t="s">
        <v>606</v>
      </c>
      <c r="F109" s="663" t="s">
        <v>2639</v>
      </c>
      <c r="G109" s="662" t="s">
        <v>619</v>
      </c>
      <c r="H109" s="662" t="s">
        <v>988</v>
      </c>
      <c r="I109" s="662" t="s">
        <v>989</v>
      </c>
      <c r="J109" s="662" t="s">
        <v>990</v>
      </c>
      <c r="K109" s="662" t="s">
        <v>991</v>
      </c>
      <c r="L109" s="664">
        <v>52.169999999999995</v>
      </c>
      <c r="M109" s="664">
        <v>4</v>
      </c>
      <c r="N109" s="665">
        <v>208.67999999999998</v>
      </c>
    </row>
    <row r="110" spans="1:14" ht="14.4" customHeight="1" x14ac:dyDescent="0.3">
      <c r="A110" s="660" t="s">
        <v>566</v>
      </c>
      <c r="B110" s="661" t="s">
        <v>567</v>
      </c>
      <c r="C110" s="662" t="s">
        <v>571</v>
      </c>
      <c r="D110" s="663" t="s">
        <v>2632</v>
      </c>
      <c r="E110" s="662" t="s">
        <v>606</v>
      </c>
      <c r="F110" s="663" t="s">
        <v>2639</v>
      </c>
      <c r="G110" s="662" t="s">
        <v>619</v>
      </c>
      <c r="H110" s="662" t="s">
        <v>992</v>
      </c>
      <c r="I110" s="662" t="s">
        <v>993</v>
      </c>
      <c r="J110" s="662" t="s">
        <v>994</v>
      </c>
      <c r="K110" s="662" t="s">
        <v>995</v>
      </c>
      <c r="L110" s="664">
        <v>14.950436935021452</v>
      </c>
      <c r="M110" s="664">
        <v>44</v>
      </c>
      <c r="N110" s="665">
        <v>657.8192251409439</v>
      </c>
    </row>
    <row r="111" spans="1:14" ht="14.4" customHeight="1" x14ac:dyDescent="0.3">
      <c r="A111" s="660" t="s">
        <v>566</v>
      </c>
      <c r="B111" s="661" t="s">
        <v>567</v>
      </c>
      <c r="C111" s="662" t="s">
        <v>571</v>
      </c>
      <c r="D111" s="663" t="s">
        <v>2632</v>
      </c>
      <c r="E111" s="662" t="s">
        <v>606</v>
      </c>
      <c r="F111" s="663" t="s">
        <v>2639</v>
      </c>
      <c r="G111" s="662" t="s">
        <v>619</v>
      </c>
      <c r="H111" s="662" t="s">
        <v>996</v>
      </c>
      <c r="I111" s="662" t="s">
        <v>997</v>
      </c>
      <c r="J111" s="662" t="s">
        <v>998</v>
      </c>
      <c r="K111" s="662" t="s">
        <v>999</v>
      </c>
      <c r="L111" s="664">
        <v>9.4780917021343285</v>
      </c>
      <c r="M111" s="664">
        <v>335</v>
      </c>
      <c r="N111" s="665">
        <v>3175.1607202149999</v>
      </c>
    </row>
    <row r="112" spans="1:14" ht="14.4" customHeight="1" x14ac:dyDescent="0.3">
      <c r="A112" s="660" t="s">
        <v>566</v>
      </c>
      <c r="B112" s="661" t="s">
        <v>567</v>
      </c>
      <c r="C112" s="662" t="s">
        <v>571</v>
      </c>
      <c r="D112" s="663" t="s">
        <v>2632</v>
      </c>
      <c r="E112" s="662" t="s">
        <v>606</v>
      </c>
      <c r="F112" s="663" t="s">
        <v>2639</v>
      </c>
      <c r="G112" s="662" t="s">
        <v>619</v>
      </c>
      <c r="H112" s="662" t="s">
        <v>1000</v>
      </c>
      <c r="I112" s="662" t="s">
        <v>1001</v>
      </c>
      <c r="J112" s="662" t="s">
        <v>1002</v>
      </c>
      <c r="K112" s="662" t="s">
        <v>1003</v>
      </c>
      <c r="L112" s="664">
        <v>157.9871781339053</v>
      </c>
      <c r="M112" s="664">
        <v>2</v>
      </c>
      <c r="N112" s="665">
        <v>315.97435626781061</v>
      </c>
    </row>
    <row r="113" spans="1:14" ht="14.4" customHeight="1" x14ac:dyDescent="0.3">
      <c r="A113" s="660" t="s">
        <v>566</v>
      </c>
      <c r="B113" s="661" t="s">
        <v>567</v>
      </c>
      <c r="C113" s="662" t="s">
        <v>571</v>
      </c>
      <c r="D113" s="663" t="s">
        <v>2632</v>
      </c>
      <c r="E113" s="662" t="s">
        <v>606</v>
      </c>
      <c r="F113" s="663" t="s">
        <v>2639</v>
      </c>
      <c r="G113" s="662" t="s">
        <v>619</v>
      </c>
      <c r="H113" s="662" t="s">
        <v>1004</v>
      </c>
      <c r="I113" s="662" t="s">
        <v>1005</v>
      </c>
      <c r="J113" s="662" t="s">
        <v>1006</v>
      </c>
      <c r="K113" s="662" t="s">
        <v>1007</v>
      </c>
      <c r="L113" s="664">
        <v>85.2</v>
      </c>
      <c r="M113" s="664">
        <v>1</v>
      </c>
      <c r="N113" s="665">
        <v>85.2</v>
      </c>
    </row>
    <row r="114" spans="1:14" ht="14.4" customHeight="1" x14ac:dyDescent="0.3">
      <c r="A114" s="660" t="s">
        <v>566</v>
      </c>
      <c r="B114" s="661" t="s">
        <v>567</v>
      </c>
      <c r="C114" s="662" t="s">
        <v>571</v>
      </c>
      <c r="D114" s="663" t="s">
        <v>2632</v>
      </c>
      <c r="E114" s="662" t="s">
        <v>606</v>
      </c>
      <c r="F114" s="663" t="s">
        <v>2639</v>
      </c>
      <c r="G114" s="662" t="s">
        <v>619</v>
      </c>
      <c r="H114" s="662" t="s">
        <v>1008</v>
      </c>
      <c r="I114" s="662" t="s">
        <v>1009</v>
      </c>
      <c r="J114" s="662" t="s">
        <v>650</v>
      </c>
      <c r="K114" s="662" t="s">
        <v>1010</v>
      </c>
      <c r="L114" s="664">
        <v>49.439625348513545</v>
      </c>
      <c r="M114" s="664">
        <v>4</v>
      </c>
      <c r="N114" s="665">
        <v>197.75850139405418</v>
      </c>
    </row>
    <row r="115" spans="1:14" ht="14.4" customHeight="1" x14ac:dyDescent="0.3">
      <c r="A115" s="660" t="s">
        <v>566</v>
      </c>
      <c r="B115" s="661" t="s">
        <v>567</v>
      </c>
      <c r="C115" s="662" t="s">
        <v>571</v>
      </c>
      <c r="D115" s="663" t="s">
        <v>2632</v>
      </c>
      <c r="E115" s="662" t="s">
        <v>606</v>
      </c>
      <c r="F115" s="663" t="s">
        <v>2639</v>
      </c>
      <c r="G115" s="662" t="s">
        <v>619</v>
      </c>
      <c r="H115" s="662" t="s">
        <v>1011</v>
      </c>
      <c r="I115" s="662" t="s">
        <v>216</v>
      </c>
      <c r="J115" s="662" t="s">
        <v>1012</v>
      </c>
      <c r="K115" s="662"/>
      <c r="L115" s="664">
        <v>75.165129776170019</v>
      </c>
      <c r="M115" s="664">
        <v>2</v>
      </c>
      <c r="N115" s="665">
        <v>150.33025955234004</v>
      </c>
    </row>
    <row r="116" spans="1:14" ht="14.4" customHeight="1" x14ac:dyDescent="0.3">
      <c r="A116" s="660" t="s">
        <v>566</v>
      </c>
      <c r="B116" s="661" t="s">
        <v>567</v>
      </c>
      <c r="C116" s="662" t="s">
        <v>571</v>
      </c>
      <c r="D116" s="663" t="s">
        <v>2632</v>
      </c>
      <c r="E116" s="662" t="s">
        <v>606</v>
      </c>
      <c r="F116" s="663" t="s">
        <v>2639</v>
      </c>
      <c r="G116" s="662" t="s">
        <v>619</v>
      </c>
      <c r="H116" s="662" t="s">
        <v>1013</v>
      </c>
      <c r="I116" s="662" t="s">
        <v>1013</v>
      </c>
      <c r="J116" s="662" t="s">
        <v>627</v>
      </c>
      <c r="K116" s="662" t="s">
        <v>1014</v>
      </c>
      <c r="L116" s="664">
        <v>292.90000000000003</v>
      </c>
      <c r="M116" s="664">
        <v>18</v>
      </c>
      <c r="N116" s="665">
        <v>5272.2000000000007</v>
      </c>
    </row>
    <row r="117" spans="1:14" ht="14.4" customHeight="1" x14ac:dyDescent="0.3">
      <c r="A117" s="660" t="s">
        <v>566</v>
      </c>
      <c r="B117" s="661" t="s">
        <v>567</v>
      </c>
      <c r="C117" s="662" t="s">
        <v>571</v>
      </c>
      <c r="D117" s="663" t="s">
        <v>2632</v>
      </c>
      <c r="E117" s="662" t="s">
        <v>606</v>
      </c>
      <c r="F117" s="663" t="s">
        <v>2639</v>
      </c>
      <c r="G117" s="662" t="s">
        <v>619</v>
      </c>
      <c r="H117" s="662" t="s">
        <v>1015</v>
      </c>
      <c r="I117" s="662" t="s">
        <v>1016</v>
      </c>
      <c r="J117" s="662" t="s">
        <v>1017</v>
      </c>
      <c r="K117" s="662" t="s">
        <v>1018</v>
      </c>
      <c r="L117" s="664">
        <v>71.01000131861619</v>
      </c>
      <c r="M117" s="664">
        <v>5</v>
      </c>
      <c r="N117" s="665">
        <v>355.05000659308098</v>
      </c>
    </row>
    <row r="118" spans="1:14" ht="14.4" customHeight="1" x14ac:dyDescent="0.3">
      <c r="A118" s="660" t="s">
        <v>566</v>
      </c>
      <c r="B118" s="661" t="s">
        <v>567</v>
      </c>
      <c r="C118" s="662" t="s">
        <v>571</v>
      </c>
      <c r="D118" s="663" t="s">
        <v>2632</v>
      </c>
      <c r="E118" s="662" t="s">
        <v>606</v>
      </c>
      <c r="F118" s="663" t="s">
        <v>2639</v>
      </c>
      <c r="G118" s="662" t="s">
        <v>619</v>
      </c>
      <c r="H118" s="662" t="s">
        <v>1019</v>
      </c>
      <c r="I118" s="662" t="s">
        <v>1020</v>
      </c>
      <c r="J118" s="662" t="s">
        <v>1021</v>
      </c>
      <c r="K118" s="662" t="s">
        <v>1022</v>
      </c>
      <c r="L118" s="664">
        <v>1100.7319778608526</v>
      </c>
      <c r="M118" s="664">
        <v>2</v>
      </c>
      <c r="N118" s="665">
        <v>2201.4639557217051</v>
      </c>
    </row>
    <row r="119" spans="1:14" ht="14.4" customHeight="1" x14ac:dyDescent="0.3">
      <c r="A119" s="660" t="s">
        <v>566</v>
      </c>
      <c r="B119" s="661" t="s">
        <v>567</v>
      </c>
      <c r="C119" s="662" t="s">
        <v>571</v>
      </c>
      <c r="D119" s="663" t="s">
        <v>2632</v>
      </c>
      <c r="E119" s="662" t="s">
        <v>606</v>
      </c>
      <c r="F119" s="663" t="s">
        <v>2639</v>
      </c>
      <c r="G119" s="662" t="s">
        <v>619</v>
      </c>
      <c r="H119" s="662" t="s">
        <v>1023</v>
      </c>
      <c r="I119" s="662" t="s">
        <v>1024</v>
      </c>
      <c r="J119" s="662" t="s">
        <v>1025</v>
      </c>
      <c r="K119" s="662" t="s">
        <v>1026</v>
      </c>
      <c r="L119" s="664">
        <v>19.728192770637044</v>
      </c>
      <c r="M119" s="664">
        <v>55</v>
      </c>
      <c r="N119" s="665">
        <v>1085.0506023850373</v>
      </c>
    </row>
    <row r="120" spans="1:14" ht="14.4" customHeight="1" x14ac:dyDescent="0.3">
      <c r="A120" s="660" t="s">
        <v>566</v>
      </c>
      <c r="B120" s="661" t="s">
        <v>567</v>
      </c>
      <c r="C120" s="662" t="s">
        <v>571</v>
      </c>
      <c r="D120" s="663" t="s">
        <v>2632</v>
      </c>
      <c r="E120" s="662" t="s">
        <v>606</v>
      </c>
      <c r="F120" s="663" t="s">
        <v>2639</v>
      </c>
      <c r="G120" s="662" t="s">
        <v>619</v>
      </c>
      <c r="H120" s="662" t="s">
        <v>1027</v>
      </c>
      <c r="I120" s="662" t="s">
        <v>1028</v>
      </c>
      <c r="J120" s="662" t="s">
        <v>1029</v>
      </c>
      <c r="K120" s="662" t="s">
        <v>1030</v>
      </c>
      <c r="L120" s="664">
        <v>54.330000000000005</v>
      </c>
      <c r="M120" s="664">
        <v>3</v>
      </c>
      <c r="N120" s="665">
        <v>162.99</v>
      </c>
    </row>
    <row r="121" spans="1:14" ht="14.4" customHeight="1" x14ac:dyDescent="0.3">
      <c r="A121" s="660" t="s">
        <v>566</v>
      </c>
      <c r="B121" s="661" t="s">
        <v>567</v>
      </c>
      <c r="C121" s="662" t="s">
        <v>571</v>
      </c>
      <c r="D121" s="663" t="s">
        <v>2632</v>
      </c>
      <c r="E121" s="662" t="s">
        <v>606</v>
      </c>
      <c r="F121" s="663" t="s">
        <v>2639</v>
      </c>
      <c r="G121" s="662" t="s">
        <v>619</v>
      </c>
      <c r="H121" s="662" t="s">
        <v>1031</v>
      </c>
      <c r="I121" s="662" t="s">
        <v>1032</v>
      </c>
      <c r="J121" s="662" t="s">
        <v>1033</v>
      </c>
      <c r="K121" s="662" t="s">
        <v>1034</v>
      </c>
      <c r="L121" s="664">
        <v>123.05999999999997</v>
      </c>
      <c r="M121" s="664">
        <v>16</v>
      </c>
      <c r="N121" s="665">
        <v>1968.9599999999996</v>
      </c>
    </row>
    <row r="122" spans="1:14" ht="14.4" customHeight="1" x14ac:dyDescent="0.3">
      <c r="A122" s="660" t="s">
        <v>566</v>
      </c>
      <c r="B122" s="661" t="s">
        <v>567</v>
      </c>
      <c r="C122" s="662" t="s">
        <v>571</v>
      </c>
      <c r="D122" s="663" t="s">
        <v>2632</v>
      </c>
      <c r="E122" s="662" t="s">
        <v>606</v>
      </c>
      <c r="F122" s="663" t="s">
        <v>2639</v>
      </c>
      <c r="G122" s="662" t="s">
        <v>619</v>
      </c>
      <c r="H122" s="662" t="s">
        <v>1035</v>
      </c>
      <c r="I122" s="662" t="s">
        <v>1035</v>
      </c>
      <c r="J122" s="662" t="s">
        <v>1036</v>
      </c>
      <c r="K122" s="662" t="s">
        <v>1037</v>
      </c>
      <c r="L122" s="664">
        <v>167.74999999999997</v>
      </c>
      <c r="M122" s="664">
        <v>2</v>
      </c>
      <c r="N122" s="665">
        <v>335.49999999999994</v>
      </c>
    </row>
    <row r="123" spans="1:14" ht="14.4" customHeight="1" x14ac:dyDescent="0.3">
      <c r="A123" s="660" t="s">
        <v>566</v>
      </c>
      <c r="B123" s="661" t="s">
        <v>567</v>
      </c>
      <c r="C123" s="662" t="s">
        <v>571</v>
      </c>
      <c r="D123" s="663" t="s">
        <v>2632</v>
      </c>
      <c r="E123" s="662" t="s">
        <v>606</v>
      </c>
      <c r="F123" s="663" t="s">
        <v>2639</v>
      </c>
      <c r="G123" s="662" t="s">
        <v>619</v>
      </c>
      <c r="H123" s="662" t="s">
        <v>1038</v>
      </c>
      <c r="I123" s="662" t="s">
        <v>1038</v>
      </c>
      <c r="J123" s="662" t="s">
        <v>1036</v>
      </c>
      <c r="K123" s="662" t="s">
        <v>1039</v>
      </c>
      <c r="L123" s="664">
        <v>279.57999999999993</v>
      </c>
      <c r="M123" s="664">
        <v>1</v>
      </c>
      <c r="N123" s="665">
        <v>279.57999999999993</v>
      </c>
    </row>
    <row r="124" spans="1:14" ht="14.4" customHeight="1" x14ac:dyDescent="0.3">
      <c r="A124" s="660" t="s">
        <v>566</v>
      </c>
      <c r="B124" s="661" t="s">
        <v>567</v>
      </c>
      <c r="C124" s="662" t="s">
        <v>571</v>
      </c>
      <c r="D124" s="663" t="s">
        <v>2632</v>
      </c>
      <c r="E124" s="662" t="s">
        <v>606</v>
      </c>
      <c r="F124" s="663" t="s">
        <v>2639</v>
      </c>
      <c r="G124" s="662" t="s">
        <v>619</v>
      </c>
      <c r="H124" s="662" t="s">
        <v>1040</v>
      </c>
      <c r="I124" s="662" t="s">
        <v>1041</v>
      </c>
      <c r="J124" s="662" t="s">
        <v>1042</v>
      </c>
      <c r="K124" s="662"/>
      <c r="L124" s="664">
        <v>78.00948508136166</v>
      </c>
      <c r="M124" s="664">
        <v>1</v>
      </c>
      <c r="N124" s="665">
        <v>78.00948508136166</v>
      </c>
    </row>
    <row r="125" spans="1:14" ht="14.4" customHeight="1" x14ac:dyDescent="0.3">
      <c r="A125" s="660" t="s">
        <v>566</v>
      </c>
      <c r="B125" s="661" t="s">
        <v>567</v>
      </c>
      <c r="C125" s="662" t="s">
        <v>571</v>
      </c>
      <c r="D125" s="663" t="s">
        <v>2632</v>
      </c>
      <c r="E125" s="662" t="s">
        <v>606</v>
      </c>
      <c r="F125" s="663" t="s">
        <v>2639</v>
      </c>
      <c r="G125" s="662" t="s">
        <v>619</v>
      </c>
      <c r="H125" s="662" t="s">
        <v>1043</v>
      </c>
      <c r="I125" s="662" t="s">
        <v>1044</v>
      </c>
      <c r="J125" s="662" t="s">
        <v>1045</v>
      </c>
      <c r="K125" s="662" t="s">
        <v>1046</v>
      </c>
      <c r="L125" s="664">
        <v>52.020000965982454</v>
      </c>
      <c r="M125" s="664">
        <v>3</v>
      </c>
      <c r="N125" s="665">
        <v>156.06000289794736</v>
      </c>
    </row>
    <row r="126" spans="1:14" ht="14.4" customHeight="1" x14ac:dyDescent="0.3">
      <c r="A126" s="660" t="s">
        <v>566</v>
      </c>
      <c r="B126" s="661" t="s">
        <v>567</v>
      </c>
      <c r="C126" s="662" t="s">
        <v>571</v>
      </c>
      <c r="D126" s="663" t="s">
        <v>2632</v>
      </c>
      <c r="E126" s="662" t="s">
        <v>606</v>
      </c>
      <c r="F126" s="663" t="s">
        <v>2639</v>
      </c>
      <c r="G126" s="662" t="s">
        <v>619</v>
      </c>
      <c r="H126" s="662" t="s">
        <v>1047</v>
      </c>
      <c r="I126" s="662" t="s">
        <v>1048</v>
      </c>
      <c r="J126" s="662" t="s">
        <v>670</v>
      </c>
      <c r="K126" s="662" t="s">
        <v>1049</v>
      </c>
      <c r="L126" s="664">
        <v>93.94</v>
      </c>
      <c r="M126" s="664">
        <v>18</v>
      </c>
      <c r="N126" s="665">
        <v>1690.92</v>
      </c>
    </row>
    <row r="127" spans="1:14" ht="14.4" customHeight="1" x14ac:dyDescent="0.3">
      <c r="A127" s="660" t="s">
        <v>566</v>
      </c>
      <c r="B127" s="661" t="s">
        <v>567</v>
      </c>
      <c r="C127" s="662" t="s">
        <v>571</v>
      </c>
      <c r="D127" s="663" t="s">
        <v>2632</v>
      </c>
      <c r="E127" s="662" t="s">
        <v>606</v>
      </c>
      <c r="F127" s="663" t="s">
        <v>2639</v>
      </c>
      <c r="G127" s="662" t="s">
        <v>619</v>
      </c>
      <c r="H127" s="662" t="s">
        <v>1050</v>
      </c>
      <c r="I127" s="662" t="s">
        <v>1051</v>
      </c>
      <c r="J127" s="662" t="s">
        <v>1052</v>
      </c>
      <c r="K127" s="662" t="s">
        <v>1053</v>
      </c>
      <c r="L127" s="664">
        <v>299.07012566516653</v>
      </c>
      <c r="M127" s="664">
        <v>6</v>
      </c>
      <c r="N127" s="665">
        <v>1794.4207539909992</v>
      </c>
    </row>
    <row r="128" spans="1:14" ht="14.4" customHeight="1" x14ac:dyDescent="0.3">
      <c r="A128" s="660" t="s">
        <v>566</v>
      </c>
      <c r="B128" s="661" t="s">
        <v>567</v>
      </c>
      <c r="C128" s="662" t="s">
        <v>571</v>
      </c>
      <c r="D128" s="663" t="s">
        <v>2632</v>
      </c>
      <c r="E128" s="662" t="s">
        <v>606</v>
      </c>
      <c r="F128" s="663" t="s">
        <v>2639</v>
      </c>
      <c r="G128" s="662" t="s">
        <v>619</v>
      </c>
      <c r="H128" s="662" t="s">
        <v>1054</v>
      </c>
      <c r="I128" s="662" t="s">
        <v>1055</v>
      </c>
      <c r="J128" s="662" t="s">
        <v>1056</v>
      </c>
      <c r="K128" s="662" t="s">
        <v>1057</v>
      </c>
      <c r="L128" s="664">
        <v>104.06978084569069</v>
      </c>
      <c r="M128" s="664">
        <v>32</v>
      </c>
      <c r="N128" s="665">
        <v>3330.232987062102</v>
      </c>
    </row>
    <row r="129" spans="1:14" ht="14.4" customHeight="1" x14ac:dyDescent="0.3">
      <c r="A129" s="660" t="s">
        <v>566</v>
      </c>
      <c r="B129" s="661" t="s">
        <v>567</v>
      </c>
      <c r="C129" s="662" t="s">
        <v>571</v>
      </c>
      <c r="D129" s="663" t="s">
        <v>2632</v>
      </c>
      <c r="E129" s="662" t="s">
        <v>606</v>
      </c>
      <c r="F129" s="663" t="s">
        <v>2639</v>
      </c>
      <c r="G129" s="662" t="s">
        <v>619</v>
      </c>
      <c r="H129" s="662" t="s">
        <v>1058</v>
      </c>
      <c r="I129" s="662" t="s">
        <v>1059</v>
      </c>
      <c r="J129" s="662" t="s">
        <v>1060</v>
      </c>
      <c r="K129" s="662" t="s">
        <v>1061</v>
      </c>
      <c r="L129" s="664">
        <v>779.06</v>
      </c>
      <c r="M129" s="664">
        <v>2</v>
      </c>
      <c r="N129" s="665">
        <v>1558.12</v>
      </c>
    </row>
    <row r="130" spans="1:14" ht="14.4" customHeight="1" x14ac:dyDescent="0.3">
      <c r="A130" s="660" t="s">
        <v>566</v>
      </c>
      <c r="B130" s="661" t="s">
        <v>567</v>
      </c>
      <c r="C130" s="662" t="s">
        <v>571</v>
      </c>
      <c r="D130" s="663" t="s">
        <v>2632</v>
      </c>
      <c r="E130" s="662" t="s">
        <v>606</v>
      </c>
      <c r="F130" s="663" t="s">
        <v>2639</v>
      </c>
      <c r="G130" s="662" t="s">
        <v>619</v>
      </c>
      <c r="H130" s="662" t="s">
        <v>1062</v>
      </c>
      <c r="I130" s="662" t="s">
        <v>1063</v>
      </c>
      <c r="J130" s="662" t="s">
        <v>1064</v>
      </c>
      <c r="K130" s="662" t="s">
        <v>1065</v>
      </c>
      <c r="L130" s="664">
        <v>92.519999999999982</v>
      </c>
      <c r="M130" s="664">
        <v>1</v>
      </c>
      <c r="N130" s="665">
        <v>92.519999999999982</v>
      </c>
    </row>
    <row r="131" spans="1:14" ht="14.4" customHeight="1" x14ac:dyDescent="0.3">
      <c r="A131" s="660" t="s">
        <v>566</v>
      </c>
      <c r="B131" s="661" t="s">
        <v>567</v>
      </c>
      <c r="C131" s="662" t="s">
        <v>571</v>
      </c>
      <c r="D131" s="663" t="s">
        <v>2632</v>
      </c>
      <c r="E131" s="662" t="s">
        <v>606</v>
      </c>
      <c r="F131" s="663" t="s">
        <v>2639</v>
      </c>
      <c r="G131" s="662" t="s">
        <v>619</v>
      </c>
      <c r="H131" s="662" t="s">
        <v>1066</v>
      </c>
      <c r="I131" s="662" t="s">
        <v>1067</v>
      </c>
      <c r="J131" s="662" t="s">
        <v>1068</v>
      </c>
      <c r="K131" s="662" t="s">
        <v>1069</v>
      </c>
      <c r="L131" s="664">
        <v>693.10000000000014</v>
      </c>
      <c r="M131" s="664">
        <v>1</v>
      </c>
      <c r="N131" s="665">
        <v>693.10000000000014</v>
      </c>
    </row>
    <row r="132" spans="1:14" ht="14.4" customHeight="1" x14ac:dyDescent="0.3">
      <c r="A132" s="660" t="s">
        <v>566</v>
      </c>
      <c r="B132" s="661" t="s">
        <v>567</v>
      </c>
      <c r="C132" s="662" t="s">
        <v>571</v>
      </c>
      <c r="D132" s="663" t="s">
        <v>2632</v>
      </c>
      <c r="E132" s="662" t="s">
        <v>606</v>
      </c>
      <c r="F132" s="663" t="s">
        <v>2639</v>
      </c>
      <c r="G132" s="662" t="s">
        <v>619</v>
      </c>
      <c r="H132" s="662" t="s">
        <v>1070</v>
      </c>
      <c r="I132" s="662" t="s">
        <v>216</v>
      </c>
      <c r="J132" s="662" t="s">
        <v>1071</v>
      </c>
      <c r="K132" s="662" t="s">
        <v>1072</v>
      </c>
      <c r="L132" s="664">
        <v>23.700000000000003</v>
      </c>
      <c r="M132" s="664">
        <v>18</v>
      </c>
      <c r="N132" s="665">
        <v>426.6</v>
      </c>
    </row>
    <row r="133" spans="1:14" ht="14.4" customHeight="1" x14ac:dyDescent="0.3">
      <c r="A133" s="660" t="s">
        <v>566</v>
      </c>
      <c r="B133" s="661" t="s">
        <v>567</v>
      </c>
      <c r="C133" s="662" t="s">
        <v>571</v>
      </c>
      <c r="D133" s="663" t="s">
        <v>2632</v>
      </c>
      <c r="E133" s="662" t="s">
        <v>606</v>
      </c>
      <c r="F133" s="663" t="s">
        <v>2639</v>
      </c>
      <c r="G133" s="662" t="s">
        <v>619</v>
      </c>
      <c r="H133" s="662" t="s">
        <v>1073</v>
      </c>
      <c r="I133" s="662" t="s">
        <v>1073</v>
      </c>
      <c r="J133" s="662" t="s">
        <v>1074</v>
      </c>
      <c r="K133" s="662" t="s">
        <v>1075</v>
      </c>
      <c r="L133" s="664">
        <v>157.13999999999999</v>
      </c>
      <c r="M133" s="664">
        <v>3</v>
      </c>
      <c r="N133" s="665">
        <v>471.41999999999996</v>
      </c>
    </row>
    <row r="134" spans="1:14" ht="14.4" customHeight="1" x14ac:dyDescent="0.3">
      <c r="A134" s="660" t="s">
        <v>566</v>
      </c>
      <c r="B134" s="661" t="s">
        <v>567</v>
      </c>
      <c r="C134" s="662" t="s">
        <v>571</v>
      </c>
      <c r="D134" s="663" t="s">
        <v>2632</v>
      </c>
      <c r="E134" s="662" t="s">
        <v>606</v>
      </c>
      <c r="F134" s="663" t="s">
        <v>2639</v>
      </c>
      <c r="G134" s="662" t="s">
        <v>619</v>
      </c>
      <c r="H134" s="662" t="s">
        <v>1076</v>
      </c>
      <c r="I134" s="662" t="s">
        <v>1077</v>
      </c>
      <c r="J134" s="662" t="s">
        <v>1078</v>
      </c>
      <c r="K134" s="662" t="s">
        <v>987</v>
      </c>
      <c r="L134" s="664">
        <v>43.789816631893459</v>
      </c>
      <c r="M134" s="664">
        <v>2</v>
      </c>
      <c r="N134" s="665">
        <v>87.579633263786917</v>
      </c>
    </row>
    <row r="135" spans="1:14" ht="14.4" customHeight="1" x14ac:dyDescent="0.3">
      <c r="A135" s="660" t="s">
        <v>566</v>
      </c>
      <c r="B135" s="661" t="s">
        <v>567</v>
      </c>
      <c r="C135" s="662" t="s">
        <v>571</v>
      </c>
      <c r="D135" s="663" t="s">
        <v>2632</v>
      </c>
      <c r="E135" s="662" t="s">
        <v>606</v>
      </c>
      <c r="F135" s="663" t="s">
        <v>2639</v>
      </c>
      <c r="G135" s="662" t="s">
        <v>619</v>
      </c>
      <c r="H135" s="662" t="s">
        <v>1079</v>
      </c>
      <c r="I135" s="662" t="s">
        <v>1080</v>
      </c>
      <c r="J135" s="662" t="s">
        <v>1081</v>
      </c>
      <c r="K135" s="662" t="s">
        <v>1082</v>
      </c>
      <c r="L135" s="664">
        <v>543.87331225058858</v>
      </c>
      <c r="M135" s="664">
        <v>43</v>
      </c>
      <c r="N135" s="665">
        <v>23386.55242677531</v>
      </c>
    </row>
    <row r="136" spans="1:14" ht="14.4" customHeight="1" x14ac:dyDescent="0.3">
      <c r="A136" s="660" t="s">
        <v>566</v>
      </c>
      <c r="B136" s="661" t="s">
        <v>567</v>
      </c>
      <c r="C136" s="662" t="s">
        <v>571</v>
      </c>
      <c r="D136" s="663" t="s">
        <v>2632</v>
      </c>
      <c r="E136" s="662" t="s">
        <v>606</v>
      </c>
      <c r="F136" s="663" t="s">
        <v>2639</v>
      </c>
      <c r="G136" s="662" t="s">
        <v>619</v>
      </c>
      <c r="H136" s="662" t="s">
        <v>1083</v>
      </c>
      <c r="I136" s="662" t="s">
        <v>1084</v>
      </c>
      <c r="J136" s="662" t="s">
        <v>1085</v>
      </c>
      <c r="K136" s="662" t="s">
        <v>1086</v>
      </c>
      <c r="L136" s="664">
        <v>80.733333333333334</v>
      </c>
      <c r="M136" s="664">
        <v>6</v>
      </c>
      <c r="N136" s="665">
        <v>484.4</v>
      </c>
    </row>
    <row r="137" spans="1:14" ht="14.4" customHeight="1" x14ac:dyDescent="0.3">
      <c r="A137" s="660" t="s">
        <v>566</v>
      </c>
      <c r="B137" s="661" t="s">
        <v>567</v>
      </c>
      <c r="C137" s="662" t="s">
        <v>571</v>
      </c>
      <c r="D137" s="663" t="s">
        <v>2632</v>
      </c>
      <c r="E137" s="662" t="s">
        <v>606</v>
      </c>
      <c r="F137" s="663" t="s">
        <v>2639</v>
      </c>
      <c r="G137" s="662" t="s">
        <v>619</v>
      </c>
      <c r="H137" s="662" t="s">
        <v>1087</v>
      </c>
      <c r="I137" s="662" t="s">
        <v>1088</v>
      </c>
      <c r="J137" s="662" t="s">
        <v>1089</v>
      </c>
      <c r="K137" s="662" t="s">
        <v>1090</v>
      </c>
      <c r="L137" s="664">
        <v>370.55000000000013</v>
      </c>
      <c r="M137" s="664">
        <v>2</v>
      </c>
      <c r="N137" s="665">
        <v>741.10000000000025</v>
      </c>
    </row>
    <row r="138" spans="1:14" ht="14.4" customHeight="1" x14ac:dyDescent="0.3">
      <c r="A138" s="660" t="s">
        <v>566</v>
      </c>
      <c r="B138" s="661" t="s">
        <v>567</v>
      </c>
      <c r="C138" s="662" t="s">
        <v>571</v>
      </c>
      <c r="D138" s="663" t="s">
        <v>2632</v>
      </c>
      <c r="E138" s="662" t="s">
        <v>606</v>
      </c>
      <c r="F138" s="663" t="s">
        <v>2639</v>
      </c>
      <c r="G138" s="662" t="s">
        <v>619</v>
      </c>
      <c r="H138" s="662" t="s">
        <v>1091</v>
      </c>
      <c r="I138" s="662" t="s">
        <v>1092</v>
      </c>
      <c r="J138" s="662" t="s">
        <v>1093</v>
      </c>
      <c r="K138" s="662" t="s">
        <v>1094</v>
      </c>
      <c r="L138" s="664">
        <v>143.53999999999994</v>
      </c>
      <c r="M138" s="664">
        <v>1</v>
      </c>
      <c r="N138" s="665">
        <v>143.53999999999994</v>
      </c>
    </row>
    <row r="139" spans="1:14" ht="14.4" customHeight="1" x14ac:dyDescent="0.3">
      <c r="A139" s="660" t="s">
        <v>566</v>
      </c>
      <c r="B139" s="661" t="s">
        <v>567</v>
      </c>
      <c r="C139" s="662" t="s">
        <v>571</v>
      </c>
      <c r="D139" s="663" t="s">
        <v>2632</v>
      </c>
      <c r="E139" s="662" t="s">
        <v>606</v>
      </c>
      <c r="F139" s="663" t="s">
        <v>2639</v>
      </c>
      <c r="G139" s="662" t="s">
        <v>619</v>
      </c>
      <c r="H139" s="662" t="s">
        <v>1095</v>
      </c>
      <c r="I139" s="662" t="s">
        <v>1096</v>
      </c>
      <c r="J139" s="662" t="s">
        <v>1097</v>
      </c>
      <c r="K139" s="662" t="s">
        <v>1098</v>
      </c>
      <c r="L139" s="664">
        <v>52.92</v>
      </c>
      <c r="M139" s="664">
        <v>60</v>
      </c>
      <c r="N139" s="665">
        <v>3175.2000000000003</v>
      </c>
    </row>
    <row r="140" spans="1:14" ht="14.4" customHeight="1" x14ac:dyDescent="0.3">
      <c r="A140" s="660" t="s">
        <v>566</v>
      </c>
      <c r="B140" s="661" t="s">
        <v>567</v>
      </c>
      <c r="C140" s="662" t="s">
        <v>571</v>
      </c>
      <c r="D140" s="663" t="s">
        <v>2632</v>
      </c>
      <c r="E140" s="662" t="s">
        <v>606</v>
      </c>
      <c r="F140" s="663" t="s">
        <v>2639</v>
      </c>
      <c r="G140" s="662" t="s">
        <v>619</v>
      </c>
      <c r="H140" s="662" t="s">
        <v>1099</v>
      </c>
      <c r="I140" s="662" t="s">
        <v>216</v>
      </c>
      <c r="J140" s="662" t="s">
        <v>1100</v>
      </c>
      <c r="K140" s="662" t="s">
        <v>1101</v>
      </c>
      <c r="L140" s="664">
        <v>199.67000000000004</v>
      </c>
      <c r="M140" s="664">
        <v>2</v>
      </c>
      <c r="N140" s="665">
        <v>399.34000000000009</v>
      </c>
    </row>
    <row r="141" spans="1:14" ht="14.4" customHeight="1" x14ac:dyDescent="0.3">
      <c r="A141" s="660" t="s">
        <v>566</v>
      </c>
      <c r="B141" s="661" t="s">
        <v>567</v>
      </c>
      <c r="C141" s="662" t="s">
        <v>571</v>
      </c>
      <c r="D141" s="663" t="s">
        <v>2632</v>
      </c>
      <c r="E141" s="662" t="s">
        <v>606</v>
      </c>
      <c r="F141" s="663" t="s">
        <v>2639</v>
      </c>
      <c r="G141" s="662" t="s">
        <v>619</v>
      </c>
      <c r="H141" s="662" t="s">
        <v>1102</v>
      </c>
      <c r="I141" s="662" t="s">
        <v>1103</v>
      </c>
      <c r="J141" s="662" t="s">
        <v>1104</v>
      </c>
      <c r="K141" s="662" t="s">
        <v>1105</v>
      </c>
      <c r="L141" s="664">
        <v>382.10999999999996</v>
      </c>
      <c r="M141" s="664">
        <v>2</v>
      </c>
      <c r="N141" s="665">
        <v>764.21999999999991</v>
      </c>
    </row>
    <row r="142" spans="1:14" ht="14.4" customHeight="1" x14ac:dyDescent="0.3">
      <c r="A142" s="660" t="s">
        <v>566</v>
      </c>
      <c r="B142" s="661" t="s">
        <v>567</v>
      </c>
      <c r="C142" s="662" t="s">
        <v>571</v>
      </c>
      <c r="D142" s="663" t="s">
        <v>2632</v>
      </c>
      <c r="E142" s="662" t="s">
        <v>606</v>
      </c>
      <c r="F142" s="663" t="s">
        <v>2639</v>
      </c>
      <c r="G142" s="662" t="s">
        <v>619</v>
      </c>
      <c r="H142" s="662" t="s">
        <v>1106</v>
      </c>
      <c r="I142" s="662" t="s">
        <v>1107</v>
      </c>
      <c r="J142" s="662" t="s">
        <v>1108</v>
      </c>
      <c r="K142" s="662" t="s">
        <v>1109</v>
      </c>
      <c r="L142" s="664">
        <v>202.32087795080758</v>
      </c>
      <c r="M142" s="664">
        <v>9</v>
      </c>
      <c r="N142" s="665">
        <v>1820.8879015572682</v>
      </c>
    </row>
    <row r="143" spans="1:14" ht="14.4" customHeight="1" x14ac:dyDescent="0.3">
      <c r="A143" s="660" t="s">
        <v>566</v>
      </c>
      <c r="B143" s="661" t="s">
        <v>567</v>
      </c>
      <c r="C143" s="662" t="s">
        <v>571</v>
      </c>
      <c r="D143" s="663" t="s">
        <v>2632</v>
      </c>
      <c r="E143" s="662" t="s">
        <v>606</v>
      </c>
      <c r="F143" s="663" t="s">
        <v>2639</v>
      </c>
      <c r="G143" s="662" t="s">
        <v>619</v>
      </c>
      <c r="H143" s="662" t="s">
        <v>1110</v>
      </c>
      <c r="I143" s="662" t="s">
        <v>1111</v>
      </c>
      <c r="J143" s="662" t="s">
        <v>1112</v>
      </c>
      <c r="K143" s="662"/>
      <c r="L143" s="664">
        <v>83.917949056889</v>
      </c>
      <c r="M143" s="664">
        <v>5</v>
      </c>
      <c r="N143" s="665">
        <v>419.58974528444503</v>
      </c>
    </row>
    <row r="144" spans="1:14" ht="14.4" customHeight="1" x14ac:dyDescent="0.3">
      <c r="A144" s="660" t="s">
        <v>566</v>
      </c>
      <c r="B144" s="661" t="s">
        <v>567</v>
      </c>
      <c r="C144" s="662" t="s">
        <v>571</v>
      </c>
      <c r="D144" s="663" t="s">
        <v>2632</v>
      </c>
      <c r="E144" s="662" t="s">
        <v>606</v>
      </c>
      <c r="F144" s="663" t="s">
        <v>2639</v>
      </c>
      <c r="G144" s="662" t="s">
        <v>619</v>
      </c>
      <c r="H144" s="662" t="s">
        <v>1113</v>
      </c>
      <c r="I144" s="662" t="s">
        <v>1114</v>
      </c>
      <c r="J144" s="662" t="s">
        <v>1115</v>
      </c>
      <c r="K144" s="662" t="s">
        <v>1116</v>
      </c>
      <c r="L144" s="664">
        <v>89.239619015187387</v>
      </c>
      <c r="M144" s="664">
        <v>1</v>
      </c>
      <c r="N144" s="665">
        <v>89.239619015187387</v>
      </c>
    </row>
    <row r="145" spans="1:14" ht="14.4" customHeight="1" x14ac:dyDescent="0.3">
      <c r="A145" s="660" t="s">
        <v>566</v>
      </c>
      <c r="B145" s="661" t="s">
        <v>567</v>
      </c>
      <c r="C145" s="662" t="s">
        <v>571</v>
      </c>
      <c r="D145" s="663" t="s">
        <v>2632</v>
      </c>
      <c r="E145" s="662" t="s">
        <v>606</v>
      </c>
      <c r="F145" s="663" t="s">
        <v>2639</v>
      </c>
      <c r="G145" s="662" t="s">
        <v>619</v>
      </c>
      <c r="H145" s="662" t="s">
        <v>1117</v>
      </c>
      <c r="I145" s="662" t="s">
        <v>1117</v>
      </c>
      <c r="J145" s="662" t="s">
        <v>1118</v>
      </c>
      <c r="K145" s="662" t="s">
        <v>1119</v>
      </c>
      <c r="L145" s="664">
        <v>71.209999999999994</v>
      </c>
      <c r="M145" s="664">
        <v>1</v>
      </c>
      <c r="N145" s="665">
        <v>71.209999999999994</v>
      </c>
    </row>
    <row r="146" spans="1:14" ht="14.4" customHeight="1" x14ac:dyDescent="0.3">
      <c r="A146" s="660" t="s">
        <v>566</v>
      </c>
      <c r="B146" s="661" t="s">
        <v>567</v>
      </c>
      <c r="C146" s="662" t="s">
        <v>571</v>
      </c>
      <c r="D146" s="663" t="s">
        <v>2632</v>
      </c>
      <c r="E146" s="662" t="s">
        <v>606</v>
      </c>
      <c r="F146" s="663" t="s">
        <v>2639</v>
      </c>
      <c r="G146" s="662" t="s">
        <v>619</v>
      </c>
      <c r="H146" s="662" t="s">
        <v>1120</v>
      </c>
      <c r="I146" s="662" t="s">
        <v>1121</v>
      </c>
      <c r="J146" s="662" t="s">
        <v>1122</v>
      </c>
      <c r="K146" s="662" t="s">
        <v>1123</v>
      </c>
      <c r="L146" s="664">
        <v>2566.0400000000004</v>
      </c>
      <c r="M146" s="664">
        <v>4</v>
      </c>
      <c r="N146" s="665">
        <v>10264.160000000002</v>
      </c>
    </row>
    <row r="147" spans="1:14" ht="14.4" customHeight="1" x14ac:dyDescent="0.3">
      <c r="A147" s="660" t="s">
        <v>566</v>
      </c>
      <c r="B147" s="661" t="s">
        <v>567</v>
      </c>
      <c r="C147" s="662" t="s">
        <v>571</v>
      </c>
      <c r="D147" s="663" t="s">
        <v>2632</v>
      </c>
      <c r="E147" s="662" t="s">
        <v>606</v>
      </c>
      <c r="F147" s="663" t="s">
        <v>2639</v>
      </c>
      <c r="G147" s="662" t="s">
        <v>619</v>
      </c>
      <c r="H147" s="662" t="s">
        <v>1124</v>
      </c>
      <c r="I147" s="662" t="s">
        <v>1125</v>
      </c>
      <c r="J147" s="662" t="s">
        <v>1126</v>
      </c>
      <c r="K147" s="662" t="s">
        <v>1127</v>
      </c>
      <c r="L147" s="664">
        <v>178.61333333333332</v>
      </c>
      <c r="M147" s="664">
        <v>3</v>
      </c>
      <c r="N147" s="665">
        <v>535.83999999999992</v>
      </c>
    </row>
    <row r="148" spans="1:14" ht="14.4" customHeight="1" x14ac:dyDescent="0.3">
      <c r="A148" s="660" t="s">
        <v>566</v>
      </c>
      <c r="B148" s="661" t="s">
        <v>567</v>
      </c>
      <c r="C148" s="662" t="s">
        <v>571</v>
      </c>
      <c r="D148" s="663" t="s">
        <v>2632</v>
      </c>
      <c r="E148" s="662" t="s">
        <v>606</v>
      </c>
      <c r="F148" s="663" t="s">
        <v>2639</v>
      </c>
      <c r="G148" s="662" t="s">
        <v>619</v>
      </c>
      <c r="H148" s="662" t="s">
        <v>1128</v>
      </c>
      <c r="I148" s="662" t="s">
        <v>1129</v>
      </c>
      <c r="J148" s="662" t="s">
        <v>1130</v>
      </c>
      <c r="K148" s="662" t="s">
        <v>1131</v>
      </c>
      <c r="L148" s="664">
        <v>637.64707752659933</v>
      </c>
      <c r="M148" s="664">
        <v>16.112980699999987</v>
      </c>
      <c r="N148" s="665">
        <v>10274.395053597491</v>
      </c>
    </row>
    <row r="149" spans="1:14" ht="14.4" customHeight="1" x14ac:dyDescent="0.3">
      <c r="A149" s="660" t="s">
        <v>566</v>
      </c>
      <c r="B149" s="661" t="s">
        <v>567</v>
      </c>
      <c r="C149" s="662" t="s">
        <v>571</v>
      </c>
      <c r="D149" s="663" t="s">
        <v>2632</v>
      </c>
      <c r="E149" s="662" t="s">
        <v>606</v>
      </c>
      <c r="F149" s="663" t="s">
        <v>2639</v>
      </c>
      <c r="G149" s="662" t="s">
        <v>619</v>
      </c>
      <c r="H149" s="662" t="s">
        <v>1132</v>
      </c>
      <c r="I149" s="662" t="s">
        <v>1133</v>
      </c>
      <c r="J149" s="662" t="s">
        <v>1134</v>
      </c>
      <c r="K149" s="662" t="s">
        <v>1135</v>
      </c>
      <c r="L149" s="664">
        <v>156.11276684025316</v>
      </c>
      <c r="M149" s="664">
        <v>31.893999999999998</v>
      </c>
      <c r="N149" s="665">
        <v>4979.0605856030343</v>
      </c>
    </row>
    <row r="150" spans="1:14" ht="14.4" customHeight="1" x14ac:dyDescent="0.3">
      <c r="A150" s="660" t="s">
        <v>566</v>
      </c>
      <c r="B150" s="661" t="s">
        <v>567</v>
      </c>
      <c r="C150" s="662" t="s">
        <v>571</v>
      </c>
      <c r="D150" s="663" t="s">
        <v>2632</v>
      </c>
      <c r="E150" s="662" t="s">
        <v>606</v>
      </c>
      <c r="F150" s="663" t="s">
        <v>2639</v>
      </c>
      <c r="G150" s="662" t="s">
        <v>619</v>
      </c>
      <c r="H150" s="662" t="s">
        <v>1136</v>
      </c>
      <c r="I150" s="662" t="s">
        <v>1137</v>
      </c>
      <c r="J150" s="662" t="s">
        <v>1138</v>
      </c>
      <c r="K150" s="662" t="s">
        <v>1139</v>
      </c>
      <c r="L150" s="664">
        <v>313.48782011247158</v>
      </c>
      <c r="M150" s="664">
        <v>50.624828999999991</v>
      </c>
      <c r="N150" s="665">
        <v>15870.26728677663</v>
      </c>
    </row>
    <row r="151" spans="1:14" ht="14.4" customHeight="1" x14ac:dyDescent="0.3">
      <c r="A151" s="660" t="s">
        <v>566</v>
      </c>
      <c r="B151" s="661" t="s">
        <v>567</v>
      </c>
      <c r="C151" s="662" t="s">
        <v>571</v>
      </c>
      <c r="D151" s="663" t="s">
        <v>2632</v>
      </c>
      <c r="E151" s="662" t="s">
        <v>606</v>
      </c>
      <c r="F151" s="663" t="s">
        <v>2639</v>
      </c>
      <c r="G151" s="662" t="s">
        <v>619</v>
      </c>
      <c r="H151" s="662" t="s">
        <v>1140</v>
      </c>
      <c r="I151" s="662" t="s">
        <v>1141</v>
      </c>
      <c r="J151" s="662" t="s">
        <v>1142</v>
      </c>
      <c r="K151" s="662" t="s">
        <v>1143</v>
      </c>
      <c r="L151" s="664">
        <v>194.29852878033694</v>
      </c>
      <c r="M151" s="664">
        <v>2</v>
      </c>
      <c r="N151" s="665">
        <v>388.59705756067387</v>
      </c>
    </row>
    <row r="152" spans="1:14" ht="14.4" customHeight="1" x14ac:dyDescent="0.3">
      <c r="A152" s="660" t="s">
        <v>566</v>
      </c>
      <c r="B152" s="661" t="s">
        <v>567</v>
      </c>
      <c r="C152" s="662" t="s">
        <v>571</v>
      </c>
      <c r="D152" s="663" t="s">
        <v>2632</v>
      </c>
      <c r="E152" s="662" t="s">
        <v>606</v>
      </c>
      <c r="F152" s="663" t="s">
        <v>2639</v>
      </c>
      <c r="G152" s="662" t="s">
        <v>619</v>
      </c>
      <c r="H152" s="662" t="s">
        <v>1144</v>
      </c>
      <c r="I152" s="662" t="s">
        <v>1145</v>
      </c>
      <c r="J152" s="662" t="s">
        <v>1146</v>
      </c>
      <c r="K152" s="662" t="s">
        <v>1147</v>
      </c>
      <c r="L152" s="664">
        <v>158.47</v>
      </c>
      <c r="M152" s="664">
        <v>1</v>
      </c>
      <c r="N152" s="665">
        <v>158.47</v>
      </c>
    </row>
    <row r="153" spans="1:14" ht="14.4" customHeight="1" x14ac:dyDescent="0.3">
      <c r="A153" s="660" t="s">
        <v>566</v>
      </c>
      <c r="B153" s="661" t="s">
        <v>567</v>
      </c>
      <c r="C153" s="662" t="s">
        <v>571</v>
      </c>
      <c r="D153" s="663" t="s">
        <v>2632</v>
      </c>
      <c r="E153" s="662" t="s">
        <v>606</v>
      </c>
      <c r="F153" s="663" t="s">
        <v>2639</v>
      </c>
      <c r="G153" s="662" t="s">
        <v>619</v>
      </c>
      <c r="H153" s="662" t="s">
        <v>1148</v>
      </c>
      <c r="I153" s="662" t="s">
        <v>216</v>
      </c>
      <c r="J153" s="662" t="s">
        <v>1149</v>
      </c>
      <c r="K153" s="662"/>
      <c r="L153" s="664">
        <v>69.372752252366993</v>
      </c>
      <c r="M153" s="664">
        <v>10</v>
      </c>
      <c r="N153" s="665">
        <v>693.7275225236699</v>
      </c>
    </row>
    <row r="154" spans="1:14" ht="14.4" customHeight="1" x14ac:dyDescent="0.3">
      <c r="A154" s="660" t="s">
        <v>566</v>
      </c>
      <c r="B154" s="661" t="s">
        <v>567</v>
      </c>
      <c r="C154" s="662" t="s">
        <v>571</v>
      </c>
      <c r="D154" s="663" t="s">
        <v>2632</v>
      </c>
      <c r="E154" s="662" t="s">
        <v>606</v>
      </c>
      <c r="F154" s="663" t="s">
        <v>2639</v>
      </c>
      <c r="G154" s="662" t="s">
        <v>619</v>
      </c>
      <c r="H154" s="662" t="s">
        <v>1150</v>
      </c>
      <c r="I154" s="662" t="s">
        <v>216</v>
      </c>
      <c r="J154" s="662" t="s">
        <v>1151</v>
      </c>
      <c r="K154" s="662"/>
      <c r="L154" s="664">
        <v>181.28588638546537</v>
      </c>
      <c r="M154" s="664">
        <v>1</v>
      </c>
      <c r="N154" s="665">
        <v>181.28588638546537</v>
      </c>
    </row>
    <row r="155" spans="1:14" ht="14.4" customHeight="1" x14ac:dyDescent="0.3">
      <c r="A155" s="660" t="s">
        <v>566</v>
      </c>
      <c r="B155" s="661" t="s">
        <v>567</v>
      </c>
      <c r="C155" s="662" t="s">
        <v>571</v>
      </c>
      <c r="D155" s="663" t="s">
        <v>2632</v>
      </c>
      <c r="E155" s="662" t="s">
        <v>606</v>
      </c>
      <c r="F155" s="663" t="s">
        <v>2639</v>
      </c>
      <c r="G155" s="662" t="s">
        <v>619</v>
      </c>
      <c r="H155" s="662" t="s">
        <v>1152</v>
      </c>
      <c r="I155" s="662" t="s">
        <v>1153</v>
      </c>
      <c r="J155" s="662" t="s">
        <v>1154</v>
      </c>
      <c r="K155" s="662" t="s">
        <v>1155</v>
      </c>
      <c r="L155" s="664">
        <v>685.34000000000026</v>
      </c>
      <c r="M155" s="664">
        <v>1</v>
      </c>
      <c r="N155" s="665">
        <v>685.34000000000026</v>
      </c>
    </row>
    <row r="156" spans="1:14" ht="14.4" customHeight="1" x14ac:dyDescent="0.3">
      <c r="A156" s="660" t="s">
        <v>566</v>
      </c>
      <c r="B156" s="661" t="s">
        <v>567</v>
      </c>
      <c r="C156" s="662" t="s">
        <v>571</v>
      </c>
      <c r="D156" s="663" t="s">
        <v>2632</v>
      </c>
      <c r="E156" s="662" t="s">
        <v>606</v>
      </c>
      <c r="F156" s="663" t="s">
        <v>2639</v>
      </c>
      <c r="G156" s="662" t="s">
        <v>619</v>
      </c>
      <c r="H156" s="662" t="s">
        <v>1156</v>
      </c>
      <c r="I156" s="662" t="s">
        <v>1157</v>
      </c>
      <c r="J156" s="662" t="s">
        <v>1158</v>
      </c>
      <c r="K156" s="662" t="s">
        <v>1159</v>
      </c>
      <c r="L156" s="664">
        <v>371.94</v>
      </c>
      <c r="M156" s="664">
        <v>1</v>
      </c>
      <c r="N156" s="665">
        <v>371.94</v>
      </c>
    </row>
    <row r="157" spans="1:14" ht="14.4" customHeight="1" x14ac:dyDescent="0.3">
      <c r="A157" s="660" t="s">
        <v>566</v>
      </c>
      <c r="B157" s="661" t="s">
        <v>567</v>
      </c>
      <c r="C157" s="662" t="s">
        <v>571</v>
      </c>
      <c r="D157" s="663" t="s">
        <v>2632</v>
      </c>
      <c r="E157" s="662" t="s">
        <v>606</v>
      </c>
      <c r="F157" s="663" t="s">
        <v>2639</v>
      </c>
      <c r="G157" s="662" t="s">
        <v>619</v>
      </c>
      <c r="H157" s="662" t="s">
        <v>1160</v>
      </c>
      <c r="I157" s="662" t="s">
        <v>1160</v>
      </c>
      <c r="J157" s="662" t="s">
        <v>1161</v>
      </c>
      <c r="K157" s="662" t="s">
        <v>1162</v>
      </c>
      <c r="L157" s="664">
        <v>603.36985002732274</v>
      </c>
      <c r="M157" s="664">
        <v>4.9464264</v>
      </c>
      <c r="N157" s="665">
        <v>2984.5245551391899</v>
      </c>
    </row>
    <row r="158" spans="1:14" ht="14.4" customHeight="1" x14ac:dyDescent="0.3">
      <c r="A158" s="660" t="s">
        <v>566</v>
      </c>
      <c r="B158" s="661" t="s">
        <v>567</v>
      </c>
      <c r="C158" s="662" t="s">
        <v>571</v>
      </c>
      <c r="D158" s="663" t="s">
        <v>2632</v>
      </c>
      <c r="E158" s="662" t="s">
        <v>606</v>
      </c>
      <c r="F158" s="663" t="s">
        <v>2639</v>
      </c>
      <c r="G158" s="662" t="s">
        <v>619</v>
      </c>
      <c r="H158" s="662" t="s">
        <v>1163</v>
      </c>
      <c r="I158" s="662" t="s">
        <v>1164</v>
      </c>
      <c r="J158" s="662" t="s">
        <v>1165</v>
      </c>
      <c r="K158" s="662" t="s">
        <v>1166</v>
      </c>
      <c r="L158" s="664">
        <v>632.52788164255526</v>
      </c>
      <c r="M158" s="664">
        <v>1</v>
      </c>
      <c r="N158" s="665">
        <v>632.52788164255526</v>
      </c>
    </row>
    <row r="159" spans="1:14" ht="14.4" customHeight="1" x14ac:dyDescent="0.3">
      <c r="A159" s="660" t="s">
        <v>566</v>
      </c>
      <c r="B159" s="661" t="s">
        <v>567</v>
      </c>
      <c r="C159" s="662" t="s">
        <v>571</v>
      </c>
      <c r="D159" s="663" t="s">
        <v>2632</v>
      </c>
      <c r="E159" s="662" t="s">
        <v>606</v>
      </c>
      <c r="F159" s="663" t="s">
        <v>2639</v>
      </c>
      <c r="G159" s="662" t="s">
        <v>619</v>
      </c>
      <c r="H159" s="662" t="s">
        <v>1167</v>
      </c>
      <c r="I159" s="662" t="s">
        <v>1168</v>
      </c>
      <c r="J159" s="662" t="s">
        <v>1169</v>
      </c>
      <c r="K159" s="662" t="s">
        <v>1170</v>
      </c>
      <c r="L159" s="664">
        <v>31486.21</v>
      </c>
      <c r="M159" s="664">
        <v>1</v>
      </c>
      <c r="N159" s="665">
        <v>31486.21</v>
      </c>
    </row>
    <row r="160" spans="1:14" ht="14.4" customHeight="1" x14ac:dyDescent="0.3">
      <c r="A160" s="660" t="s">
        <v>566</v>
      </c>
      <c r="B160" s="661" t="s">
        <v>567</v>
      </c>
      <c r="C160" s="662" t="s">
        <v>571</v>
      </c>
      <c r="D160" s="663" t="s">
        <v>2632</v>
      </c>
      <c r="E160" s="662" t="s">
        <v>606</v>
      </c>
      <c r="F160" s="663" t="s">
        <v>2639</v>
      </c>
      <c r="G160" s="662" t="s">
        <v>619</v>
      </c>
      <c r="H160" s="662" t="s">
        <v>1171</v>
      </c>
      <c r="I160" s="662" t="s">
        <v>216</v>
      </c>
      <c r="J160" s="662" t="s">
        <v>1172</v>
      </c>
      <c r="K160" s="662"/>
      <c r="L160" s="664">
        <v>891.21721456439764</v>
      </c>
      <c r="M160" s="664">
        <v>2</v>
      </c>
      <c r="N160" s="665">
        <v>1782.4344291287953</v>
      </c>
    </row>
    <row r="161" spans="1:14" ht="14.4" customHeight="1" x14ac:dyDescent="0.3">
      <c r="A161" s="660" t="s">
        <v>566</v>
      </c>
      <c r="B161" s="661" t="s">
        <v>567</v>
      </c>
      <c r="C161" s="662" t="s">
        <v>571</v>
      </c>
      <c r="D161" s="663" t="s">
        <v>2632</v>
      </c>
      <c r="E161" s="662" t="s">
        <v>606</v>
      </c>
      <c r="F161" s="663" t="s">
        <v>2639</v>
      </c>
      <c r="G161" s="662" t="s">
        <v>619</v>
      </c>
      <c r="H161" s="662" t="s">
        <v>1173</v>
      </c>
      <c r="I161" s="662" t="s">
        <v>1174</v>
      </c>
      <c r="J161" s="662" t="s">
        <v>1175</v>
      </c>
      <c r="K161" s="662" t="s">
        <v>699</v>
      </c>
      <c r="L161" s="664">
        <v>210.45</v>
      </c>
      <c r="M161" s="664">
        <v>2</v>
      </c>
      <c r="N161" s="665">
        <v>420.9</v>
      </c>
    </row>
    <row r="162" spans="1:14" ht="14.4" customHeight="1" x14ac:dyDescent="0.3">
      <c r="A162" s="660" t="s">
        <v>566</v>
      </c>
      <c r="B162" s="661" t="s">
        <v>567</v>
      </c>
      <c r="C162" s="662" t="s">
        <v>571</v>
      </c>
      <c r="D162" s="663" t="s">
        <v>2632</v>
      </c>
      <c r="E162" s="662" t="s">
        <v>606</v>
      </c>
      <c r="F162" s="663" t="s">
        <v>2639</v>
      </c>
      <c r="G162" s="662" t="s">
        <v>619</v>
      </c>
      <c r="H162" s="662" t="s">
        <v>1176</v>
      </c>
      <c r="I162" s="662" t="s">
        <v>1177</v>
      </c>
      <c r="J162" s="662" t="s">
        <v>1178</v>
      </c>
      <c r="K162" s="662" t="s">
        <v>1179</v>
      </c>
      <c r="L162" s="664">
        <v>84.979182009273174</v>
      </c>
      <c r="M162" s="664">
        <v>21</v>
      </c>
      <c r="N162" s="665">
        <v>1784.5628221947368</v>
      </c>
    </row>
    <row r="163" spans="1:14" ht="14.4" customHeight="1" x14ac:dyDescent="0.3">
      <c r="A163" s="660" t="s">
        <v>566</v>
      </c>
      <c r="B163" s="661" t="s">
        <v>567</v>
      </c>
      <c r="C163" s="662" t="s">
        <v>571</v>
      </c>
      <c r="D163" s="663" t="s">
        <v>2632</v>
      </c>
      <c r="E163" s="662" t="s">
        <v>606</v>
      </c>
      <c r="F163" s="663" t="s">
        <v>2639</v>
      </c>
      <c r="G163" s="662" t="s">
        <v>619</v>
      </c>
      <c r="H163" s="662" t="s">
        <v>1180</v>
      </c>
      <c r="I163" s="662" t="s">
        <v>1181</v>
      </c>
      <c r="J163" s="662" t="s">
        <v>1182</v>
      </c>
      <c r="K163" s="662" t="s">
        <v>1183</v>
      </c>
      <c r="L163" s="664">
        <v>325.16000000000003</v>
      </c>
      <c r="M163" s="664">
        <v>1</v>
      </c>
      <c r="N163" s="665">
        <v>325.16000000000003</v>
      </c>
    </row>
    <row r="164" spans="1:14" ht="14.4" customHeight="1" x14ac:dyDescent="0.3">
      <c r="A164" s="660" t="s">
        <v>566</v>
      </c>
      <c r="B164" s="661" t="s">
        <v>567</v>
      </c>
      <c r="C164" s="662" t="s">
        <v>571</v>
      </c>
      <c r="D164" s="663" t="s">
        <v>2632</v>
      </c>
      <c r="E164" s="662" t="s">
        <v>606</v>
      </c>
      <c r="F164" s="663" t="s">
        <v>2639</v>
      </c>
      <c r="G164" s="662" t="s">
        <v>619</v>
      </c>
      <c r="H164" s="662" t="s">
        <v>1184</v>
      </c>
      <c r="I164" s="662" t="s">
        <v>1185</v>
      </c>
      <c r="J164" s="662" t="s">
        <v>1186</v>
      </c>
      <c r="K164" s="662" t="s">
        <v>1187</v>
      </c>
      <c r="L164" s="664">
        <v>28.249999999999993</v>
      </c>
      <c r="M164" s="664">
        <v>5</v>
      </c>
      <c r="N164" s="665">
        <v>141.24999999999997</v>
      </c>
    </row>
    <row r="165" spans="1:14" ht="14.4" customHeight="1" x14ac:dyDescent="0.3">
      <c r="A165" s="660" t="s">
        <v>566</v>
      </c>
      <c r="B165" s="661" t="s">
        <v>567</v>
      </c>
      <c r="C165" s="662" t="s">
        <v>571</v>
      </c>
      <c r="D165" s="663" t="s">
        <v>2632</v>
      </c>
      <c r="E165" s="662" t="s">
        <v>606</v>
      </c>
      <c r="F165" s="663" t="s">
        <v>2639</v>
      </c>
      <c r="G165" s="662" t="s">
        <v>619</v>
      </c>
      <c r="H165" s="662" t="s">
        <v>1188</v>
      </c>
      <c r="I165" s="662" t="s">
        <v>1189</v>
      </c>
      <c r="J165" s="662" t="s">
        <v>1190</v>
      </c>
      <c r="K165" s="662" t="s">
        <v>933</v>
      </c>
      <c r="L165" s="664">
        <v>72.049999999999983</v>
      </c>
      <c r="M165" s="664">
        <v>2</v>
      </c>
      <c r="N165" s="665">
        <v>144.09999999999997</v>
      </c>
    </row>
    <row r="166" spans="1:14" ht="14.4" customHeight="1" x14ac:dyDescent="0.3">
      <c r="A166" s="660" t="s">
        <v>566</v>
      </c>
      <c r="B166" s="661" t="s">
        <v>567</v>
      </c>
      <c r="C166" s="662" t="s">
        <v>571</v>
      </c>
      <c r="D166" s="663" t="s">
        <v>2632</v>
      </c>
      <c r="E166" s="662" t="s">
        <v>606</v>
      </c>
      <c r="F166" s="663" t="s">
        <v>2639</v>
      </c>
      <c r="G166" s="662" t="s">
        <v>619</v>
      </c>
      <c r="H166" s="662" t="s">
        <v>1191</v>
      </c>
      <c r="I166" s="662" t="s">
        <v>1192</v>
      </c>
      <c r="J166" s="662" t="s">
        <v>1193</v>
      </c>
      <c r="K166" s="662" t="s">
        <v>1194</v>
      </c>
      <c r="L166" s="664">
        <v>46.772220064273107</v>
      </c>
      <c r="M166" s="664">
        <v>18</v>
      </c>
      <c r="N166" s="665">
        <v>841.89996115691588</v>
      </c>
    </row>
    <row r="167" spans="1:14" ht="14.4" customHeight="1" x14ac:dyDescent="0.3">
      <c r="A167" s="660" t="s">
        <v>566</v>
      </c>
      <c r="B167" s="661" t="s">
        <v>567</v>
      </c>
      <c r="C167" s="662" t="s">
        <v>571</v>
      </c>
      <c r="D167" s="663" t="s">
        <v>2632</v>
      </c>
      <c r="E167" s="662" t="s">
        <v>606</v>
      </c>
      <c r="F167" s="663" t="s">
        <v>2639</v>
      </c>
      <c r="G167" s="662" t="s">
        <v>619</v>
      </c>
      <c r="H167" s="662" t="s">
        <v>1195</v>
      </c>
      <c r="I167" s="662" t="s">
        <v>1196</v>
      </c>
      <c r="J167" s="662" t="s">
        <v>1197</v>
      </c>
      <c r="K167" s="662" t="s">
        <v>1198</v>
      </c>
      <c r="L167" s="664">
        <v>161.51797179702902</v>
      </c>
      <c r="M167" s="664">
        <v>1</v>
      </c>
      <c r="N167" s="665">
        <v>161.51797179702902</v>
      </c>
    </row>
    <row r="168" spans="1:14" ht="14.4" customHeight="1" x14ac:dyDescent="0.3">
      <c r="A168" s="660" t="s">
        <v>566</v>
      </c>
      <c r="B168" s="661" t="s">
        <v>567</v>
      </c>
      <c r="C168" s="662" t="s">
        <v>571</v>
      </c>
      <c r="D168" s="663" t="s">
        <v>2632</v>
      </c>
      <c r="E168" s="662" t="s">
        <v>606</v>
      </c>
      <c r="F168" s="663" t="s">
        <v>2639</v>
      </c>
      <c r="G168" s="662" t="s">
        <v>619</v>
      </c>
      <c r="H168" s="662" t="s">
        <v>1199</v>
      </c>
      <c r="I168" s="662" t="s">
        <v>1200</v>
      </c>
      <c r="J168" s="662" t="s">
        <v>1201</v>
      </c>
      <c r="K168" s="662" t="s">
        <v>1202</v>
      </c>
      <c r="L168" s="664">
        <v>410.17000997586518</v>
      </c>
      <c r="M168" s="664">
        <v>5</v>
      </c>
      <c r="N168" s="665">
        <v>2050.850049879326</v>
      </c>
    </row>
    <row r="169" spans="1:14" ht="14.4" customHeight="1" x14ac:dyDescent="0.3">
      <c r="A169" s="660" t="s">
        <v>566</v>
      </c>
      <c r="B169" s="661" t="s">
        <v>567</v>
      </c>
      <c r="C169" s="662" t="s">
        <v>571</v>
      </c>
      <c r="D169" s="663" t="s">
        <v>2632</v>
      </c>
      <c r="E169" s="662" t="s">
        <v>606</v>
      </c>
      <c r="F169" s="663" t="s">
        <v>2639</v>
      </c>
      <c r="G169" s="662" t="s">
        <v>619</v>
      </c>
      <c r="H169" s="662" t="s">
        <v>1203</v>
      </c>
      <c r="I169" s="662" t="s">
        <v>1203</v>
      </c>
      <c r="J169" s="662" t="s">
        <v>1204</v>
      </c>
      <c r="K169" s="662" t="s">
        <v>1205</v>
      </c>
      <c r="L169" s="664">
        <v>743.17987520603185</v>
      </c>
      <c r="M169" s="664">
        <v>7</v>
      </c>
      <c r="N169" s="665">
        <v>5202.2591264422226</v>
      </c>
    </row>
    <row r="170" spans="1:14" ht="14.4" customHeight="1" x14ac:dyDescent="0.3">
      <c r="A170" s="660" t="s">
        <v>566</v>
      </c>
      <c r="B170" s="661" t="s">
        <v>567</v>
      </c>
      <c r="C170" s="662" t="s">
        <v>571</v>
      </c>
      <c r="D170" s="663" t="s">
        <v>2632</v>
      </c>
      <c r="E170" s="662" t="s">
        <v>606</v>
      </c>
      <c r="F170" s="663" t="s">
        <v>2639</v>
      </c>
      <c r="G170" s="662" t="s">
        <v>619</v>
      </c>
      <c r="H170" s="662" t="s">
        <v>1206</v>
      </c>
      <c r="I170" s="662" t="s">
        <v>216</v>
      </c>
      <c r="J170" s="662" t="s">
        <v>1207</v>
      </c>
      <c r="K170" s="662"/>
      <c r="L170" s="664">
        <v>401.84430917588912</v>
      </c>
      <c r="M170" s="664">
        <v>7</v>
      </c>
      <c r="N170" s="665">
        <v>2812.9101642312239</v>
      </c>
    </row>
    <row r="171" spans="1:14" ht="14.4" customHeight="1" x14ac:dyDescent="0.3">
      <c r="A171" s="660" t="s">
        <v>566</v>
      </c>
      <c r="B171" s="661" t="s">
        <v>567</v>
      </c>
      <c r="C171" s="662" t="s">
        <v>571</v>
      </c>
      <c r="D171" s="663" t="s">
        <v>2632</v>
      </c>
      <c r="E171" s="662" t="s">
        <v>606</v>
      </c>
      <c r="F171" s="663" t="s">
        <v>2639</v>
      </c>
      <c r="G171" s="662" t="s">
        <v>619</v>
      </c>
      <c r="H171" s="662" t="s">
        <v>1208</v>
      </c>
      <c r="I171" s="662" t="s">
        <v>1209</v>
      </c>
      <c r="J171" s="662" t="s">
        <v>924</v>
      </c>
      <c r="K171" s="662" t="s">
        <v>1210</v>
      </c>
      <c r="L171" s="664">
        <v>636.15227107528096</v>
      </c>
      <c r="M171" s="664">
        <v>5</v>
      </c>
      <c r="N171" s="665">
        <v>3180.7613553764049</v>
      </c>
    </row>
    <row r="172" spans="1:14" ht="14.4" customHeight="1" x14ac:dyDescent="0.3">
      <c r="A172" s="660" t="s">
        <v>566</v>
      </c>
      <c r="B172" s="661" t="s">
        <v>567</v>
      </c>
      <c r="C172" s="662" t="s">
        <v>571</v>
      </c>
      <c r="D172" s="663" t="s">
        <v>2632</v>
      </c>
      <c r="E172" s="662" t="s">
        <v>606</v>
      </c>
      <c r="F172" s="663" t="s">
        <v>2639</v>
      </c>
      <c r="G172" s="662" t="s">
        <v>619</v>
      </c>
      <c r="H172" s="662" t="s">
        <v>1211</v>
      </c>
      <c r="I172" s="662" t="s">
        <v>1212</v>
      </c>
      <c r="J172" s="662" t="s">
        <v>1213</v>
      </c>
      <c r="K172" s="662"/>
      <c r="L172" s="664">
        <v>177.49999999999994</v>
      </c>
      <c r="M172" s="664">
        <v>1</v>
      </c>
      <c r="N172" s="665">
        <v>177.49999999999994</v>
      </c>
    </row>
    <row r="173" spans="1:14" ht="14.4" customHeight="1" x14ac:dyDescent="0.3">
      <c r="A173" s="660" t="s">
        <v>566</v>
      </c>
      <c r="B173" s="661" t="s">
        <v>567</v>
      </c>
      <c r="C173" s="662" t="s">
        <v>571</v>
      </c>
      <c r="D173" s="663" t="s">
        <v>2632</v>
      </c>
      <c r="E173" s="662" t="s">
        <v>606</v>
      </c>
      <c r="F173" s="663" t="s">
        <v>2639</v>
      </c>
      <c r="G173" s="662" t="s">
        <v>619</v>
      </c>
      <c r="H173" s="662" t="s">
        <v>1214</v>
      </c>
      <c r="I173" s="662" t="s">
        <v>1215</v>
      </c>
      <c r="J173" s="662" t="s">
        <v>1216</v>
      </c>
      <c r="K173" s="662" t="s">
        <v>1217</v>
      </c>
      <c r="L173" s="664">
        <v>74.180000000000007</v>
      </c>
      <c r="M173" s="664">
        <v>4</v>
      </c>
      <c r="N173" s="665">
        <v>296.72000000000003</v>
      </c>
    </row>
    <row r="174" spans="1:14" ht="14.4" customHeight="1" x14ac:dyDescent="0.3">
      <c r="A174" s="660" t="s">
        <v>566</v>
      </c>
      <c r="B174" s="661" t="s">
        <v>567</v>
      </c>
      <c r="C174" s="662" t="s">
        <v>571</v>
      </c>
      <c r="D174" s="663" t="s">
        <v>2632</v>
      </c>
      <c r="E174" s="662" t="s">
        <v>606</v>
      </c>
      <c r="F174" s="663" t="s">
        <v>2639</v>
      </c>
      <c r="G174" s="662" t="s">
        <v>619</v>
      </c>
      <c r="H174" s="662" t="s">
        <v>1218</v>
      </c>
      <c r="I174" s="662" t="s">
        <v>1219</v>
      </c>
      <c r="J174" s="662" t="s">
        <v>1220</v>
      </c>
      <c r="K174" s="662" t="s">
        <v>1221</v>
      </c>
      <c r="L174" s="664">
        <v>48.580081953906536</v>
      </c>
      <c r="M174" s="664">
        <v>1</v>
      </c>
      <c r="N174" s="665">
        <v>48.580081953906536</v>
      </c>
    </row>
    <row r="175" spans="1:14" ht="14.4" customHeight="1" x14ac:dyDescent="0.3">
      <c r="A175" s="660" t="s">
        <v>566</v>
      </c>
      <c r="B175" s="661" t="s">
        <v>567</v>
      </c>
      <c r="C175" s="662" t="s">
        <v>571</v>
      </c>
      <c r="D175" s="663" t="s">
        <v>2632</v>
      </c>
      <c r="E175" s="662" t="s">
        <v>606</v>
      </c>
      <c r="F175" s="663" t="s">
        <v>2639</v>
      </c>
      <c r="G175" s="662" t="s">
        <v>619</v>
      </c>
      <c r="H175" s="662" t="s">
        <v>1222</v>
      </c>
      <c r="I175" s="662" t="s">
        <v>216</v>
      </c>
      <c r="J175" s="662" t="s">
        <v>1223</v>
      </c>
      <c r="K175" s="662"/>
      <c r="L175" s="664">
        <v>408.10967720899907</v>
      </c>
      <c r="M175" s="664">
        <v>1</v>
      </c>
      <c r="N175" s="665">
        <v>408.10967720899907</v>
      </c>
    </row>
    <row r="176" spans="1:14" ht="14.4" customHeight="1" x14ac:dyDescent="0.3">
      <c r="A176" s="660" t="s">
        <v>566</v>
      </c>
      <c r="B176" s="661" t="s">
        <v>567</v>
      </c>
      <c r="C176" s="662" t="s">
        <v>571</v>
      </c>
      <c r="D176" s="663" t="s">
        <v>2632</v>
      </c>
      <c r="E176" s="662" t="s">
        <v>606</v>
      </c>
      <c r="F176" s="663" t="s">
        <v>2639</v>
      </c>
      <c r="G176" s="662" t="s">
        <v>619</v>
      </c>
      <c r="H176" s="662" t="s">
        <v>1224</v>
      </c>
      <c r="I176" s="662" t="s">
        <v>216</v>
      </c>
      <c r="J176" s="662" t="s">
        <v>1225</v>
      </c>
      <c r="K176" s="662"/>
      <c r="L176" s="664">
        <v>83.2</v>
      </c>
      <c r="M176" s="664">
        <v>3</v>
      </c>
      <c r="N176" s="665">
        <v>249.60000000000002</v>
      </c>
    </row>
    <row r="177" spans="1:14" ht="14.4" customHeight="1" x14ac:dyDescent="0.3">
      <c r="A177" s="660" t="s">
        <v>566</v>
      </c>
      <c r="B177" s="661" t="s">
        <v>567</v>
      </c>
      <c r="C177" s="662" t="s">
        <v>571</v>
      </c>
      <c r="D177" s="663" t="s">
        <v>2632</v>
      </c>
      <c r="E177" s="662" t="s">
        <v>606</v>
      </c>
      <c r="F177" s="663" t="s">
        <v>2639</v>
      </c>
      <c r="G177" s="662" t="s">
        <v>619</v>
      </c>
      <c r="H177" s="662" t="s">
        <v>1226</v>
      </c>
      <c r="I177" s="662" t="s">
        <v>216</v>
      </c>
      <c r="J177" s="662" t="s">
        <v>1227</v>
      </c>
      <c r="K177" s="662"/>
      <c r="L177" s="664">
        <v>94.365401337331548</v>
      </c>
      <c r="M177" s="664">
        <v>4</v>
      </c>
      <c r="N177" s="665">
        <v>377.46160534932619</v>
      </c>
    </row>
    <row r="178" spans="1:14" ht="14.4" customHeight="1" x14ac:dyDescent="0.3">
      <c r="A178" s="660" t="s">
        <v>566</v>
      </c>
      <c r="B178" s="661" t="s">
        <v>567</v>
      </c>
      <c r="C178" s="662" t="s">
        <v>571</v>
      </c>
      <c r="D178" s="663" t="s">
        <v>2632</v>
      </c>
      <c r="E178" s="662" t="s">
        <v>606</v>
      </c>
      <c r="F178" s="663" t="s">
        <v>2639</v>
      </c>
      <c r="G178" s="662" t="s">
        <v>619</v>
      </c>
      <c r="H178" s="662" t="s">
        <v>1228</v>
      </c>
      <c r="I178" s="662" t="s">
        <v>1229</v>
      </c>
      <c r="J178" s="662" t="s">
        <v>1230</v>
      </c>
      <c r="K178" s="662" t="s">
        <v>1231</v>
      </c>
      <c r="L178" s="664">
        <v>182.8148543912572</v>
      </c>
      <c r="M178" s="664">
        <v>7.0168140999999995</v>
      </c>
      <c r="N178" s="665">
        <v>1282.7778479820204</v>
      </c>
    </row>
    <row r="179" spans="1:14" ht="14.4" customHeight="1" x14ac:dyDescent="0.3">
      <c r="A179" s="660" t="s">
        <v>566</v>
      </c>
      <c r="B179" s="661" t="s">
        <v>567</v>
      </c>
      <c r="C179" s="662" t="s">
        <v>571</v>
      </c>
      <c r="D179" s="663" t="s">
        <v>2632</v>
      </c>
      <c r="E179" s="662" t="s">
        <v>606</v>
      </c>
      <c r="F179" s="663" t="s">
        <v>2639</v>
      </c>
      <c r="G179" s="662" t="s">
        <v>619</v>
      </c>
      <c r="H179" s="662" t="s">
        <v>1232</v>
      </c>
      <c r="I179" s="662" t="s">
        <v>1233</v>
      </c>
      <c r="J179" s="662" t="s">
        <v>1230</v>
      </c>
      <c r="K179" s="662" t="s">
        <v>1234</v>
      </c>
      <c r="L179" s="664">
        <v>367.30107649437747</v>
      </c>
      <c r="M179" s="664">
        <v>51.593557799999999</v>
      </c>
      <c r="N179" s="665">
        <v>18950.369320114885</v>
      </c>
    </row>
    <row r="180" spans="1:14" ht="14.4" customHeight="1" x14ac:dyDescent="0.3">
      <c r="A180" s="660" t="s">
        <v>566</v>
      </c>
      <c r="B180" s="661" t="s">
        <v>567</v>
      </c>
      <c r="C180" s="662" t="s">
        <v>571</v>
      </c>
      <c r="D180" s="663" t="s">
        <v>2632</v>
      </c>
      <c r="E180" s="662" t="s">
        <v>606</v>
      </c>
      <c r="F180" s="663" t="s">
        <v>2639</v>
      </c>
      <c r="G180" s="662" t="s">
        <v>619</v>
      </c>
      <c r="H180" s="662" t="s">
        <v>1235</v>
      </c>
      <c r="I180" s="662" t="s">
        <v>1236</v>
      </c>
      <c r="J180" s="662" t="s">
        <v>1237</v>
      </c>
      <c r="K180" s="662" t="s">
        <v>1238</v>
      </c>
      <c r="L180" s="664">
        <v>174.41</v>
      </c>
      <c r="M180" s="664">
        <v>1</v>
      </c>
      <c r="N180" s="665">
        <v>174.41</v>
      </c>
    </row>
    <row r="181" spans="1:14" ht="14.4" customHeight="1" x14ac:dyDescent="0.3">
      <c r="A181" s="660" t="s">
        <v>566</v>
      </c>
      <c r="B181" s="661" t="s">
        <v>567</v>
      </c>
      <c r="C181" s="662" t="s">
        <v>571</v>
      </c>
      <c r="D181" s="663" t="s">
        <v>2632</v>
      </c>
      <c r="E181" s="662" t="s">
        <v>606</v>
      </c>
      <c r="F181" s="663" t="s">
        <v>2639</v>
      </c>
      <c r="G181" s="662" t="s">
        <v>619</v>
      </c>
      <c r="H181" s="662" t="s">
        <v>1239</v>
      </c>
      <c r="I181" s="662" t="s">
        <v>1240</v>
      </c>
      <c r="J181" s="662" t="s">
        <v>1241</v>
      </c>
      <c r="K181" s="662" t="s">
        <v>1242</v>
      </c>
      <c r="L181" s="664">
        <v>735.59288457164541</v>
      </c>
      <c r="M181" s="664">
        <v>3</v>
      </c>
      <c r="N181" s="665">
        <v>2206.7786537149364</v>
      </c>
    </row>
    <row r="182" spans="1:14" ht="14.4" customHeight="1" x14ac:dyDescent="0.3">
      <c r="A182" s="660" t="s">
        <v>566</v>
      </c>
      <c r="B182" s="661" t="s">
        <v>567</v>
      </c>
      <c r="C182" s="662" t="s">
        <v>571</v>
      </c>
      <c r="D182" s="663" t="s">
        <v>2632</v>
      </c>
      <c r="E182" s="662" t="s">
        <v>606</v>
      </c>
      <c r="F182" s="663" t="s">
        <v>2639</v>
      </c>
      <c r="G182" s="662" t="s">
        <v>619</v>
      </c>
      <c r="H182" s="662" t="s">
        <v>1243</v>
      </c>
      <c r="I182" s="662" t="s">
        <v>1244</v>
      </c>
      <c r="J182" s="662" t="s">
        <v>1245</v>
      </c>
      <c r="K182" s="662" t="s">
        <v>1246</v>
      </c>
      <c r="L182" s="664">
        <v>83.888297685803593</v>
      </c>
      <c r="M182" s="664">
        <v>5.1500679000000007</v>
      </c>
      <c r="N182" s="665">
        <v>432.03042909730146</v>
      </c>
    </row>
    <row r="183" spans="1:14" ht="14.4" customHeight="1" x14ac:dyDescent="0.3">
      <c r="A183" s="660" t="s">
        <v>566</v>
      </c>
      <c r="B183" s="661" t="s">
        <v>567</v>
      </c>
      <c r="C183" s="662" t="s">
        <v>571</v>
      </c>
      <c r="D183" s="663" t="s">
        <v>2632</v>
      </c>
      <c r="E183" s="662" t="s">
        <v>606</v>
      </c>
      <c r="F183" s="663" t="s">
        <v>2639</v>
      </c>
      <c r="G183" s="662" t="s">
        <v>619</v>
      </c>
      <c r="H183" s="662" t="s">
        <v>1247</v>
      </c>
      <c r="I183" s="662" t="s">
        <v>1248</v>
      </c>
      <c r="J183" s="662" t="s">
        <v>1249</v>
      </c>
      <c r="K183" s="662" t="s">
        <v>1250</v>
      </c>
      <c r="L183" s="664">
        <v>271.74195073183841</v>
      </c>
      <c r="M183" s="664">
        <v>106.471</v>
      </c>
      <c r="N183" s="665">
        <v>28932.63723636957</v>
      </c>
    </row>
    <row r="184" spans="1:14" ht="14.4" customHeight="1" x14ac:dyDescent="0.3">
      <c r="A184" s="660" t="s">
        <v>566</v>
      </c>
      <c r="B184" s="661" t="s">
        <v>567</v>
      </c>
      <c r="C184" s="662" t="s">
        <v>571</v>
      </c>
      <c r="D184" s="663" t="s">
        <v>2632</v>
      </c>
      <c r="E184" s="662" t="s">
        <v>606</v>
      </c>
      <c r="F184" s="663" t="s">
        <v>2639</v>
      </c>
      <c r="G184" s="662" t="s">
        <v>619</v>
      </c>
      <c r="H184" s="662" t="s">
        <v>1251</v>
      </c>
      <c r="I184" s="662" t="s">
        <v>1252</v>
      </c>
      <c r="J184" s="662" t="s">
        <v>1249</v>
      </c>
      <c r="K184" s="662" t="s">
        <v>1253</v>
      </c>
      <c r="L184" s="664">
        <v>1291.1126423148448</v>
      </c>
      <c r="M184" s="664">
        <v>68.605570999999998</v>
      </c>
      <c r="N184" s="665">
        <v>88577.520051328684</v>
      </c>
    </row>
    <row r="185" spans="1:14" ht="14.4" customHeight="1" x14ac:dyDescent="0.3">
      <c r="A185" s="660" t="s">
        <v>566</v>
      </c>
      <c r="B185" s="661" t="s">
        <v>567</v>
      </c>
      <c r="C185" s="662" t="s">
        <v>571</v>
      </c>
      <c r="D185" s="663" t="s">
        <v>2632</v>
      </c>
      <c r="E185" s="662" t="s">
        <v>606</v>
      </c>
      <c r="F185" s="663" t="s">
        <v>2639</v>
      </c>
      <c r="G185" s="662" t="s">
        <v>619</v>
      </c>
      <c r="H185" s="662" t="s">
        <v>1254</v>
      </c>
      <c r="I185" s="662" t="s">
        <v>1255</v>
      </c>
      <c r="J185" s="662" t="s">
        <v>1256</v>
      </c>
      <c r="K185" s="662" t="s">
        <v>1257</v>
      </c>
      <c r="L185" s="664">
        <v>95.283815163567468</v>
      </c>
      <c r="M185" s="664">
        <v>10</v>
      </c>
      <c r="N185" s="665">
        <v>952.83815163567465</v>
      </c>
    </row>
    <row r="186" spans="1:14" ht="14.4" customHeight="1" x14ac:dyDescent="0.3">
      <c r="A186" s="660" t="s">
        <v>566</v>
      </c>
      <c r="B186" s="661" t="s">
        <v>567</v>
      </c>
      <c r="C186" s="662" t="s">
        <v>571</v>
      </c>
      <c r="D186" s="663" t="s">
        <v>2632</v>
      </c>
      <c r="E186" s="662" t="s">
        <v>606</v>
      </c>
      <c r="F186" s="663" t="s">
        <v>2639</v>
      </c>
      <c r="G186" s="662" t="s">
        <v>619</v>
      </c>
      <c r="H186" s="662" t="s">
        <v>1258</v>
      </c>
      <c r="I186" s="662" t="s">
        <v>1259</v>
      </c>
      <c r="J186" s="662" t="s">
        <v>1260</v>
      </c>
      <c r="K186" s="662" t="s">
        <v>1135</v>
      </c>
      <c r="L186" s="664">
        <v>423.96498858532061</v>
      </c>
      <c r="M186" s="664">
        <v>8.4545680000000001</v>
      </c>
      <c r="N186" s="665">
        <v>3584.4408256138167</v>
      </c>
    </row>
    <row r="187" spans="1:14" ht="14.4" customHeight="1" x14ac:dyDescent="0.3">
      <c r="A187" s="660" t="s">
        <v>566</v>
      </c>
      <c r="B187" s="661" t="s">
        <v>567</v>
      </c>
      <c r="C187" s="662" t="s">
        <v>571</v>
      </c>
      <c r="D187" s="663" t="s">
        <v>2632</v>
      </c>
      <c r="E187" s="662" t="s">
        <v>606</v>
      </c>
      <c r="F187" s="663" t="s">
        <v>2639</v>
      </c>
      <c r="G187" s="662" t="s">
        <v>619</v>
      </c>
      <c r="H187" s="662" t="s">
        <v>1261</v>
      </c>
      <c r="I187" s="662" t="s">
        <v>1262</v>
      </c>
      <c r="J187" s="662" t="s">
        <v>1263</v>
      </c>
      <c r="K187" s="662" t="s">
        <v>1139</v>
      </c>
      <c r="L187" s="664">
        <v>930.29685289107317</v>
      </c>
      <c r="M187" s="664">
        <v>16.5094043</v>
      </c>
      <c r="N187" s="665">
        <v>15358.64686339635</v>
      </c>
    </row>
    <row r="188" spans="1:14" ht="14.4" customHeight="1" x14ac:dyDescent="0.3">
      <c r="A188" s="660" t="s">
        <v>566</v>
      </c>
      <c r="B188" s="661" t="s">
        <v>567</v>
      </c>
      <c r="C188" s="662" t="s">
        <v>571</v>
      </c>
      <c r="D188" s="663" t="s">
        <v>2632</v>
      </c>
      <c r="E188" s="662" t="s">
        <v>606</v>
      </c>
      <c r="F188" s="663" t="s">
        <v>2639</v>
      </c>
      <c r="G188" s="662" t="s">
        <v>619</v>
      </c>
      <c r="H188" s="662" t="s">
        <v>1264</v>
      </c>
      <c r="I188" s="662" t="s">
        <v>1265</v>
      </c>
      <c r="J188" s="662" t="s">
        <v>1266</v>
      </c>
      <c r="K188" s="662" t="s">
        <v>1267</v>
      </c>
      <c r="L188" s="664">
        <v>1749.6141025991403</v>
      </c>
      <c r="M188" s="664">
        <v>21.57743279999999</v>
      </c>
      <c r="N188" s="665">
        <v>37752.18072476524</v>
      </c>
    </row>
    <row r="189" spans="1:14" ht="14.4" customHeight="1" x14ac:dyDescent="0.3">
      <c r="A189" s="660" t="s">
        <v>566</v>
      </c>
      <c r="B189" s="661" t="s">
        <v>567</v>
      </c>
      <c r="C189" s="662" t="s">
        <v>571</v>
      </c>
      <c r="D189" s="663" t="s">
        <v>2632</v>
      </c>
      <c r="E189" s="662" t="s">
        <v>606</v>
      </c>
      <c r="F189" s="663" t="s">
        <v>2639</v>
      </c>
      <c r="G189" s="662" t="s">
        <v>619</v>
      </c>
      <c r="H189" s="662" t="s">
        <v>1268</v>
      </c>
      <c r="I189" s="662" t="s">
        <v>1268</v>
      </c>
      <c r="J189" s="662" t="s">
        <v>1269</v>
      </c>
      <c r="K189" s="662" t="s">
        <v>1270</v>
      </c>
      <c r="L189" s="664">
        <v>354.09002911016916</v>
      </c>
      <c r="M189" s="664">
        <v>10</v>
      </c>
      <c r="N189" s="665">
        <v>3540.9002911016914</v>
      </c>
    </row>
    <row r="190" spans="1:14" ht="14.4" customHeight="1" x14ac:dyDescent="0.3">
      <c r="A190" s="660" t="s">
        <v>566</v>
      </c>
      <c r="B190" s="661" t="s">
        <v>567</v>
      </c>
      <c r="C190" s="662" t="s">
        <v>571</v>
      </c>
      <c r="D190" s="663" t="s">
        <v>2632</v>
      </c>
      <c r="E190" s="662" t="s">
        <v>606</v>
      </c>
      <c r="F190" s="663" t="s">
        <v>2639</v>
      </c>
      <c r="G190" s="662" t="s">
        <v>619</v>
      </c>
      <c r="H190" s="662" t="s">
        <v>1271</v>
      </c>
      <c r="I190" s="662" t="s">
        <v>1271</v>
      </c>
      <c r="J190" s="662" t="s">
        <v>1269</v>
      </c>
      <c r="K190" s="662" t="s">
        <v>1272</v>
      </c>
      <c r="L190" s="664">
        <v>1460.02874490762</v>
      </c>
      <c r="M190" s="664">
        <v>5.9580000000000002</v>
      </c>
      <c r="N190" s="665">
        <v>8698.8512621596001</v>
      </c>
    </row>
    <row r="191" spans="1:14" ht="14.4" customHeight="1" x14ac:dyDescent="0.3">
      <c r="A191" s="660" t="s">
        <v>566</v>
      </c>
      <c r="B191" s="661" t="s">
        <v>567</v>
      </c>
      <c r="C191" s="662" t="s">
        <v>571</v>
      </c>
      <c r="D191" s="663" t="s">
        <v>2632</v>
      </c>
      <c r="E191" s="662" t="s">
        <v>606</v>
      </c>
      <c r="F191" s="663" t="s">
        <v>2639</v>
      </c>
      <c r="G191" s="662" t="s">
        <v>619</v>
      </c>
      <c r="H191" s="662" t="s">
        <v>1273</v>
      </c>
      <c r="I191" s="662" t="s">
        <v>1273</v>
      </c>
      <c r="J191" s="662" t="s">
        <v>1274</v>
      </c>
      <c r="K191" s="662" t="s">
        <v>1275</v>
      </c>
      <c r="L191" s="664">
        <v>165.53900000000002</v>
      </c>
      <c r="M191" s="664">
        <v>30</v>
      </c>
      <c r="N191" s="665">
        <v>4966.17</v>
      </c>
    </row>
    <row r="192" spans="1:14" ht="14.4" customHeight="1" x14ac:dyDescent="0.3">
      <c r="A192" s="660" t="s">
        <v>566</v>
      </c>
      <c r="B192" s="661" t="s">
        <v>567</v>
      </c>
      <c r="C192" s="662" t="s">
        <v>571</v>
      </c>
      <c r="D192" s="663" t="s">
        <v>2632</v>
      </c>
      <c r="E192" s="662" t="s">
        <v>606</v>
      </c>
      <c r="F192" s="663" t="s">
        <v>2639</v>
      </c>
      <c r="G192" s="662" t="s">
        <v>619</v>
      </c>
      <c r="H192" s="662" t="s">
        <v>1276</v>
      </c>
      <c r="I192" s="662" t="s">
        <v>1276</v>
      </c>
      <c r="J192" s="662" t="s">
        <v>1277</v>
      </c>
      <c r="K192" s="662" t="s">
        <v>1278</v>
      </c>
      <c r="L192" s="664">
        <v>206.99998575510253</v>
      </c>
      <c r="M192" s="664">
        <v>13.070463899999998</v>
      </c>
      <c r="N192" s="665">
        <v>2705.5858411125814</v>
      </c>
    </row>
    <row r="193" spans="1:14" ht="14.4" customHeight="1" x14ac:dyDescent="0.3">
      <c r="A193" s="660" t="s">
        <v>566</v>
      </c>
      <c r="B193" s="661" t="s">
        <v>567</v>
      </c>
      <c r="C193" s="662" t="s">
        <v>571</v>
      </c>
      <c r="D193" s="663" t="s">
        <v>2632</v>
      </c>
      <c r="E193" s="662" t="s">
        <v>606</v>
      </c>
      <c r="F193" s="663" t="s">
        <v>2639</v>
      </c>
      <c r="G193" s="662" t="s">
        <v>619</v>
      </c>
      <c r="H193" s="662" t="s">
        <v>1279</v>
      </c>
      <c r="I193" s="662" t="s">
        <v>1280</v>
      </c>
      <c r="J193" s="662" t="s">
        <v>1281</v>
      </c>
      <c r="K193" s="662" t="s">
        <v>1282</v>
      </c>
      <c r="L193" s="664">
        <v>356.5</v>
      </c>
      <c r="M193" s="664">
        <v>20</v>
      </c>
      <c r="N193" s="665">
        <v>7130</v>
      </c>
    </row>
    <row r="194" spans="1:14" ht="14.4" customHeight="1" x14ac:dyDescent="0.3">
      <c r="A194" s="660" t="s">
        <v>566</v>
      </c>
      <c r="B194" s="661" t="s">
        <v>567</v>
      </c>
      <c r="C194" s="662" t="s">
        <v>571</v>
      </c>
      <c r="D194" s="663" t="s">
        <v>2632</v>
      </c>
      <c r="E194" s="662" t="s">
        <v>606</v>
      </c>
      <c r="F194" s="663" t="s">
        <v>2639</v>
      </c>
      <c r="G194" s="662" t="s">
        <v>619</v>
      </c>
      <c r="H194" s="662" t="s">
        <v>1283</v>
      </c>
      <c r="I194" s="662" t="s">
        <v>1284</v>
      </c>
      <c r="J194" s="662" t="s">
        <v>1285</v>
      </c>
      <c r="K194" s="662" t="s">
        <v>1275</v>
      </c>
      <c r="L194" s="664">
        <v>165.53939797111411</v>
      </c>
      <c r="M194" s="664">
        <v>50</v>
      </c>
      <c r="N194" s="665">
        <v>8276.9698985557061</v>
      </c>
    </row>
    <row r="195" spans="1:14" ht="14.4" customHeight="1" x14ac:dyDescent="0.3">
      <c r="A195" s="660" t="s">
        <v>566</v>
      </c>
      <c r="B195" s="661" t="s">
        <v>567</v>
      </c>
      <c r="C195" s="662" t="s">
        <v>571</v>
      </c>
      <c r="D195" s="663" t="s">
        <v>2632</v>
      </c>
      <c r="E195" s="662" t="s">
        <v>606</v>
      </c>
      <c r="F195" s="663" t="s">
        <v>2639</v>
      </c>
      <c r="G195" s="662" t="s">
        <v>619</v>
      </c>
      <c r="H195" s="662" t="s">
        <v>1286</v>
      </c>
      <c r="I195" s="662" t="s">
        <v>1287</v>
      </c>
      <c r="J195" s="662" t="s">
        <v>1288</v>
      </c>
      <c r="K195" s="662" t="s">
        <v>1289</v>
      </c>
      <c r="L195" s="664">
        <v>101.36913008721176</v>
      </c>
      <c r="M195" s="664">
        <v>8.1625918999999989</v>
      </c>
      <c r="N195" s="665">
        <v>827.4348401599209</v>
      </c>
    </row>
    <row r="196" spans="1:14" ht="14.4" customHeight="1" x14ac:dyDescent="0.3">
      <c r="A196" s="660" t="s">
        <v>566</v>
      </c>
      <c r="B196" s="661" t="s">
        <v>567</v>
      </c>
      <c r="C196" s="662" t="s">
        <v>571</v>
      </c>
      <c r="D196" s="663" t="s">
        <v>2632</v>
      </c>
      <c r="E196" s="662" t="s">
        <v>606</v>
      </c>
      <c r="F196" s="663" t="s">
        <v>2639</v>
      </c>
      <c r="G196" s="662" t="s">
        <v>619</v>
      </c>
      <c r="H196" s="662" t="s">
        <v>1290</v>
      </c>
      <c r="I196" s="662" t="s">
        <v>1290</v>
      </c>
      <c r="J196" s="662" t="s">
        <v>1291</v>
      </c>
      <c r="K196" s="662" t="s">
        <v>1292</v>
      </c>
      <c r="L196" s="664">
        <v>3181.72</v>
      </c>
      <c r="M196" s="664">
        <v>1</v>
      </c>
      <c r="N196" s="665">
        <v>3181.72</v>
      </c>
    </row>
    <row r="197" spans="1:14" ht="14.4" customHeight="1" x14ac:dyDescent="0.3">
      <c r="A197" s="660" t="s">
        <v>566</v>
      </c>
      <c r="B197" s="661" t="s">
        <v>567</v>
      </c>
      <c r="C197" s="662" t="s">
        <v>571</v>
      </c>
      <c r="D197" s="663" t="s">
        <v>2632</v>
      </c>
      <c r="E197" s="662" t="s">
        <v>606</v>
      </c>
      <c r="F197" s="663" t="s">
        <v>2639</v>
      </c>
      <c r="G197" s="662" t="s">
        <v>619</v>
      </c>
      <c r="H197" s="662" t="s">
        <v>1293</v>
      </c>
      <c r="I197" s="662" t="s">
        <v>1294</v>
      </c>
      <c r="J197" s="662" t="s">
        <v>1295</v>
      </c>
      <c r="K197" s="662" t="s">
        <v>1296</v>
      </c>
      <c r="L197" s="664">
        <v>147.18793978648523</v>
      </c>
      <c r="M197" s="664">
        <v>2</v>
      </c>
      <c r="N197" s="665">
        <v>294.37587957297046</v>
      </c>
    </row>
    <row r="198" spans="1:14" ht="14.4" customHeight="1" x14ac:dyDescent="0.3">
      <c r="A198" s="660" t="s">
        <v>566</v>
      </c>
      <c r="B198" s="661" t="s">
        <v>567</v>
      </c>
      <c r="C198" s="662" t="s">
        <v>571</v>
      </c>
      <c r="D198" s="663" t="s">
        <v>2632</v>
      </c>
      <c r="E198" s="662" t="s">
        <v>606</v>
      </c>
      <c r="F198" s="663" t="s">
        <v>2639</v>
      </c>
      <c r="G198" s="662" t="s">
        <v>619</v>
      </c>
      <c r="H198" s="662" t="s">
        <v>1297</v>
      </c>
      <c r="I198" s="662" t="s">
        <v>1298</v>
      </c>
      <c r="J198" s="662" t="s">
        <v>1299</v>
      </c>
      <c r="K198" s="662" t="s">
        <v>1300</v>
      </c>
      <c r="L198" s="664">
        <v>79.129990025757223</v>
      </c>
      <c r="M198" s="664">
        <v>3.5630000000000002</v>
      </c>
      <c r="N198" s="665">
        <v>281.94015446177298</v>
      </c>
    </row>
    <row r="199" spans="1:14" ht="14.4" customHeight="1" x14ac:dyDescent="0.3">
      <c r="A199" s="660" t="s">
        <v>566</v>
      </c>
      <c r="B199" s="661" t="s">
        <v>567</v>
      </c>
      <c r="C199" s="662" t="s">
        <v>571</v>
      </c>
      <c r="D199" s="663" t="s">
        <v>2632</v>
      </c>
      <c r="E199" s="662" t="s">
        <v>606</v>
      </c>
      <c r="F199" s="663" t="s">
        <v>2639</v>
      </c>
      <c r="G199" s="662" t="s">
        <v>619</v>
      </c>
      <c r="H199" s="662" t="s">
        <v>1301</v>
      </c>
      <c r="I199" s="662" t="s">
        <v>1301</v>
      </c>
      <c r="J199" s="662" t="s">
        <v>1302</v>
      </c>
      <c r="K199" s="662" t="s">
        <v>1303</v>
      </c>
      <c r="L199" s="664">
        <v>690.26449999999988</v>
      </c>
      <c r="M199" s="664">
        <v>0.8</v>
      </c>
      <c r="N199" s="665">
        <v>552.21159999999998</v>
      </c>
    </row>
    <row r="200" spans="1:14" ht="14.4" customHeight="1" x14ac:dyDescent="0.3">
      <c r="A200" s="660" t="s">
        <v>566</v>
      </c>
      <c r="B200" s="661" t="s">
        <v>567</v>
      </c>
      <c r="C200" s="662" t="s">
        <v>571</v>
      </c>
      <c r="D200" s="663" t="s">
        <v>2632</v>
      </c>
      <c r="E200" s="662" t="s">
        <v>606</v>
      </c>
      <c r="F200" s="663" t="s">
        <v>2639</v>
      </c>
      <c r="G200" s="662" t="s">
        <v>619</v>
      </c>
      <c r="H200" s="662" t="s">
        <v>1304</v>
      </c>
      <c r="I200" s="662" t="s">
        <v>1304</v>
      </c>
      <c r="J200" s="662" t="s">
        <v>1305</v>
      </c>
      <c r="K200" s="662" t="s">
        <v>1306</v>
      </c>
      <c r="L200" s="664">
        <v>240.89980121909059</v>
      </c>
      <c r="M200" s="664">
        <v>0.28499999999999998</v>
      </c>
      <c r="N200" s="665">
        <v>68.656443347440813</v>
      </c>
    </row>
    <row r="201" spans="1:14" ht="14.4" customHeight="1" x14ac:dyDescent="0.3">
      <c r="A201" s="660" t="s">
        <v>566</v>
      </c>
      <c r="B201" s="661" t="s">
        <v>567</v>
      </c>
      <c r="C201" s="662" t="s">
        <v>571</v>
      </c>
      <c r="D201" s="663" t="s">
        <v>2632</v>
      </c>
      <c r="E201" s="662" t="s">
        <v>606</v>
      </c>
      <c r="F201" s="663" t="s">
        <v>2639</v>
      </c>
      <c r="G201" s="662" t="s">
        <v>619</v>
      </c>
      <c r="H201" s="662" t="s">
        <v>1307</v>
      </c>
      <c r="I201" s="662" t="s">
        <v>1308</v>
      </c>
      <c r="J201" s="662" t="s">
        <v>1309</v>
      </c>
      <c r="K201" s="662" t="s">
        <v>1310</v>
      </c>
      <c r="L201" s="664">
        <v>29996.633397920603</v>
      </c>
      <c r="M201" s="664">
        <v>0.1</v>
      </c>
      <c r="N201" s="665">
        <v>2999.6633397920605</v>
      </c>
    </row>
    <row r="202" spans="1:14" ht="14.4" customHeight="1" x14ac:dyDescent="0.3">
      <c r="A202" s="660" t="s">
        <v>566</v>
      </c>
      <c r="B202" s="661" t="s">
        <v>567</v>
      </c>
      <c r="C202" s="662" t="s">
        <v>571</v>
      </c>
      <c r="D202" s="663" t="s">
        <v>2632</v>
      </c>
      <c r="E202" s="662" t="s">
        <v>606</v>
      </c>
      <c r="F202" s="663" t="s">
        <v>2639</v>
      </c>
      <c r="G202" s="662" t="s">
        <v>619</v>
      </c>
      <c r="H202" s="662" t="s">
        <v>1311</v>
      </c>
      <c r="I202" s="662" t="s">
        <v>1312</v>
      </c>
      <c r="J202" s="662" t="s">
        <v>1299</v>
      </c>
      <c r="K202" s="662" t="s">
        <v>1313</v>
      </c>
      <c r="L202" s="664">
        <v>437</v>
      </c>
      <c r="M202" s="664">
        <v>1</v>
      </c>
      <c r="N202" s="665">
        <v>437</v>
      </c>
    </row>
    <row r="203" spans="1:14" ht="14.4" customHeight="1" x14ac:dyDescent="0.3">
      <c r="A203" s="660" t="s">
        <v>566</v>
      </c>
      <c r="B203" s="661" t="s">
        <v>567</v>
      </c>
      <c r="C203" s="662" t="s">
        <v>571</v>
      </c>
      <c r="D203" s="663" t="s">
        <v>2632</v>
      </c>
      <c r="E203" s="662" t="s">
        <v>606</v>
      </c>
      <c r="F203" s="663" t="s">
        <v>2639</v>
      </c>
      <c r="G203" s="662" t="s">
        <v>619</v>
      </c>
      <c r="H203" s="662" t="s">
        <v>1314</v>
      </c>
      <c r="I203" s="662" t="s">
        <v>1315</v>
      </c>
      <c r="J203" s="662" t="s">
        <v>1316</v>
      </c>
      <c r="K203" s="662" t="s">
        <v>1317</v>
      </c>
      <c r="L203" s="664">
        <v>1620.28</v>
      </c>
      <c r="M203" s="664">
        <v>1</v>
      </c>
      <c r="N203" s="665">
        <v>1620.28</v>
      </c>
    </row>
    <row r="204" spans="1:14" ht="14.4" customHeight="1" x14ac:dyDescent="0.3">
      <c r="A204" s="660" t="s">
        <v>566</v>
      </c>
      <c r="B204" s="661" t="s">
        <v>567</v>
      </c>
      <c r="C204" s="662" t="s">
        <v>571</v>
      </c>
      <c r="D204" s="663" t="s">
        <v>2632</v>
      </c>
      <c r="E204" s="662" t="s">
        <v>606</v>
      </c>
      <c r="F204" s="663" t="s">
        <v>2639</v>
      </c>
      <c r="G204" s="662" t="s">
        <v>619</v>
      </c>
      <c r="H204" s="662" t="s">
        <v>1318</v>
      </c>
      <c r="I204" s="662" t="s">
        <v>1319</v>
      </c>
      <c r="J204" s="662" t="s">
        <v>1320</v>
      </c>
      <c r="K204" s="662" t="s">
        <v>1321</v>
      </c>
      <c r="L204" s="664">
        <v>31.48</v>
      </c>
      <c r="M204" s="664">
        <v>2</v>
      </c>
      <c r="N204" s="665">
        <v>62.96</v>
      </c>
    </row>
    <row r="205" spans="1:14" ht="14.4" customHeight="1" x14ac:dyDescent="0.3">
      <c r="A205" s="660" t="s">
        <v>566</v>
      </c>
      <c r="B205" s="661" t="s">
        <v>567</v>
      </c>
      <c r="C205" s="662" t="s">
        <v>571</v>
      </c>
      <c r="D205" s="663" t="s">
        <v>2632</v>
      </c>
      <c r="E205" s="662" t="s">
        <v>606</v>
      </c>
      <c r="F205" s="663" t="s">
        <v>2639</v>
      </c>
      <c r="G205" s="662" t="s">
        <v>619</v>
      </c>
      <c r="H205" s="662" t="s">
        <v>1322</v>
      </c>
      <c r="I205" s="662" t="s">
        <v>1323</v>
      </c>
      <c r="J205" s="662" t="s">
        <v>627</v>
      </c>
      <c r="K205" s="662" t="s">
        <v>1324</v>
      </c>
      <c r="L205" s="664">
        <v>30.012914161346682</v>
      </c>
      <c r="M205" s="664">
        <v>18</v>
      </c>
      <c r="N205" s="665">
        <v>540.23245490424029</v>
      </c>
    </row>
    <row r="206" spans="1:14" ht="14.4" customHeight="1" x14ac:dyDescent="0.3">
      <c r="A206" s="660" t="s">
        <v>566</v>
      </c>
      <c r="B206" s="661" t="s">
        <v>567</v>
      </c>
      <c r="C206" s="662" t="s">
        <v>571</v>
      </c>
      <c r="D206" s="663" t="s">
        <v>2632</v>
      </c>
      <c r="E206" s="662" t="s">
        <v>606</v>
      </c>
      <c r="F206" s="663" t="s">
        <v>2639</v>
      </c>
      <c r="G206" s="662" t="s">
        <v>619</v>
      </c>
      <c r="H206" s="662" t="s">
        <v>1325</v>
      </c>
      <c r="I206" s="662" t="s">
        <v>1325</v>
      </c>
      <c r="J206" s="662" t="s">
        <v>1326</v>
      </c>
      <c r="K206" s="662" t="s">
        <v>1327</v>
      </c>
      <c r="L206" s="664">
        <v>1023.0000991766079</v>
      </c>
      <c r="M206" s="664">
        <v>22</v>
      </c>
      <c r="N206" s="665">
        <v>22506.002181885375</v>
      </c>
    </row>
    <row r="207" spans="1:14" ht="14.4" customHeight="1" x14ac:dyDescent="0.3">
      <c r="A207" s="660" t="s">
        <v>566</v>
      </c>
      <c r="B207" s="661" t="s">
        <v>567</v>
      </c>
      <c r="C207" s="662" t="s">
        <v>571</v>
      </c>
      <c r="D207" s="663" t="s">
        <v>2632</v>
      </c>
      <c r="E207" s="662" t="s">
        <v>606</v>
      </c>
      <c r="F207" s="663" t="s">
        <v>2639</v>
      </c>
      <c r="G207" s="662" t="s">
        <v>619</v>
      </c>
      <c r="H207" s="662" t="s">
        <v>1328</v>
      </c>
      <c r="I207" s="662" t="s">
        <v>1328</v>
      </c>
      <c r="J207" s="662" t="s">
        <v>1329</v>
      </c>
      <c r="K207" s="662" t="s">
        <v>1330</v>
      </c>
      <c r="L207" s="664">
        <v>436.35905641665045</v>
      </c>
      <c r="M207" s="664">
        <v>19.132099699999998</v>
      </c>
      <c r="N207" s="665">
        <v>8348.4649723612802</v>
      </c>
    </row>
    <row r="208" spans="1:14" ht="14.4" customHeight="1" x14ac:dyDescent="0.3">
      <c r="A208" s="660" t="s">
        <v>566</v>
      </c>
      <c r="B208" s="661" t="s">
        <v>567</v>
      </c>
      <c r="C208" s="662" t="s">
        <v>571</v>
      </c>
      <c r="D208" s="663" t="s">
        <v>2632</v>
      </c>
      <c r="E208" s="662" t="s">
        <v>606</v>
      </c>
      <c r="F208" s="663" t="s">
        <v>2639</v>
      </c>
      <c r="G208" s="662" t="s">
        <v>619</v>
      </c>
      <c r="H208" s="662" t="s">
        <v>1331</v>
      </c>
      <c r="I208" s="662" t="s">
        <v>1332</v>
      </c>
      <c r="J208" s="662" t="s">
        <v>1333</v>
      </c>
      <c r="K208" s="662" t="s">
        <v>1334</v>
      </c>
      <c r="L208" s="664">
        <v>632.8212060445054</v>
      </c>
      <c r="M208" s="664">
        <v>11.944000000000001</v>
      </c>
      <c r="N208" s="665">
        <v>7558.4164849955732</v>
      </c>
    </row>
    <row r="209" spans="1:14" ht="14.4" customHeight="1" x14ac:dyDescent="0.3">
      <c r="A209" s="660" t="s">
        <v>566</v>
      </c>
      <c r="B209" s="661" t="s">
        <v>567</v>
      </c>
      <c r="C209" s="662" t="s">
        <v>571</v>
      </c>
      <c r="D209" s="663" t="s">
        <v>2632</v>
      </c>
      <c r="E209" s="662" t="s">
        <v>606</v>
      </c>
      <c r="F209" s="663" t="s">
        <v>2639</v>
      </c>
      <c r="G209" s="662" t="s">
        <v>619</v>
      </c>
      <c r="H209" s="662" t="s">
        <v>1335</v>
      </c>
      <c r="I209" s="662" t="s">
        <v>1336</v>
      </c>
      <c r="J209" s="662" t="s">
        <v>1337</v>
      </c>
      <c r="K209" s="662" t="s">
        <v>1338</v>
      </c>
      <c r="L209" s="664">
        <v>79.749976239558293</v>
      </c>
      <c r="M209" s="664">
        <v>2</v>
      </c>
      <c r="N209" s="665">
        <v>159.49995247911659</v>
      </c>
    </row>
    <row r="210" spans="1:14" ht="14.4" customHeight="1" x14ac:dyDescent="0.3">
      <c r="A210" s="660" t="s">
        <v>566</v>
      </c>
      <c r="B210" s="661" t="s">
        <v>567</v>
      </c>
      <c r="C210" s="662" t="s">
        <v>571</v>
      </c>
      <c r="D210" s="663" t="s">
        <v>2632</v>
      </c>
      <c r="E210" s="662" t="s">
        <v>606</v>
      </c>
      <c r="F210" s="663" t="s">
        <v>2639</v>
      </c>
      <c r="G210" s="662" t="s">
        <v>619</v>
      </c>
      <c r="H210" s="662" t="s">
        <v>1339</v>
      </c>
      <c r="I210" s="662" t="s">
        <v>216</v>
      </c>
      <c r="J210" s="662" t="s">
        <v>1340</v>
      </c>
      <c r="K210" s="662" t="s">
        <v>1341</v>
      </c>
      <c r="L210" s="664">
        <v>22.549999999999997</v>
      </c>
      <c r="M210" s="664">
        <v>2</v>
      </c>
      <c r="N210" s="665">
        <v>45.099999999999994</v>
      </c>
    </row>
    <row r="211" spans="1:14" ht="14.4" customHeight="1" x14ac:dyDescent="0.3">
      <c r="A211" s="660" t="s">
        <v>566</v>
      </c>
      <c r="B211" s="661" t="s">
        <v>567</v>
      </c>
      <c r="C211" s="662" t="s">
        <v>571</v>
      </c>
      <c r="D211" s="663" t="s">
        <v>2632</v>
      </c>
      <c r="E211" s="662" t="s">
        <v>606</v>
      </c>
      <c r="F211" s="663" t="s">
        <v>2639</v>
      </c>
      <c r="G211" s="662" t="s">
        <v>619</v>
      </c>
      <c r="H211" s="662" t="s">
        <v>1342</v>
      </c>
      <c r="I211" s="662" t="s">
        <v>1343</v>
      </c>
      <c r="J211" s="662" t="s">
        <v>1344</v>
      </c>
      <c r="K211" s="662" t="s">
        <v>929</v>
      </c>
      <c r="L211" s="664">
        <v>93.84999999999998</v>
      </c>
      <c r="M211" s="664">
        <v>3</v>
      </c>
      <c r="N211" s="665">
        <v>281.54999999999995</v>
      </c>
    </row>
    <row r="212" spans="1:14" ht="14.4" customHeight="1" x14ac:dyDescent="0.3">
      <c r="A212" s="660" t="s">
        <v>566</v>
      </c>
      <c r="B212" s="661" t="s">
        <v>567</v>
      </c>
      <c r="C212" s="662" t="s">
        <v>571</v>
      </c>
      <c r="D212" s="663" t="s">
        <v>2632</v>
      </c>
      <c r="E212" s="662" t="s">
        <v>606</v>
      </c>
      <c r="F212" s="663" t="s">
        <v>2639</v>
      </c>
      <c r="G212" s="662" t="s">
        <v>619</v>
      </c>
      <c r="H212" s="662" t="s">
        <v>1345</v>
      </c>
      <c r="I212" s="662" t="s">
        <v>216</v>
      </c>
      <c r="J212" s="662" t="s">
        <v>1346</v>
      </c>
      <c r="K212" s="662" t="s">
        <v>1347</v>
      </c>
      <c r="L212" s="664">
        <v>6841.6703847042518</v>
      </c>
      <c r="M212" s="664">
        <v>29</v>
      </c>
      <c r="N212" s="665">
        <v>198408.4411564233</v>
      </c>
    </row>
    <row r="213" spans="1:14" ht="14.4" customHeight="1" x14ac:dyDescent="0.3">
      <c r="A213" s="660" t="s">
        <v>566</v>
      </c>
      <c r="B213" s="661" t="s">
        <v>567</v>
      </c>
      <c r="C213" s="662" t="s">
        <v>571</v>
      </c>
      <c r="D213" s="663" t="s">
        <v>2632</v>
      </c>
      <c r="E213" s="662" t="s">
        <v>606</v>
      </c>
      <c r="F213" s="663" t="s">
        <v>2639</v>
      </c>
      <c r="G213" s="662" t="s">
        <v>619</v>
      </c>
      <c r="H213" s="662" t="s">
        <v>1348</v>
      </c>
      <c r="I213" s="662" t="s">
        <v>1348</v>
      </c>
      <c r="J213" s="662" t="s">
        <v>1349</v>
      </c>
      <c r="K213" s="662" t="s">
        <v>1350</v>
      </c>
      <c r="L213" s="664">
        <v>3789.7636666666672</v>
      </c>
      <c r="M213" s="664">
        <v>10</v>
      </c>
      <c r="N213" s="665">
        <v>37897.636666666673</v>
      </c>
    </row>
    <row r="214" spans="1:14" ht="14.4" customHeight="1" x14ac:dyDescent="0.3">
      <c r="A214" s="660" t="s">
        <v>566</v>
      </c>
      <c r="B214" s="661" t="s">
        <v>567</v>
      </c>
      <c r="C214" s="662" t="s">
        <v>571</v>
      </c>
      <c r="D214" s="663" t="s">
        <v>2632</v>
      </c>
      <c r="E214" s="662" t="s">
        <v>606</v>
      </c>
      <c r="F214" s="663" t="s">
        <v>2639</v>
      </c>
      <c r="G214" s="662" t="s">
        <v>619</v>
      </c>
      <c r="H214" s="662" t="s">
        <v>1351</v>
      </c>
      <c r="I214" s="662" t="s">
        <v>1280</v>
      </c>
      <c r="J214" s="662" t="s">
        <v>1352</v>
      </c>
      <c r="K214" s="662" t="s">
        <v>1353</v>
      </c>
      <c r="L214" s="664">
        <v>4473.4999999999991</v>
      </c>
      <c r="M214" s="664">
        <v>7.7229999999999999</v>
      </c>
      <c r="N214" s="665">
        <v>34548.840499999991</v>
      </c>
    </row>
    <row r="215" spans="1:14" ht="14.4" customHeight="1" x14ac:dyDescent="0.3">
      <c r="A215" s="660" t="s">
        <v>566</v>
      </c>
      <c r="B215" s="661" t="s">
        <v>567</v>
      </c>
      <c r="C215" s="662" t="s">
        <v>571</v>
      </c>
      <c r="D215" s="663" t="s">
        <v>2632</v>
      </c>
      <c r="E215" s="662" t="s">
        <v>606</v>
      </c>
      <c r="F215" s="663" t="s">
        <v>2639</v>
      </c>
      <c r="G215" s="662" t="s">
        <v>619</v>
      </c>
      <c r="H215" s="662" t="s">
        <v>1354</v>
      </c>
      <c r="I215" s="662" t="s">
        <v>216</v>
      </c>
      <c r="J215" s="662" t="s">
        <v>1355</v>
      </c>
      <c r="K215" s="662" t="s">
        <v>1356</v>
      </c>
      <c r="L215" s="664">
        <v>518.29000000000008</v>
      </c>
      <c r="M215" s="664">
        <v>19</v>
      </c>
      <c r="N215" s="665">
        <v>9847.510000000002</v>
      </c>
    </row>
    <row r="216" spans="1:14" ht="14.4" customHeight="1" x14ac:dyDescent="0.3">
      <c r="A216" s="660" t="s">
        <v>566</v>
      </c>
      <c r="B216" s="661" t="s">
        <v>567</v>
      </c>
      <c r="C216" s="662" t="s">
        <v>571</v>
      </c>
      <c r="D216" s="663" t="s">
        <v>2632</v>
      </c>
      <c r="E216" s="662" t="s">
        <v>606</v>
      </c>
      <c r="F216" s="663" t="s">
        <v>2639</v>
      </c>
      <c r="G216" s="662" t="s">
        <v>619</v>
      </c>
      <c r="H216" s="662" t="s">
        <v>1357</v>
      </c>
      <c r="I216" s="662" t="s">
        <v>216</v>
      </c>
      <c r="J216" s="662" t="s">
        <v>1358</v>
      </c>
      <c r="K216" s="662" t="s">
        <v>1359</v>
      </c>
      <c r="L216" s="664">
        <v>89.336250000000007</v>
      </c>
      <c r="M216" s="664">
        <v>32</v>
      </c>
      <c r="N216" s="665">
        <v>2858.76</v>
      </c>
    </row>
    <row r="217" spans="1:14" ht="14.4" customHeight="1" x14ac:dyDescent="0.3">
      <c r="A217" s="660" t="s">
        <v>566</v>
      </c>
      <c r="B217" s="661" t="s">
        <v>567</v>
      </c>
      <c r="C217" s="662" t="s">
        <v>571</v>
      </c>
      <c r="D217" s="663" t="s">
        <v>2632</v>
      </c>
      <c r="E217" s="662" t="s">
        <v>606</v>
      </c>
      <c r="F217" s="663" t="s">
        <v>2639</v>
      </c>
      <c r="G217" s="662" t="s">
        <v>619</v>
      </c>
      <c r="H217" s="662" t="s">
        <v>1360</v>
      </c>
      <c r="I217" s="662" t="s">
        <v>216</v>
      </c>
      <c r="J217" s="662" t="s">
        <v>1361</v>
      </c>
      <c r="K217" s="662"/>
      <c r="L217" s="664">
        <v>36.56989071527488</v>
      </c>
      <c r="M217" s="664">
        <v>5</v>
      </c>
      <c r="N217" s="665">
        <v>182.8494535763744</v>
      </c>
    </row>
    <row r="218" spans="1:14" ht="14.4" customHeight="1" x14ac:dyDescent="0.3">
      <c r="A218" s="660" t="s">
        <v>566</v>
      </c>
      <c r="B218" s="661" t="s">
        <v>567</v>
      </c>
      <c r="C218" s="662" t="s">
        <v>571</v>
      </c>
      <c r="D218" s="663" t="s">
        <v>2632</v>
      </c>
      <c r="E218" s="662" t="s">
        <v>606</v>
      </c>
      <c r="F218" s="663" t="s">
        <v>2639</v>
      </c>
      <c r="G218" s="662" t="s">
        <v>619</v>
      </c>
      <c r="H218" s="662" t="s">
        <v>1362</v>
      </c>
      <c r="I218" s="662" t="s">
        <v>216</v>
      </c>
      <c r="J218" s="662" t="s">
        <v>1363</v>
      </c>
      <c r="K218" s="662"/>
      <c r="L218" s="664">
        <v>36.57</v>
      </c>
      <c r="M218" s="664">
        <v>1</v>
      </c>
      <c r="N218" s="665">
        <v>36.57</v>
      </c>
    </row>
    <row r="219" spans="1:14" ht="14.4" customHeight="1" x14ac:dyDescent="0.3">
      <c r="A219" s="660" t="s">
        <v>566</v>
      </c>
      <c r="B219" s="661" t="s">
        <v>567</v>
      </c>
      <c r="C219" s="662" t="s">
        <v>571</v>
      </c>
      <c r="D219" s="663" t="s">
        <v>2632</v>
      </c>
      <c r="E219" s="662" t="s">
        <v>606</v>
      </c>
      <c r="F219" s="663" t="s">
        <v>2639</v>
      </c>
      <c r="G219" s="662" t="s">
        <v>619</v>
      </c>
      <c r="H219" s="662" t="s">
        <v>1364</v>
      </c>
      <c r="I219" s="662" t="s">
        <v>1365</v>
      </c>
      <c r="J219" s="662" t="s">
        <v>1366</v>
      </c>
      <c r="K219" s="662" t="s">
        <v>1367</v>
      </c>
      <c r="L219" s="664">
        <v>3835.6700265787604</v>
      </c>
      <c r="M219" s="664">
        <v>2</v>
      </c>
      <c r="N219" s="665">
        <v>7671.3400531575207</v>
      </c>
    </row>
    <row r="220" spans="1:14" ht="14.4" customHeight="1" x14ac:dyDescent="0.3">
      <c r="A220" s="660" t="s">
        <v>566</v>
      </c>
      <c r="B220" s="661" t="s">
        <v>567</v>
      </c>
      <c r="C220" s="662" t="s">
        <v>571</v>
      </c>
      <c r="D220" s="663" t="s">
        <v>2632</v>
      </c>
      <c r="E220" s="662" t="s">
        <v>606</v>
      </c>
      <c r="F220" s="663" t="s">
        <v>2639</v>
      </c>
      <c r="G220" s="662" t="s">
        <v>619</v>
      </c>
      <c r="H220" s="662" t="s">
        <v>1368</v>
      </c>
      <c r="I220" s="662" t="s">
        <v>1369</v>
      </c>
      <c r="J220" s="662" t="s">
        <v>1370</v>
      </c>
      <c r="K220" s="662" t="s">
        <v>1371</v>
      </c>
      <c r="L220" s="664">
        <v>161.02944931912958</v>
      </c>
      <c r="M220" s="664">
        <v>1</v>
      </c>
      <c r="N220" s="665">
        <v>161.02944931912958</v>
      </c>
    </row>
    <row r="221" spans="1:14" ht="14.4" customHeight="1" x14ac:dyDescent="0.3">
      <c r="A221" s="660" t="s">
        <v>566</v>
      </c>
      <c r="B221" s="661" t="s">
        <v>567</v>
      </c>
      <c r="C221" s="662" t="s">
        <v>571</v>
      </c>
      <c r="D221" s="663" t="s">
        <v>2632</v>
      </c>
      <c r="E221" s="662" t="s">
        <v>606</v>
      </c>
      <c r="F221" s="663" t="s">
        <v>2639</v>
      </c>
      <c r="G221" s="662" t="s">
        <v>619</v>
      </c>
      <c r="H221" s="662" t="s">
        <v>1372</v>
      </c>
      <c r="I221" s="662" t="s">
        <v>216</v>
      </c>
      <c r="J221" s="662" t="s">
        <v>1373</v>
      </c>
      <c r="K221" s="662"/>
      <c r="L221" s="664">
        <v>36.57</v>
      </c>
      <c r="M221" s="664">
        <v>1</v>
      </c>
      <c r="N221" s="665">
        <v>36.57</v>
      </c>
    </row>
    <row r="222" spans="1:14" ht="14.4" customHeight="1" x14ac:dyDescent="0.3">
      <c r="A222" s="660" t="s">
        <v>566</v>
      </c>
      <c r="B222" s="661" t="s">
        <v>567</v>
      </c>
      <c r="C222" s="662" t="s">
        <v>571</v>
      </c>
      <c r="D222" s="663" t="s">
        <v>2632</v>
      </c>
      <c r="E222" s="662" t="s">
        <v>606</v>
      </c>
      <c r="F222" s="663" t="s">
        <v>2639</v>
      </c>
      <c r="G222" s="662" t="s">
        <v>619</v>
      </c>
      <c r="H222" s="662" t="s">
        <v>1374</v>
      </c>
      <c r="I222" s="662" t="s">
        <v>1374</v>
      </c>
      <c r="J222" s="662" t="s">
        <v>1104</v>
      </c>
      <c r="K222" s="662" t="s">
        <v>1375</v>
      </c>
      <c r="L222" s="664">
        <v>396.35908796773617</v>
      </c>
      <c r="M222" s="664">
        <v>1</v>
      </c>
      <c r="N222" s="665">
        <v>396.35908796773617</v>
      </c>
    </row>
    <row r="223" spans="1:14" ht="14.4" customHeight="1" x14ac:dyDescent="0.3">
      <c r="A223" s="660" t="s">
        <v>566</v>
      </c>
      <c r="B223" s="661" t="s">
        <v>567</v>
      </c>
      <c r="C223" s="662" t="s">
        <v>571</v>
      </c>
      <c r="D223" s="663" t="s">
        <v>2632</v>
      </c>
      <c r="E223" s="662" t="s">
        <v>606</v>
      </c>
      <c r="F223" s="663" t="s">
        <v>2639</v>
      </c>
      <c r="G223" s="662" t="s">
        <v>619</v>
      </c>
      <c r="H223" s="662" t="s">
        <v>1376</v>
      </c>
      <c r="I223" s="662" t="s">
        <v>216</v>
      </c>
      <c r="J223" s="662" t="s">
        <v>1377</v>
      </c>
      <c r="K223" s="662"/>
      <c r="L223" s="664">
        <v>114.47999052210784</v>
      </c>
      <c r="M223" s="664">
        <v>2</v>
      </c>
      <c r="N223" s="665">
        <v>228.95998104421568</v>
      </c>
    </row>
    <row r="224" spans="1:14" ht="14.4" customHeight="1" x14ac:dyDescent="0.3">
      <c r="A224" s="660" t="s">
        <v>566</v>
      </c>
      <c r="B224" s="661" t="s">
        <v>567</v>
      </c>
      <c r="C224" s="662" t="s">
        <v>571</v>
      </c>
      <c r="D224" s="663" t="s">
        <v>2632</v>
      </c>
      <c r="E224" s="662" t="s">
        <v>606</v>
      </c>
      <c r="F224" s="663" t="s">
        <v>2639</v>
      </c>
      <c r="G224" s="662" t="s">
        <v>619</v>
      </c>
      <c r="H224" s="662" t="s">
        <v>1378</v>
      </c>
      <c r="I224" s="662" t="s">
        <v>216</v>
      </c>
      <c r="J224" s="662" t="s">
        <v>1379</v>
      </c>
      <c r="K224" s="662"/>
      <c r="L224" s="664">
        <v>19.169943735634313</v>
      </c>
      <c r="M224" s="664">
        <v>1</v>
      </c>
      <c r="N224" s="665">
        <v>19.169943735634313</v>
      </c>
    </row>
    <row r="225" spans="1:14" ht="14.4" customHeight="1" x14ac:dyDescent="0.3">
      <c r="A225" s="660" t="s">
        <v>566</v>
      </c>
      <c r="B225" s="661" t="s">
        <v>567</v>
      </c>
      <c r="C225" s="662" t="s">
        <v>571</v>
      </c>
      <c r="D225" s="663" t="s">
        <v>2632</v>
      </c>
      <c r="E225" s="662" t="s">
        <v>606</v>
      </c>
      <c r="F225" s="663" t="s">
        <v>2639</v>
      </c>
      <c r="G225" s="662" t="s">
        <v>619</v>
      </c>
      <c r="H225" s="662" t="s">
        <v>1380</v>
      </c>
      <c r="I225" s="662" t="s">
        <v>1381</v>
      </c>
      <c r="J225" s="662" t="s">
        <v>1382</v>
      </c>
      <c r="K225" s="662" t="s">
        <v>1383</v>
      </c>
      <c r="L225" s="664">
        <v>175.55833333333331</v>
      </c>
      <c r="M225" s="664">
        <v>1</v>
      </c>
      <c r="N225" s="665">
        <v>175.55833333333331</v>
      </c>
    </row>
    <row r="226" spans="1:14" ht="14.4" customHeight="1" x14ac:dyDescent="0.3">
      <c r="A226" s="660" t="s">
        <v>566</v>
      </c>
      <c r="B226" s="661" t="s">
        <v>567</v>
      </c>
      <c r="C226" s="662" t="s">
        <v>571</v>
      </c>
      <c r="D226" s="663" t="s">
        <v>2632</v>
      </c>
      <c r="E226" s="662" t="s">
        <v>606</v>
      </c>
      <c r="F226" s="663" t="s">
        <v>2639</v>
      </c>
      <c r="G226" s="662" t="s">
        <v>619</v>
      </c>
      <c r="H226" s="662" t="s">
        <v>1384</v>
      </c>
      <c r="I226" s="662" t="s">
        <v>1384</v>
      </c>
      <c r="J226" s="662" t="s">
        <v>1385</v>
      </c>
      <c r="K226" s="662" t="s">
        <v>979</v>
      </c>
      <c r="L226" s="664">
        <v>96.099577116770106</v>
      </c>
      <c r="M226" s="664">
        <v>3</v>
      </c>
      <c r="N226" s="665">
        <v>288.29873135031033</v>
      </c>
    </row>
    <row r="227" spans="1:14" ht="14.4" customHeight="1" x14ac:dyDescent="0.3">
      <c r="A227" s="660" t="s">
        <v>566</v>
      </c>
      <c r="B227" s="661" t="s">
        <v>567</v>
      </c>
      <c r="C227" s="662" t="s">
        <v>571</v>
      </c>
      <c r="D227" s="663" t="s">
        <v>2632</v>
      </c>
      <c r="E227" s="662" t="s">
        <v>606</v>
      </c>
      <c r="F227" s="663" t="s">
        <v>2639</v>
      </c>
      <c r="G227" s="662" t="s">
        <v>619</v>
      </c>
      <c r="H227" s="662" t="s">
        <v>1386</v>
      </c>
      <c r="I227" s="662" t="s">
        <v>1386</v>
      </c>
      <c r="J227" s="662" t="s">
        <v>1277</v>
      </c>
      <c r="K227" s="662" t="s">
        <v>1387</v>
      </c>
      <c r="L227" s="664">
        <v>202.11420504958812</v>
      </c>
      <c r="M227" s="664">
        <v>21.121829399999996</v>
      </c>
      <c r="N227" s="665">
        <v>4269.0217583740177</v>
      </c>
    </row>
    <row r="228" spans="1:14" ht="14.4" customHeight="1" x14ac:dyDescent="0.3">
      <c r="A228" s="660" t="s">
        <v>566</v>
      </c>
      <c r="B228" s="661" t="s">
        <v>567</v>
      </c>
      <c r="C228" s="662" t="s">
        <v>571</v>
      </c>
      <c r="D228" s="663" t="s">
        <v>2632</v>
      </c>
      <c r="E228" s="662" t="s">
        <v>606</v>
      </c>
      <c r="F228" s="663" t="s">
        <v>2639</v>
      </c>
      <c r="G228" s="662" t="s">
        <v>619</v>
      </c>
      <c r="H228" s="662" t="s">
        <v>1388</v>
      </c>
      <c r="I228" s="662" t="s">
        <v>1388</v>
      </c>
      <c r="J228" s="662" t="s">
        <v>1277</v>
      </c>
      <c r="K228" s="662" t="s">
        <v>1389</v>
      </c>
      <c r="L228" s="664">
        <v>310.03937172305177</v>
      </c>
      <c r="M228" s="664">
        <v>56.222134799999999</v>
      </c>
      <c r="N228" s="665">
        <v>17431.075350320723</v>
      </c>
    </row>
    <row r="229" spans="1:14" ht="14.4" customHeight="1" x14ac:dyDescent="0.3">
      <c r="A229" s="660" t="s">
        <v>566</v>
      </c>
      <c r="B229" s="661" t="s">
        <v>567</v>
      </c>
      <c r="C229" s="662" t="s">
        <v>571</v>
      </c>
      <c r="D229" s="663" t="s">
        <v>2632</v>
      </c>
      <c r="E229" s="662" t="s">
        <v>606</v>
      </c>
      <c r="F229" s="663" t="s">
        <v>2639</v>
      </c>
      <c r="G229" s="662" t="s">
        <v>619</v>
      </c>
      <c r="H229" s="662" t="s">
        <v>1390</v>
      </c>
      <c r="I229" s="662" t="s">
        <v>1280</v>
      </c>
      <c r="J229" s="662" t="s">
        <v>1391</v>
      </c>
      <c r="K229" s="662" t="s">
        <v>1392</v>
      </c>
      <c r="L229" s="664">
        <v>9166.1899999999987</v>
      </c>
      <c r="M229" s="664">
        <v>5</v>
      </c>
      <c r="N229" s="665">
        <v>45830.95</v>
      </c>
    </row>
    <row r="230" spans="1:14" ht="14.4" customHeight="1" x14ac:dyDescent="0.3">
      <c r="A230" s="660" t="s">
        <v>566</v>
      </c>
      <c r="B230" s="661" t="s">
        <v>567</v>
      </c>
      <c r="C230" s="662" t="s">
        <v>571</v>
      </c>
      <c r="D230" s="663" t="s">
        <v>2632</v>
      </c>
      <c r="E230" s="662" t="s">
        <v>606</v>
      </c>
      <c r="F230" s="663" t="s">
        <v>2639</v>
      </c>
      <c r="G230" s="662" t="s">
        <v>619</v>
      </c>
      <c r="H230" s="662" t="s">
        <v>1393</v>
      </c>
      <c r="I230" s="662" t="s">
        <v>216</v>
      </c>
      <c r="J230" s="662" t="s">
        <v>1394</v>
      </c>
      <c r="K230" s="662"/>
      <c r="L230" s="664">
        <v>36.569726788187197</v>
      </c>
      <c r="M230" s="664">
        <v>2</v>
      </c>
      <c r="N230" s="665">
        <v>73.139453576374393</v>
      </c>
    </row>
    <row r="231" spans="1:14" ht="14.4" customHeight="1" x14ac:dyDescent="0.3">
      <c r="A231" s="660" t="s">
        <v>566</v>
      </c>
      <c r="B231" s="661" t="s">
        <v>567</v>
      </c>
      <c r="C231" s="662" t="s">
        <v>571</v>
      </c>
      <c r="D231" s="663" t="s">
        <v>2632</v>
      </c>
      <c r="E231" s="662" t="s">
        <v>606</v>
      </c>
      <c r="F231" s="663" t="s">
        <v>2639</v>
      </c>
      <c r="G231" s="662" t="s">
        <v>619</v>
      </c>
      <c r="H231" s="662" t="s">
        <v>1395</v>
      </c>
      <c r="I231" s="662" t="s">
        <v>1395</v>
      </c>
      <c r="J231" s="662" t="s">
        <v>1396</v>
      </c>
      <c r="K231" s="662" t="s">
        <v>1397</v>
      </c>
      <c r="L231" s="664">
        <v>4244.625</v>
      </c>
      <c r="M231" s="664">
        <v>5</v>
      </c>
      <c r="N231" s="665">
        <v>21223.125</v>
      </c>
    </row>
    <row r="232" spans="1:14" ht="14.4" customHeight="1" x14ac:dyDescent="0.3">
      <c r="A232" s="660" t="s">
        <v>566</v>
      </c>
      <c r="B232" s="661" t="s">
        <v>567</v>
      </c>
      <c r="C232" s="662" t="s">
        <v>571</v>
      </c>
      <c r="D232" s="663" t="s">
        <v>2632</v>
      </c>
      <c r="E232" s="662" t="s">
        <v>606</v>
      </c>
      <c r="F232" s="663" t="s">
        <v>2639</v>
      </c>
      <c r="G232" s="662" t="s">
        <v>619</v>
      </c>
      <c r="H232" s="662" t="s">
        <v>1398</v>
      </c>
      <c r="I232" s="662" t="s">
        <v>216</v>
      </c>
      <c r="J232" s="662" t="s">
        <v>1399</v>
      </c>
      <c r="K232" s="662"/>
      <c r="L232" s="664">
        <v>37.200000000000003</v>
      </c>
      <c r="M232" s="664">
        <v>3</v>
      </c>
      <c r="N232" s="665">
        <v>111.60000000000001</v>
      </c>
    </row>
    <row r="233" spans="1:14" ht="14.4" customHeight="1" x14ac:dyDescent="0.3">
      <c r="A233" s="660" t="s">
        <v>566</v>
      </c>
      <c r="B233" s="661" t="s">
        <v>567</v>
      </c>
      <c r="C233" s="662" t="s">
        <v>571</v>
      </c>
      <c r="D233" s="663" t="s">
        <v>2632</v>
      </c>
      <c r="E233" s="662" t="s">
        <v>606</v>
      </c>
      <c r="F233" s="663" t="s">
        <v>2639</v>
      </c>
      <c r="G233" s="662" t="s">
        <v>619</v>
      </c>
      <c r="H233" s="662" t="s">
        <v>1400</v>
      </c>
      <c r="I233" s="662" t="s">
        <v>1400</v>
      </c>
      <c r="J233" s="662" t="s">
        <v>702</v>
      </c>
      <c r="K233" s="662" t="s">
        <v>1401</v>
      </c>
      <c r="L233" s="664">
        <v>546.77999999999986</v>
      </c>
      <c r="M233" s="664">
        <v>1</v>
      </c>
      <c r="N233" s="665">
        <v>546.77999999999986</v>
      </c>
    </row>
    <row r="234" spans="1:14" ht="14.4" customHeight="1" x14ac:dyDescent="0.3">
      <c r="A234" s="660" t="s">
        <v>566</v>
      </c>
      <c r="B234" s="661" t="s">
        <v>567</v>
      </c>
      <c r="C234" s="662" t="s">
        <v>571</v>
      </c>
      <c r="D234" s="663" t="s">
        <v>2632</v>
      </c>
      <c r="E234" s="662" t="s">
        <v>606</v>
      </c>
      <c r="F234" s="663" t="s">
        <v>2639</v>
      </c>
      <c r="G234" s="662" t="s">
        <v>619</v>
      </c>
      <c r="H234" s="662" t="s">
        <v>1402</v>
      </c>
      <c r="I234" s="662" t="s">
        <v>1402</v>
      </c>
      <c r="J234" s="662" t="s">
        <v>1403</v>
      </c>
      <c r="K234" s="662" t="s">
        <v>1404</v>
      </c>
      <c r="L234" s="664">
        <v>134.69886372531539</v>
      </c>
      <c r="M234" s="664">
        <v>4</v>
      </c>
      <c r="N234" s="665">
        <v>538.79545490126156</v>
      </c>
    </row>
    <row r="235" spans="1:14" ht="14.4" customHeight="1" x14ac:dyDescent="0.3">
      <c r="A235" s="660" t="s">
        <v>566</v>
      </c>
      <c r="B235" s="661" t="s">
        <v>567</v>
      </c>
      <c r="C235" s="662" t="s">
        <v>571</v>
      </c>
      <c r="D235" s="663" t="s">
        <v>2632</v>
      </c>
      <c r="E235" s="662" t="s">
        <v>606</v>
      </c>
      <c r="F235" s="663" t="s">
        <v>2639</v>
      </c>
      <c r="G235" s="662" t="s">
        <v>619</v>
      </c>
      <c r="H235" s="662" t="s">
        <v>1405</v>
      </c>
      <c r="I235" s="662" t="s">
        <v>216</v>
      </c>
      <c r="J235" s="662" t="s">
        <v>1406</v>
      </c>
      <c r="K235" s="662"/>
      <c r="L235" s="664">
        <v>170.62583333333333</v>
      </c>
      <c r="M235" s="664">
        <v>4</v>
      </c>
      <c r="N235" s="665">
        <v>682.50333333333333</v>
      </c>
    </row>
    <row r="236" spans="1:14" ht="14.4" customHeight="1" x14ac:dyDescent="0.3">
      <c r="A236" s="660" t="s">
        <v>566</v>
      </c>
      <c r="B236" s="661" t="s">
        <v>567</v>
      </c>
      <c r="C236" s="662" t="s">
        <v>571</v>
      </c>
      <c r="D236" s="663" t="s">
        <v>2632</v>
      </c>
      <c r="E236" s="662" t="s">
        <v>606</v>
      </c>
      <c r="F236" s="663" t="s">
        <v>2639</v>
      </c>
      <c r="G236" s="662" t="s">
        <v>619</v>
      </c>
      <c r="H236" s="662" t="s">
        <v>1407</v>
      </c>
      <c r="I236" s="662" t="s">
        <v>216</v>
      </c>
      <c r="J236" s="662" t="s">
        <v>1408</v>
      </c>
      <c r="K236" s="662" t="s">
        <v>1409</v>
      </c>
      <c r="L236" s="664">
        <v>82.763779855867512</v>
      </c>
      <c r="M236" s="664">
        <v>2</v>
      </c>
      <c r="N236" s="665">
        <v>165.52755971173502</v>
      </c>
    </row>
    <row r="237" spans="1:14" ht="14.4" customHeight="1" x14ac:dyDescent="0.3">
      <c r="A237" s="660" t="s">
        <v>566</v>
      </c>
      <c r="B237" s="661" t="s">
        <v>567</v>
      </c>
      <c r="C237" s="662" t="s">
        <v>571</v>
      </c>
      <c r="D237" s="663" t="s">
        <v>2632</v>
      </c>
      <c r="E237" s="662" t="s">
        <v>606</v>
      </c>
      <c r="F237" s="663" t="s">
        <v>2639</v>
      </c>
      <c r="G237" s="662" t="s">
        <v>619</v>
      </c>
      <c r="H237" s="662" t="s">
        <v>1410</v>
      </c>
      <c r="I237" s="662" t="s">
        <v>1410</v>
      </c>
      <c r="J237" s="662" t="s">
        <v>1411</v>
      </c>
      <c r="K237" s="662" t="s">
        <v>1412</v>
      </c>
      <c r="L237" s="664">
        <v>124.27917966814032</v>
      </c>
      <c r="M237" s="664">
        <v>3</v>
      </c>
      <c r="N237" s="665">
        <v>372.83753900442093</v>
      </c>
    </row>
    <row r="238" spans="1:14" ht="14.4" customHeight="1" x14ac:dyDescent="0.3">
      <c r="A238" s="660" t="s">
        <v>566</v>
      </c>
      <c r="B238" s="661" t="s">
        <v>567</v>
      </c>
      <c r="C238" s="662" t="s">
        <v>571</v>
      </c>
      <c r="D238" s="663" t="s">
        <v>2632</v>
      </c>
      <c r="E238" s="662" t="s">
        <v>606</v>
      </c>
      <c r="F238" s="663" t="s">
        <v>2639</v>
      </c>
      <c r="G238" s="662" t="s">
        <v>619</v>
      </c>
      <c r="H238" s="662" t="s">
        <v>1413</v>
      </c>
      <c r="I238" s="662" t="s">
        <v>1413</v>
      </c>
      <c r="J238" s="662" t="s">
        <v>1414</v>
      </c>
      <c r="K238" s="662" t="s">
        <v>1415</v>
      </c>
      <c r="L238" s="664">
        <v>44</v>
      </c>
      <c r="M238" s="664">
        <v>3</v>
      </c>
      <c r="N238" s="665">
        <v>132</v>
      </c>
    </row>
    <row r="239" spans="1:14" ht="14.4" customHeight="1" x14ac:dyDescent="0.3">
      <c r="A239" s="660" t="s">
        <v>566</v>
      </c>
      <c r="B239" s="661" t="s">
        <v>567</v>
      </c>
      <c r="C239" s="662" t="s">
        <v>571</v>
      </c>
      <c r="D239" s="663" t="s">
        <v>2632</v>
      </c>
      <c r="E239" s="662" t="s">
        <v>606</v>
      </c>
      <c r="F239" s="663" t="s">
        <v>2639</v>
      </c>
      <c r="G239" s="662" t="s">
        <v>619</v>
      </c>
      <c r="H239" s="662" t="s">
        <v>1416</v>
      </c>
      <c r="I239" s="662" t="s">
        <v>1416</v>
      </c>
      <c r="J239" s="662" t="s">
        <v>1414</v>
      </c>
      <c r="K239" s="662" t="s">
        <v>1417</v>
      </c>
      <c r="L239" s="664">
        <v>110.00002440014822</v>
      </c>
      <c r="M239" s="664">
        <v>6</v>
      </c>
      <c r="N239" s="665">
        <v>660.00014640088932</v>
      </c>
    </row>
    <row r="240" spans="1:14" ht="14.4" customHeight="1" x14ac:dyDescent="0.3">
      <c r="A240" s="660" t="s">
        <v>566</v>
      </c>
      <c r="B240" s="661" t="s">
        <v>567</v>
      </c>
      <c r="C240" s="662" t="s">
        <v>571</v>
      </c>
      <c r="D240" s="663" t="s">
        <v>2632</v>
      </c>
      <c r="E240" s="662" t="s">
        <v>606</v>
      </c>
      <c r="F240" s="663" t="s">
        <v>2639</v>
      </c>
      <c r="G240" s="662" t="s">
        <v>619</v>
      </c>
      <c r="H240" s="662" t="s">
        <v>1418</v>
      </c>
      <c r="I240" s="662" t="s">
        <v>1418</v>
      </c>
      <c r="J240" s="662" t="s">
        <v>1419</v>
      </c>
      <c r="K240" s="662" t="s">
        <v>1420</v>
      </c>
      <c r="L240" s="664">
        <v>409.18997586840493</v>
      </c>
      <c r="M240" s="664">
        <v>8</v>
      </c>
      <c r="N240" s="665">
        <v>3273.5198069472394</v>
      </c>
    </row>
    <row r="241" spans="1:14" ht="14.4" customHeight="1" x14ac:dyDescent="0.3">
      <c r="A241" s="660" t="s">
        <v>566</v>
      </c>
      <c r="B241" s="661" t="s">
        <v>567</v>
      </c>
      <c r="C241" s="662" t="s">
        <v>571</v>
      </c>
      <c r="D241" s="663" t="s">
        <v>2632</v>
      </c>
      <c r="E241" s="662" t="s">
        <v>606</v>
      </c>
      <c r="F241" s="663" t="s">
        <v>2639</v>
      </c>
      <c r="G241" s="662" t="s">
        <v>619</v>
      </c>
      <c r="H241" s="662" t="s">
        <v>1421</v>
      </c>
      <c r="I241" s="662" t="s">
        <v>1421</v>
      </c>
      <c r="J241" s="662" t="s">
        <v>1422</v>
      </c>
      <c r="K241" s="662" t="s">
        <v>1423</v>
      </c>
      <c r="L241" s="664">
        <v>765.07847619680706</v>
      </c>
      <c r="M241" s="664">
        <v>1</v>
      </c>
      <c r="N241" s="665">
        <v>765.07847619680706</v>
      </c>
    </row>
    <row r="242" spans="1:14" ht="14.4" customHeight="1" x14ac:dyDescent="0.3">
      <c r="A242" s="660" t="s">
        <v>566</v>
      </c>
      <c r="B242" s="661" t="s">
        <v>567</v>
      </c>
      <c r="C242" s="662" t="s">
        <v>571</v>
      </c>
      <c r="D242" s="663" t="s">
        <v>2632</v>
      </c>
      <c r="E242" s="662" t="s">
        <v>606</v>
      </c>
      <c r="F242" s="663" t="s">
        <v>2639</v>
      </c>
      <c r="G242" s="662" t="s">
        <v>619</v>
      </c>
      <c r="H242" s="662" t="s">
        <v>1424</v>
      </c>
      <c r="I242" s="662" t="s">
        <v>1424</v>
      </c>
      <c r="J242" s="662" t="s">
        <v>1425</v>
      </c>
      <c r="K242" s="662" t="s">
        <v>1426</v>
      </c>
      <c r="L242" s="664">
        <v>167.80301672418344</v>
      </c>
      <c r="M242" s="664">
        <v>17.648908899999999</v>
      </c>
      <c r="N242" s="665">
        <v>2961.5401553102897</v>
      </c>
    </row>
    <row r="243" spans="1:14" ht="14.4" customHeight="1" x14ac:dyDescent="0.3">
      <c r="A243" s="660" t="s">
        <v>566</v>
      </c>
      <c r="B243" s="661" t="s">
        <v>567</v>
      </c>
      <c r="C243" s="662" t="s">
        <v>571</v>
      </c>
      <c r="D243" s="663" t="s">
        <v>2632</v>
      </c>
      <c r="E243" s="662" t="s">
        <v>606</v>
      </c>
      <c r="F243" s="663" t="s">
        <v>2639</v>
      </c>
      <c r="G243" s="662" t="s">
        <v>619</v>
      </c>
      <c r="H243" s="662" t="s">
        <v>1427</v>
      </c>
      <c r="I243" s="662" t="s">
        <v>1428</v>
      </c>
      <c r="J243" s="662" t="s">
        <v>1425</v>
      </c>
      <c r="K243" s="662" t="s">
        <v>1429</v>
      </c>
      <c r="L243" s="664">
        <v>114.4861100842153</v>
      </c>
      <c r="M243" s="664">
        <v>35.318579800000002</v>
      </c>
      <c r="N243" s="665">
        <v>4043.4868150009429</v>
      </c>
    </row>
    <row r="244" spans="1:14" ht="14.4" customHeight="1" x14ac:dyDescent="0.3">
      <c r="A244" s="660" t="s">
        <v>566</v>
      </c>
      <c r="B244" s="661" t="s">
        <v>567</v>
      </c>
      <c r="C244" s="662" t="s">
        <v>571</v>
      </c>
      <c r="D244" s="663" t="s">
        <v>2632</v>
      </c>
      <c r="E244" s="662" t="s">
        <v>606</v>
      </c>
      <c r="F244" s="663" t="s">
        <v>2639</v>
      </c>
      <c r="G244" s="662" t="s">
        <v>619</v>
      </c>
      <c r="H244" s="662" t="s">
        <v>1430</v>
      </c>
      <c r="I244" s="662" t="s">
        <v>1431</v>
      </c>
      <c r="J244" s="662" t="s">
        <v>1425</v>
      </c>
      <c r="K244" s="662" t="s">
        <v>1432</v>
      </c>
      <c r="L244" s="664">
        <v>361.86648555555905</v>
      </c>
      <c r="M244" s="664">
        <v>12.887793</v>
      </c>
      <c r="N244" s="665">
        <v>4663.6603594775352</v>
      </c>
    </row>
    <row r="245" spans="1:14" ht="14.4" customHeight="1" x14ac:dyDescent="0.3">
      <c r="A245" s="660" t="s">
        <v>566</v>
      </c>
      <c r="B245" s="661" t="s">
        <v>567</v>
      </c>
      <c r="C245" s="662" t="s">
        <v>571</v>
      </c>
      <c r="D245" s="663" t="s">
        <v>2632</v>
      </c>
      <c r="E245" s="662" t="s">
        <v>606</v>
      </c>
      <c r="F245" s="663" t="s">
        <v>2639</v>
      </c>
      <c r="G245" s="662" t="s">
        <v>619</v>
      </c>
      <c r="H245" s="662" t="s">
        <v>1433</v>
      </c>
      <c r="I245" s="662" t="s">
        <v>1433</v>
      </c>
      <c r="J245" s="662" t="s">
        <v>1434</v>
      </c>
      <c r="K245" s="662" t="s">
        <v>1404</v>
      </c>
      <c r="L245" s="664">
        <v>98.658921550409147</v>
      </c>
      <c r="M245" s="664">
        <v>1</v>
      </c>
      <c r="N245" s="665">
        <v>98.658921550409147</v>
      </c>
    </row>
    <row r="246" spans="1:14" ht="14.4" customHeight="1" x14ac:dyDescent="0.3">
      <c r="A246" s="660" t="s">
        <v>566</v>
      </c>
      <c r="B246" s="661" t="s">
        <v>567</v>
      </c>
      <c r="C246" s="662" t="s">
        <v>571</v>
      </c>
      <c r="D246" s="663" t="s">
        <v>2632</v>
      </c>
      <c r="E246" s="662" t="s">
        <v>606</v>
      </c>
      <c r="F246" s="663" t="s">
        <v>2639</v>
      </c>
      <c r="G246" s="662" t="s">
        <v>619</v>
      </c>
      <c r="H246" s="662" t="s">
        <v>1435</v>
      </c>
      <c r="I246" s="662" t="s">
        <v>216</v>
      </c>
      <c r="J246" s="662" t="s">
        <v>1436</v>
      </c>
      <c r="K246" s="662"/>
      <c r="L246" s="664">
        <v>36.57</v>
      </c>
      <c r="M246" s="664">
        <v>1</v>
      </c>
      <c r="N246" s="665">
        <v>36.57</v>
      </c>
    </row>
    <row r="247" spans="1:14" ht="14.4" customHeight="1" x14ac:dyDescent="0.3">
      <c r="A247" s="660" t="s">
        <v>566</v>
      </c>
      <c r="B247" s="661" t="s">
        <v>567</v>
      </c>
      <c r="C247" s="662" t="s">
        <v>571</v>
      </c>
      <c r="D247" s="663" t="s">
        <v>2632</v>
      </c>
      <c r="E247" s="662" t="s">
        <v>606</v>
      </c>
      <c r="F247" s="663" t="s">
        <v>2639</v>
      </c>
      <c r="G247" s="662" t="s">
        <v>619</v>
      </c>
      <c r="H247" s="662" t="s">
        <v>1437</v>
      </c>
      <c r="I247" s="662" t="s">
        <v>216</v>
      </c>
      <c r="J247" s="662" t="s">
        <v>1438</v>
      </c>
      <c r="K247" s="662"/>
      <c r="L247" s="664">
        <v>36.569817858791467</v>
      </c>
      <c r="M247" s="664">
        <v>3</v>
      </c>
      <c r="N247" s="665">
        <v>109.7094535763744</v>
      </c>
    </row>
    <row r="248" spans="1:14" ht="14.4" customHeight="1" x14ac:dyDescent="0.3">
      <c r="A248" s="660" t="s">
        <v>566</v>
      </c>
      <c r="B248" s="661" t="s">
        <v>567</v>
      </c>
      <c r="C248" s="662" t="s">
        <v>571</v>
      </c>
      <c r="D248" s="663" t="s">
        <v>2632</v>
      </c>
      <c r="E248" s="662" t="s">
        <v>606</v>
      </c>
      <c r="F248" s="663" t="s">
        <v>2639</v>
      </c>
      <c r="G248" s="662" t="s">
        <v>619</v>
      </c>
      <c r="H248" s="662" t="s">
        <v>1439</v>
      </c>
      <c r="I248" s="662" t="s">
        <v>216</v>
      </c>
      <c r="J248" s="662" t="s">
        <v>1440</v>
      </c>
      <c r="K248" s="662"/>
      <c r="L248" s="664">
        <v>86.39</v>
      </c>
      <c r="M248" s="664">
        <v>1</v>
      </c>
      <c r="N248" s="665">
        <v>86.39</v>
      </c>
    </row>
    <row r="249" spans="1:14" ht="14.4" customHeight="1" x14ac:dyDescent="0.3">
      <c r="A249" s="660" t="s">
        <v>566</v>
      </c>
      <c r="B249" s="661" t="s">
        <v>567</v>
      </c>
      <c r="C249" s="662" t="s">
        <v>571</v>
      </c>
      <c r="D249" s="663" t="s">
        <v>2632</v>
      </c>
      <c r="E249" s="662" t="s">
        <v>606</v>
      </c>
      <c r="F249" s="663" t="s">
        <v>2639</v>
      </c>
      <c r="G249" s="662" t="s">
        <v>619</v>
      </c>
      <c r="H249" s="662" t="s">
        <v>1441</v>
      </c>
      <c r="I249" s="662" t="s">
        <v>1441</v>
      </c>
      <c r="J249" s="662" t="s">
        <v>1442</v>
      </c>
      <c r="K249" s="662" t="s">
        <v>1443</v>
      </c>
      <c r="L249" s="664">
        <v>1078.77</v>
      </c>
      <c r="M249" s="664">
        <v>1</v>
      </c>
      <c r="N249" s="665">
        <v>1078.77</v>
      </c>
    </row>
    <row r="250" spans="1:14" ht="14.4" customHeight="1" x14ac:dyDescent="0.3">
      <c r="A250" s="660" t="s">
        <v>566</v>
      </c>
      <c r="B250" s="661" t="s">
        <v>567</v>
      </c>
      <c r="C250" s="662" t="s">
        <v>571</v>
      </c>
      <c r="D250" s="663" t="s">
        <v>2632</v>
      </c>
      <c r="E250" s="662" t="s">
        <v>606</v>
      </c>
      <c r="F250" s="663" t="s">
        <v>2639</v>
      </c>
      <c r="G250" s="662" t="s">
        <v>619</v>
      </c>
      <c r="H250" s="662" t="s">
        <v>1444</v>
      </c>
      <c r="I250" s="662" t="s">
        <v>216</v>
      </c>
      <c r="J250" s="662" t="s">
        <v>1445</v>
      </c>
      <c r="K250" s="662"/>
      <c r="L250" s="664">
        <v>897.28294235567296</v>
      </c>
      <c r="M250" s="664">
        <v>1</v>
      </c>
      <c r="N250" s="665">
        <v>897.28294235567296</v>
      </c>
    </row>
    <row r="251" spans="1:14" ht="14.4" customHeight="1" x14ac:dyDescent="0.3">
      <c r="A251" s="660" t="s">
        <v>566</v>
      </c>
      <c r="B251" s="661" t="s">
        <v>567</v>
      </c>
      <c r="C251" s="662" t="s">
        <v>571</v>
      </c>
      <c r="D251" s="663" t="s">
        <v>2632</v>
      </c>
      <c r="E251" s="662" t="s">
        <v>606</v>
      </c>
      <c r="F251" s="663" t="s">
        <v>2639</v>
      </c>
      <c r="G251" s="662" t="s">
        <v>619</v>
      </c>
      <c r="H251" s="662" t="s">
        <v>1446</v>
      </c>
      <c r="I251" s="662" t="s">
        <v>216</v>
      </c>
      <c r="J251" s="662" t="s">
        <v>1447</v>
      </c>
      <c r="K251" s="662"/>
      <c r="L251" s="664">
        <v>82.969974026029618</v>
      </c>
      <c r="M251" s="664">
        <v>3</v>
      </c>
      <c r="N251" s="665">
        <v>248.90992207808887</v>
      </c>
    </row>
    <row r="252" spans="1:14" ht="14.4" customHeight="1" x14ac:dyDescent="0.3">
      <c r="A252" s="660" t="s">
        <v>566</v>
      </c>
      <c r="B252" s="661" t="s">
        <v>567</v>
      </c>
      <c r="C252" s="662" t="s">
        <v>571</v>
      </c>
      <c r="D252" s="663" t="s">
        <v>2632</v>
      </c>
      <c r="E252" s="662" t="s">
        <v>606</v>
      </c>
      <c r="F252" s="663" t="s">
        <v>2639</v>
      </c>
      <c r="G252" s="662" t="s">
        <v>619</v>
      </c>
      <c r="H252" s="662" t="s">
        <v>1448</v>
      </c>
      <c r="I252" s="662" t="s">
        <v>216</v>
      </c>
      <c r="J252" s="662" t="s">
        <v>1449</v>
      </c>
      <c r="K252" s="662" t="s">
        <v>1450</v>
      </c>
      <c r="L252" s="664">
        <v>206.98800000000003</v>
      </c>
      <c r="M252" s="664">
        <v>1</v>
      </c>
      <c r="N252" s="665">
        <v>206.98800000000003</v>
      </c>
    </row>
    <row r="253" spans="1:14" ht="14.4" customHeight="1" x14ac:dyDescent="0.3">
      <c r="A253" s="660" t="s">
        <v>566</v>
      </c>
      <c r="B253" s="661" t="s">
        <v>567</v>
      </c>
      <c r="C253" s="662" t="s">
        <v>571</v>
      </c>
      <c r="D253" s="663" t="s">
        <v>2632</v>
      </c>
      <c r="E253" s="662" t="s">
        <v>606</v>
      </c>
      <c r="F253" s="663" t="s">
        <v>2639</v>
      </c>
      <c r="G253" s="662" t="s">
        <v>619</v>
      </c>
      <c r="H253" s="662" t="s">
        <v>1451</v>
      </c>
      <c r="I253" s="662" t="s">
        <v>216</v>
      </c>
      <c r="J253" s="662" t="s">
        <v>1452</v>
      </c>
      <c r="K253" s="662"/>
      <c r="L253" s="664">
        <v>36.57</v>
      </c>
      <c r="M253" s="664">
        <v>1</v>
      </c>
      <c r="N253" s="665">
        <v>36.57</v>
      </c>
    </row>
    <row r="254" spans="1:14" ht="14.4" customHeight="1" x14ac:dyDescent="0.3">
      <c r="A254" s="660" t="s">
        <v>566</v>
      </c>
      <c r="B254" s="661" t="s">
        <v>567</v>
      </c>
      <c r="C254" s="662" t="s">
        <v>571</v>
      </c>
      <c r="D254" s="663" t="s">
        <v>2632</v>
      </c>
      <c r="E254" s="662" t="s">
        <v>606</v>
      </c>
      <c r="F254" s="663" t="s">
        <v>2639</v>
      </c>
      <c r="G254" s="662" t="s">
        <v>1453</v>
      </c>
      <c r="H254" s="662" t="s">
        <v>1454</v>
      </c>
      <c r="I254" s="662" t="s">
        <v>1455</v>
      </c>
      <c r="J254" s="662" t="s">
        <v>1456</v>
      </c>
      <c r="K254" s="662" t="s">
        <v>1457</v>
      </c>
      <c r="L254" s="664">
        <v>198.89003710506262</v>
      </c>
      <c r="M254" s="664">
        <v>5</v>
      </c>
      <c r="N254" s="665">
        <v>994.45018552531315</v>
      </c>
    </row>
    <row r="255" spans="1:14" ht="14.4" customHeight="1" x14ac:dyDescent="0.3">
      <c r="A255" s="660" t="s">
        <v>566</v>
      </c>
      <c r="B255" s="661" t="s">
        <v>567</v>
      </c>
      <c r="C255" s="662" t="s">
        <v>571</v>
      </c>
      <c r="D255" s="663" t="s">
        <v>2632</v>
      </c>
      <c r="E255" s="662" t="s">
        <v>606</v>
      </c>
      <c r="F255" s="663" t="s">
        <v>2639</v>
      </c>
      <c r="G255" s="662" t="s">
        <v>1453</v>
      </c>
      <c r="H255" s="662" t="s">
        <v>1458</v>
      </c>
      <c r="I255" s="662" t="s">
        <v>1459</v>
      </c>
      <c r="J255" s="662" t="s">
        <v>1460</v>
      </c>
      <c r="K255" s="662" t="s">
        <v>1461</v>
      </c>
      <c r="L255" s="664">
        <v>34.76</v>
      </c>
      <c r="M255" s="664">
        <v>70</v>
      </c>
      <c r="N255" s="665">
        <v>2433.1999999999998</v>
      </c>
    </row>
    <row r="256" spans="1:14" ht="14.4" customHeight="1" x14ac:dyDescent="0.3">
      <c r="A256" s="660" t="s">
        <v>566</v>
      </c>
      <c r="B256" s="661" t="s">
        <v>567</v>
      </c>
      <c r="C256" s="662" t="s">
        <v>571</v>
      </c>
      <c r="D256" s="663" t="s">
        <v>2632</v>
      </c>
      <c r="E256" s="662" t="s">
        <v>606</v>
      </c>
      <c r="F256" s="663" t="s">
        <v>2639</v>
      </c>
      <c r="G256" s="662" t="s">
        <v>1453</v>
      </c>
      <c r="H256" s="662" t="s">
        <v>1462</v>
      </c>
      <c r="I256" s="662" t="s">
        <v>1463</v>
      </c>
      <c r="J256" s="662" t="s">
        <v>1464</v>
      </c>
      <c r="K256" s="662" t="s">
        <v>1465</v>
      </c>
      <c r="L256" s="664">
        <v>46.214999839210975</v>
      </c>
      <c r="M256" s="664">
        <v>2</v>
      </c>
      <c r="N256" s="665">
        <v>92.42999967842195</v>
      </c>
    </row>
    <row r="257" spans="1:14" ht="14.4" customHeight="1" x14ac:dyDescent="0.3">
      <c r="A257" s="660" t="s">
        <v>566</v>
      </c>
      <c r="B257" s="661" t="s">
        <v>567</v>
      </c>
      <c r="C257" s="662" t="s">
        <v>571</v>
      </c>
      <c r="D257" s="663" t="s">
        <v>2632</v>
      </c>
      <c r="E257" s="662" t="s">
        <v>606</v>
      </c>
      <c r="F257" s="663" t="s">
        <v>2639</v>
      </c>
      <c r="G257" s="662" t="s">
        <v>1453</v>
      </c>
      <c r="H257" s="662" t="s">
        <v>1466</v>
      </c>
      <c r="I257" s="662" t="s">
        <v>1467</v>
      </c>
      <c r="J257" s="662" t="s">
        <v>1468</v>
      </c>
      <c r="K257" s="662" t="s">
        <v>1469</v>
      </c>
      <c r="L257" s="664">
        <v>119.48319693684107</v>
      </c>
      <c r="M257" s="664">
        <v>3</v>
      </c>
      <c r="N257" s="665">
        <v>358.4495908105232</v>
      </c>
    </row>
    <row r="258" spans="1:14" ht="14.4" customHeight="1" x14ac:dyDescent="0.3">
      <c r="A258" s="660" t="s">
        <v>566</v>
      </c>
      <c r="B258" s="661" t="s">
        <v>567</v>
      </c>
      <c r="C258" s="662" t="s">
        <v>571</v>
      </c>
      <c r="D258" s="663" t="s">
        <v>2632</v>
      </c>
      <c r="E258" s="662" t="s">
        <v>606</v>
      </c>
      <c r="F258" s="663" t="s">
        <v>2639</v>
      </c>
      <c r="G258" s="662" t="s">
        <v>1453</v>
      </c>
      <c r="H258" s="662" t="s">
        <v>1470</v>
      </c>
      <c r="I258" s="662" t="s">
        <v>1471</v>
      </c>
      <c r="J258" s="662" t="s">
        <v>1472</v>
      </c>
      <c r="K258" s="662" t="s">
        <v>945</v>
      </c>
      <c r="L258" s="664">
        <v>49.659999999999968</v>
      </c>
      <c r="M258" s="664">
        <v>1</v>
      </c>
      <c r="N258" s="665">
        <v>49.659999999999968</v>
      </c>
    </row>
    <row r="259" spans="1:14" ht="14.4" customHeight="1" x14ac:dyDescent="0.3">
      <c r="A259" s="660" t="s">
        <v>566</v>
      </c>
      <c r="B259" s="661" t="s">
        <v>567</v>
      </c>
      <c r="C259" s="662" t="s">
        <v>571</v>
      </c>
      <c r="D259" s="663" t="s">
        <v>2632</v>
      </c>
      <c r="E259" s="662" t="s">
        <v>606</v>
      </c>
      <c r="F259" s="663" t="s">
        <v>2639</v>
      </c>
      <c r="G259" s="662" t="s">
        <v>1453</v>
      </c>
      <c r="H259" s="662" t="s">
        <v>1473</v>
      </c>
      <c r="I259" s="662" t="s">
        <v>1474</v>
      </c>
      <c r="J259" s="662" t="s">
        <v>1475</v>
      </c>
      <c r="K259" s="662" t="s">
        <v>1476</v>
      </c>
      <c r="L259" s="664">
        <v>138.24997780510452</v>
      </c>
      <c r="M259" s="664">
        <v>11</v>
      </c>
      <c r="N259" s="665">
        <v>1520.7497558561497</v>
      </c>
    </row>
    <row r="260" spans="1:14" ht="14.4" customHeight="1" x14ac:dyDescent="0.3">
      <c r="A260" s="660" t="s">
        <v>566</v>
      </c>
      <c r="B260" s="661" t="s">
        <v>567</v>
      </c>
      <c r="C260" s="662" t="s">
        <v>571</v>
      </c>
      <c r="D260" s="663" t="s">
        <v>2632</v>
      </c>
      <c r="E260" s="662" t="s">
        <v>606</v>
      </c>
      <c r="F260" s="663" t="s">
        <v>2639</v>
      </c>
      <c r="G260" s="662" t="s">
        <v>1453</v>
      </c>
      <c r="H260" s="662" t="s">
        <v>1477</v>
      </c>
      <c r="I260" s="662" t="s">
        <v>1478</v>
      </c>
      <c r="J260" s="662" t="s">
        <v>1479</v>
      </c>
      <c r="K260" s="662" t="s">
        <v>1480</v>
      </c>
      <c r="L260" s="664">
        <v>635.07027012733533</v>
      </c>
      <c r="M260" s="664">
        <v>13</v>
      </c>
      <c r="N260" s="665">
        <v>8255.9135116553589</v>
      </c>
    </row>
    <row r="261" spans="1:14" ht="14.4" customHeight="1" x14ac:dyDescent="0.3">
      <c r="A261" s="660" t="s">
        <v>566</v>
      </c>
      <c r="B261" s="661" t="s">
        <v>567</v>
      </c>
      <c r="C261" s="662" t="s">
        <v>571</v>
      </c>
      <c r="D261" s="663" t="s">
        <v>2632</v>
      </c>
      <c r="E261" s="662" t="s">
        <v>606</v>
      </c>
      <c r="F261" s="663" t="s">
        <v>2639</v>
      </c>
      <c r="G261" s="662" t="s">
        <v>1453</v>
      </c>
      <c r="H261" s="662" t="s">
        <v>1481</v>
      </c>
      <c r="I261" s="662" t="s">
        <v>1482</v>
      </c>
      <c r="J261" s="662" t="s">
        <v>1479</v>
      </c>
      <c r="K261" s="662" t="s">
        <v>1483</v>
      </c>
      <c r="L261" s="664">
        <v>729.39630989833995</v>
      </c>
      <c r="M261" s="664">
        <v>4</v>
      </c>
      <c r="N261" s="665">
        <v>2917.5852395933598</v>
      </c>
    </row>
    <row r="262" spans="1:14" ht="14.4" customHeight="1" x14ac:dyDescent="0.3">
      <c r="A262" s="660" t="s">
        <v>566</v>
      </c>
      <c r="B262" s="661" t="s">
        <v>567</v>
      </c>
      <c r="C262" s="662" t="s">
        <v>571</v>
      </c>
      <c r="D262" s="663" t="s">
        <v>2632</v>
      </c>
      <c r="E262" s="662" t="s">
        <v>606</v>
      </c>
      <c r="F262" s="663" t="s">
        <v>2639</v>
      </c>
      <c r="G262" s="662" t="s">
        <v>1453</v>
      </c>
      <c r="H262" s="662" t="s">
        <v>1484</v>
      </c>
      <c r="I262" s="662" t="s">
        <v>1485</v>
      </c>
      <c r="J262" s="662" t="s">
        <v>1486</v>
      </c>
      <c r="K262" s="662" t="s">
        <v>1487</v>
      </c>
      <c r="L262" s="664">
        <v>39.474821573808406</v>
      </c>
      <c r="M262" s="664">
        <v>4</v>
      </c>
      <c r="N262" s="665">
        <v>157.89928629523362</v>
      </c>
    </row>
    <row r="263" spans="1:14" ht="14.4" customHeight="1" x14ac:dyDescent="0.3">
      <c r="A263" s="660" t="s">
        <v>566</v>
      </c>
      <c r="B263" s="661" t="s">
        <v>567</v>
      </c>
      <c r="C263" s="662" t="s">
        <v>571</v>
      </c>
      <c r="D263" s="663" t="s">
        <v>2632</v>
      </c>
      <c r="E263" s="662" t="s">
        <v>606</v>
      </c>
      <c r="F263" s="663" t="s">
        <v>2639</v>
      </c>
      <c r="G263" s="662" t="s">
        <v>1453</v>
      </c>
      <c r="H263" s="662" t="s">
        <v>1488</v>
      </c>
      <c r="I263" s="662" t="s">
        <v>1489</v>
      </c>
      <c r="J263" s="662" t="s">
        <v>1490</v>
      </c>
      <c r="K263" s="662" t="s">
        <v>1491</v>
      </c>
      <c r="L263" s="664">
        <v>58.800000000000011</v>
      </c>
      <c r="M263" s="664">
        <v>3</v>
      </c>
      <c r="N263" s="665">
        <v>176.40000000000003</v>
      </c>
    </row>
    <row r="264" spans="1:14" ht="14.4" customHeight="1" x14ac:dyDescent="0.3">
      <c r="A264" s="660" t="s">
        <v>566</v>
      </c>
      <c r="B264" s="661" t="s">
        <v>567</v>
      </c>
      <c r="C264" s="662" t="s">
        <v>571</v>
      </c>
      <c r="D264" s="663" t="s">
        <v>2632</v>
      </c>
      <c r="E264" s="662" t="s">
        <v>606</v>
      </c>
      <c r="F264" s="663" t="s">
        <v>2639</v>
      </c>
      <c r="G264" s="662" t="s">
        <v>1453</v>
      </c>
      <c r="H264" s="662" t="s">
        <v>1492</v>
      </c>
      <c r="I264" s="662" t="s">
        <v>1493</v>
      </c>
      <c r="J264" s="662" t="s">
        <v>1494</v>
      </c>
      <c r="K264" s="662" t="s">
        <v>1495</v>
      </c>
      <c r="L264" s="664">
        <v>56.209858349560875</v>
      </c>
      <c r="M264" s="664">
        <v>6</v>
      </c>
      <c r="N264" s="665">
        <v>337.25915009736525</v>
      </c>
    </row>
    <row r="265" spans="1:14" ht="14.4" customHeight="1" x14ac:dyDescent="0.3">
      <c r="A265" s="660" t="s">
        <v>566</v>
      </c>
      <c r="B265" s="661" t="s">
        <v>567</v>
      </c>
      <c r="C265" s="662" t="s">
        <v>571</v>
      </c>
      <c r="D265" s="663" t="s">
        <v>2632</v>
      </c>
      <c r="E265" s="662" t="s">
        <v>606</v>
      </c>
      <c r="F265" s="663" t="s">
        <v>2639</v>
      </c>
      <c r="G265" s="662" t="s">
        <v>1453</v>
      </c>
      <c r="H265" s="662" t="s">
        <v>1496</v>
      </c>
      <c r="I265" s="662" t="s">
        <v>1497</v>
      </c>
      <c r="J265" s="662" t="s">
        <v>1498</v>
      </c>
      <c r="K265" s="662" t="s">
        <v>1499</v>
      </c>
      <c r="L265" s="664">
        <v>107.04983586561843</v>
      </c>
      <c r="M265" s="664">
        <v>4</v>
      </c>
      <c r="N265" s="665">
        <v>428.19934346247373</v>
      </c>
    </row>
    <row r="266" spans="1:14" ht="14.4" customHeight="1" x14ac:dyDescent="0.3">
      <c r="A266" s="660" t="s">
        <v>566</v>
      </c>
      <c r="B266" s="661" t="s">
        <v>567</v>
      </c>
      <c r="C266" s="662" t="s">
        <v>571</v>
      </c>
      <c r="D266" s="663" t="s">
        <v>2632</v>
      </c>
      <c r="E266" s="662" t="s">
        <v>606</v>
      </c>
      <c r="F266" s="663" t="s">
        <v>2639</v>
      </c>
      <c r="G266" s="662" t="s">
        <v>1453</v>
      </c>
      <c r="H266" s="662" t="s">
        <v>1500</v>
      </c>
      <c r="I266" s="662" t="s">
        <v>1501</v>
      </c>
      <c r="J266" s="662" t="s">
        <v>1502</v>
      </c>
      <c r="K266" s="662" t="s">
        <v>1503</v>
      </c>
      <c r="L266" s="664">
        <v>45.549999999999955</v>
      </c>
      <c r="M266" s="664">
        <v>2</v>
      </c>
      <c r="N266" s="665">
        <v>91.099999999999909</v>
      </c>
    </row>
    <row r="267" spans="1:14" ht="14.4" customHeight="1" x14ac:dyDescent="0.3">
      <c r="A267" s="660" t="s">
        <v>566</v>
      </c>
      <c r="B267" s="661" t="s">
        <v>567</v>
      </c>
      <c r="C267" s="662" t="s">
        <v>571</v>
      </c>
      <c r="D267" s="663" t="s">
        <v>2632</v>
      </c>
      <c r="E267" s="662" t="s">
        <v>606</v>
      </c>
      <c r="F267" s="663" t="s">
        <v>2639</v>
      </c>
      <c r="G267" s="662" t="s">
        <v>1453</v>
      </c>
      <c r="H267" s="662" t="s">
        <v>1504</v>
      </c>
      <c r="I267" s="662" t="s">
        <v>1505</v>
      </c>
      <c r="J267" s="662" t="s">
        <v>1506</v>
      </c>
      <c r="K267" s="662" t="s">
        <v>1507</v>
      </c>
      <c r="L267" s="664">
        <v>76.359942801084955</v>
      </c>
      <c r="M267" s="664">
        <v>3</v>
      </c>
      <c r="N267" s="665">
        <v>229.07982840325488</v>
      </c>
    </row>
    <row r="268" spans="1:14" ht="14.4" customHeight="1" x14ac:dyDescent="0.3">
      <c r="A268" s="660" t="s">
        <v>566</v>
      </c>
      <c r="B268" s="661" t="s">
        <v>567</v>
      </c>
      <c r="C268" s="662" t="s">
        <v>571</v>
      </c>
      <c r="D268" s="663" t="s">
        <v>2632</v>
      </c>
      <c r="E268" s="662" t="s">
        <v>606</v>
      </c>
      <c r="F268" s="663" t="s">
        <v>2639</v>
      </c>
      <c r="G268" s="662" t="s">
        <v>1453</v>
      </c>
      <c r="H268" s="662" t="s">
        <v>1508</v>
      </c>
      <c r="I268" s="662" t="s">
        <v>1509</v>
      </c>
      <c r="J268" s="662" t="s">
        <v>1510</v>
      </c>
      <c r="K268" s="662" t="s">
        <v>1511</v>
      </c>
      <c r="L268" s="664">
        <v>49.420000000000016</v>
      </c>
      <c r="M268" s="664">
        <v>2</v>
      </c>
      <c r="N268" s="665">
        <v>98.840000000000032</v>
      </c>
    </row>
    <row r="269" spans="1:14" ht="14.4" customHeight="1" x14ac:dyDescent="0.3">
      <c r="A269" s="660" t="s">
        <v>566</v>
      </c>
      <c r="B269" s="661" t="s">
        <v>567</v>
      </c>
      <c r="C269" s="662" t="s">
        <v>571</v>
      </c>
      <c r="D269" s="663" t="s">
        <v>2632</v>
      </c>
      <c r="E269" s="662" t="s">
        <v>606</v>
      </c>
      <c r="F269" s="663" t="s">
        <v>2639</v>
      </c>
      <c r="G269" s="662" t="s">
        <v>1453</v>
      </c>
      <c r="H269" s="662" t="s">
        <v>1512</v>
      </c>
      <c r="I269" s="662" t="s">
        <v>1513</v>
      </c>
      <c r="J269" s="662" t="s">
        <v>1514</v>
      </c>
      <c r="K269" s="662" t="s">
        <v>1515</v>
      </c>
      <c r="L269" s="664">
        <v>81.929558480379271</v>
      </c>
      <c r="M269" s="664">
        <v>3</v>
      </c>
      <c r="N269" s="665">
        <v>245.7886754411378</v>
      </c>
    </row>
    <row r="270" spans="1:14" ht="14.4" customHeight="1" x14ac:dyDescent="0.3">
      <c r="A270" s="660" t="s">
        <v>566</v>
      </c>
      <c r="B270" s="661" t="s">
        <v>567</v>
      </c>
      <c r="C270" s="662" t="s">
        <v>571</v>
      </c>
      <c r="D270" s="663" t="s">
        <v>2632</v>
      </c>
      <c r="E270" s="662" t="s">
        <v>606</v>
      </c>
      <c r="F270" s="663" t="s">
        <v>2639</v>
      </c>
      <c r="G270" s="662" t="s">
        <v>1453</v>
      </c>
      <c r="H270" s="662" t="s">
        <v>1516</v>
      </c>
      <c r="I270" s="662" t="s">
        <v>1517</v>
      </c>
      <c r="J270" s="662" t="s">
        <v>1456</v>
      </c>
      <c r="K270" s="662" t="s">
        <v>1518</v>
      </c>
      <c r="L270" s="664">
        <v>99.638605342247359</v>
      </c>
      <c r="M270" s="664">
        <v>2</v>
      </c>
      <c r="N270" s="665">
        <v>199.27721068449472</v>
      </c>
    </row>
    <row r="271" spans="1:14" ht="14.4" customHeight="1" x14ac:dyDescent="0.3">
      <c r="A271" s="660" t="s">
        <v>566</v>
      </c>
      <c r="B271" s="661" t="s">
        <v>567</v>
      </c>
      <c r="C271" s="662" t="s">
        <v>571</v>
      </c>
      <c r="D271" s="663" t="s">
        <v>2632</v>
      </c>
      <c r="E271" s="662" t="s">
        <v>606</v>
      </c>
      <c r="F271" s="663" t="s">
        <v>2639</v>
      </c>
      <c r="G271" s="662" t="s">
        <v>1453</v>
      </c>
      <c r="H271" s="662" t="s">
        <v>1519</v>
      </c>
      <c r="I271" s="662" t="s">
        <v>1519</v>
      </c>
      <c r="J271" s="662" t="s">
        <v>1520</v>
      </c>
      <c r="K271" s="662" t="s">
        <v>1521</v>
      </c>
      <c r="L271" s="664">
        <v>63.399682669465626</v>
      </c>
      <c r="M271" s="664">
        <v>1</v>
      </c>
      <c r="N271" s="665">
        <v>63.399682669465626</v>
      </c>
    </row>
    <row r="272" spans="1:14" ht="14.4" customHeight="1" x14ac:dyDescent="0.3">
      <c r="A272" s="660" t="s">
        <v>566</v>
      </c>
      <c r="B272" s="661" t="s">
        <v>567</v>
      </c>
      <c r="C272" s="662" t="s">
        <v>571</v>
      </c>
      <c r="D272" s="663" t="s">
        <v>2632</v>
      </c>
      <c r="E272" s="662" t="s">
        <v>606</v>
      </c>
      <c r="F272" s="663" t="s">
        <v>2639</v>
      </c>
      <c r="G272" s="662" t="s">
        <v>1453</v>
      </c>
      <c r="H272" s="662" t="s">
        <v>1522</v>
      </c>
      <c r="I272" s="662" t="s">
        <v>1523</v>
      </c>
      <c r="J272" s="662" t="s">
        <v>1524</v>
      </c>
      <c r="K272" s="662" t="s">
        <v>1525</v>
      </c>
      <c r="L272" s="664">
        <v>323.1040257733921</v>
      </c>
      <c r="M272" s="664">
        <v>1</v>
      </c>
      <c r="N272" s="665">
        <v>323.1040257733921</v>
      </c>
    </row>
    <row r="273" spans="1:14" ht="14.4" customHeight="1" x14ac:dyDescent="0.3">
      <c r="A273" s="660" t="s">
        <v>566</v>
      </c>
      <c r="B273" s="661" t="s">
        <v>567</v>
      </c>
      <c r="C273" s="662" t="s">
        <v>571</v>
      </c>
      <c r="D273" s="663" t="s">
        <v>2632</v>
      </c>
      <c r="E273" s="662" t="s">
        <v>606</v>
      </c>
      <c r="F273" s="663" t="s">
        <v>2639</v>
      </c>
      <c r="G273" s="662" t="s">
        <v>1453</v>
      </c>
      <c r="H273" s="662" t="s">
        <v>1526</v>
      </c>
      <c r="I273" s="662" t="s">
        <v>1526</v>
      </c>
      <c r="J273" s="662" t="s">
        <v>1527</v>
      </c>
      <c r="K273" s="662" t="s">
        <v>1528</v>
      </c>
      <c r="L273" s="664">
        <v>101.89999999999998</v>
      </c>
      <c r="M273" s="664">
        <v>1</v>
      </c>
      <c r="N273" s="665">
        <v>101.89999999999998</v>
      </c>
    </row>
    <row r="274" spans="1:14" ht="14.4" customHeight="1" x14ac:dyDescent="0.3">
      <c r="A274" s="660" t="s">
        <v>566</v>
      </c>
      <c r="B274" s="661" t="s">
        <v>567</v>
      </c>
      <c r="C274" s="662" t="s">
        <v>571</v>
      </c>
      <c r="D274" s="663" t="s">
        <v>2632</v>
      </c>
      <c r="E274" s="662" t="s">
        <v>606</v>
      </c>
      <c r="F274" s="663" t="s">
        <v>2639</v>
      </c>
      <c r="G274" s="662" t="s">
        <v>1453</v>
      </c>
      <c r="H274" s="662" t="s">
        <v>1529</v>
      </c>
      <c r="I274" s="662" t="s">
        <v>1530</v>
      </c>
      <c r="J274" s="662" t="s">
        <v>1531</v>
      </c>
      <c r="K274" s="662" t="s">
        <v>1532</v>
      </c>
      <c r="L274" s="664">
        <v>47.09</v>
      </c>
      <c r="M274" s="664">
        <v>1</v>
      </c>
      <c r="N274" s="665">
        <v>47.09</v>
      </c>
    </row>
    <row r="275" spans="1:14" ht="14.4" customHeight="1" x14ac:dyDescent="0.3">
      <c r="A275" s="660" t="s">
        <v>566</v>
      </c>
      <c r="B275" s="661" t="s">
        <v>567</v>
      </c>
      <c r="C275" s="662" t="s">
        <v>571</v>
      </c>
      <c r="D275" s="663" t="s">
        <v>2632</v>
      </c>
      <c r="E275" s="662" t="s">
        <v>606</v>
      </c>
      <c r="F275" s="663" t="s">
        <v>2639</v>
      </c>
      <c r="G275" s="662" t="s">
        <v>1453</v>
      </c>
      <c r="H275" s="662" t="s">
        <v>1533</v>
      </c>
      <c r="I275" s="662" t="s">
        <v>1534</v>
      </c>
      <c r="J275" s="662" t="s">
        <v>1535</v>
      </c>
      <c r="K275" s="662" t="s">
        <v>1536</v>
      </c>
      <c r="L275" s="664">
        <v>93.629381978821826</v>
      </c>
      <c r="M275" s="664">
        <v>1</v>
      </c>
      <c r="N275" s="665">
        <v>93.629381978821826</v>
      </c>
    </row>
    <row r="276" spans="1:14" ht="14.4" customHeight="1" x14ac:dyDescent="0.3">
      <c r="A276" s="660" t="s">
        <v>566</v>
      </c>
      <c r="B276" s="661" t="s">
        <v>567</v>
      </c>
      <c r="C276" s="662" t="s">
        <v>571</v>
      </c>
      <c r="D276" s="663" t="s">
        <v>2632</v>
      </c>
      <c r="E276" s="662" t="s">
        <v>606</v>
      </c>
      <c r="F276" s="663" t="s">
        <v>2639</v>
      </c>
      <c r="G276" s="662" t="s">
        <v>1453</v>
      </c>
      <c r="H276" s="662" t="s">
        <v>1537</v>
      </c>
      <c r="I276" s="662" t="s">
        <v>1538</v>
      </c>
      <c r="J276" s="662" t="s">
        <v>1539</v>
      </c>
      <c r="K276" s="662" t="s">
        <v>1540</v>
      </c>
      <c r="L276" s="664">
        <v>41.289999999999992</v>
      </c>
      <c r="M276" s="664">
        <v>3</v>
      </c>
      <c r="N276" s="665">
        <v>123.86999999999998</v>
      </c>
    </row>
    <row r="277" spans="1:14" ht="14.4" customHeight="1" x14ac:dyDescent="0.3">
      <c r="A277" s="660" t="s">
        <v>566</v>
      </c>
      <c r="B277" s="661" t="s">
        <v>567</v>
      </c>
      <c r="C277" s="662" t="s">
        <v>571</v>
      </c>
      <c r="D277" s="663" t="s">
        <v>2632</v>
      </c>
      <c r="E277" s="662" t="s">
        <v>606</v>
      </c>
      <c r="F277" s="663" t="s">
        <v>2639</v>
      </c>
      <c r="G277" s="662" t="s">
        <v>1453</v>
      </c>
      <c r="H277" s="662" t="s">
        <v>1541</v>
      </c>
      <c r="I277" s="662" t="s">
        <v>1542</v>
      </c>
      <c r="J277" s="662" t="s">
        <v>1543</v>
      </c>
      <c r="K277" s="662" t="s">
        <v>1544</v>
      </c>
      <c r="L277" s="664">
        <v>46.220000000000006</v>
      </c>
      <c r="M277" s="664">
        <v>1</v>
      </c>
      <c r="N277" s="665">
        <v>46.220000000000006</v>
      </c>
    </row>
    <row r="278" spans="1:14" ht="14.4" customHeight="1" x14ac:dyDescent="0.3">
      <c r="A278" s="660" t="s">
        <v>566</v>
      </c>
      <c r="B278" s="661" t="s">
        <v>567</v>
      </c>
      <c r="C278" s="662" t="s">
        <v>571</v>
      </c>
      <c r="D278" s="663" t="s">
        <v>2632</v>
      </c>
      <c r="E278" s="662" t="s">
        <v>606</v>
      </c>
      <c r="F278" s="663" t="s">
        <v>2639</v>
      </c>
      <c r="G278" s="662" t="s">
        <v>1453</v>
      </c>
      <c r="H278" s="662" t="s">
        <v>1545</v>
      </c>
      <c r="I278" s="662" t="s">
        <v>1546</v>
      </c>
      <c r="J278" s="662" t="s">
        <v>1547</v>
      </c>
      <c r="K278" s="662" t="s">
        <v>1548</v>
      </c>
      <c r="L278" s="664">
        <v>49.46</v>
      </c>
      <c r="M278" s="664">
        <v>4</v>
      </c>
      <c r="N278" s="665">
        <v>197.84</v>
      </c>
    </row>
    <row r="279" spans="1:14" ht="14.4" customHeight="1" x14ac:dyDescent="0.3">
      <c r="A279" s="660" t="s">
        <v>566</v>
      </c>
      <c r="B279" s="661" t="s">
        <v>567</v>
      </c>
      <c r="C279" s="662" t="s">
        <v>571</v>
      </c>
      <c r="D279" s="663" t="s">
        <v>2632</v>
      </c>
      <c r="E279" s="662" t="s">
        <v>606</v>
      </c>
      <c r="F279" s="663" t="s">
        <v>2639</v>
      </c>
      <c r="G279" s="662" t="s">
        <v>1453</v>
      </c>
      <c r="H279" s="662" t="s">
        <v>1549</v>
      </c>
      <c r="I279" s="662" t="s">
        <v>1550</v>
      </c>
      <c r="J279" s="662" t="s">
        <v>1551</v>
      </c>
      <c r="K279" s="662" t="s">
        <v>1552</v>
      </c>
      <c r="L279" s="664">
        <v>242.86266666666657</v>
      </c>
      <c r="M279" s="664">
        <v>3</v>
      </c>
      <c r="N279" s="665">
        <v>728.58799999999974</v>
      </c>
    </row>
    <row r="280" spans="1:14" ht="14.4" customHeight="1" x14ac:dyDescent="0.3">
      <c r="A280" s="660" t="s">
        <v>566</v>
      </c>
      <c r="B280" s="661" t="s">
        <v>567</v>
      </c>
      <c r="C280" s="662" t="s">
        <v>571</v>
      </c>
      <c r="D280" s="663" t="s">
        <v>2632</v>
      </c>
      <c r="E280" s="662" t="s">
        <v>606</v>
      </c>
      <c r="F280" s="663" t="s">
        <v>2639</v>
      </c>
      <c r="G280" s="662" t="s">
        <v>1453</v>
      </c>
      <c r="H280" s="662" t="s">
        <v>1553</v>
      </c>
      <c r="I280" s="662" t="s">
        <v>1554</v>
      </c>
      <c r="J280" s="662" t="s">
        <v>1555</v>
      </c>
      <c r="K280" s="662" t="s">
        <v>1556</v>
      </c>
      <c r="L280" s="664">
        <v>50.509999999999984</v>
      </c>
      <c r="M280" s="664">
        <v>2</v>
      </c>
      <c r="N280" s="665">
        <v>101.01999999999997</v>
      </c>
    </row>
    <row r="281" spans="1:14" ht="14.4" customHeight="1" x14ac:dyDescent="0.3">
      <c r="A281" s="660" t="s">
        <v>566</v>
      </c>
      <c r="B281" s="661" t="s">
        <v>567</v>
      </c>
      <c r="C281" s="662" t="s">
        <v>571</v>
      </c>
      <c r="D281" s="663" t="s">
        <v>2632</v>
      </c>
      <c r="E281" s="662" t="s">
        <v>606</v>
      </c>
      <c r="F281" s="663" t="s">
        <v>2639</v>
      </c>
      <c r="G281" s="662" t="s">
        <v>1453</v>
      </c>
      <c r="H281" s="662" t="s">
        <v>1557</v>
      </c>
      <c r="I281" s="662" t="s">
        <v>1558</v>
      </c>
      <c r="J281" s="662" t="s">
        <v>1498</v>
      </c>
      <c r="K281" s="662" t="s">
        <v>1559</v>
      </c>
      <c r="L281" s="664">
        <v>77.84999999999998</v>
      </c>
      <c r="M281" s="664">
        <v>3</v>
      </c>
      <c r="N281" s="665">
        <v>233.54999999999995</v>
      </c>
    </row>
    <row r="282" spans="1:14" ht="14.4" customHeight="1" x14ac:dyDescent="0.3">
      <c r="A282" s="660" t="s">
        <v>566</v>
      </c>
      <c r="B282" s="661" t="s">
        <v>567</v>
      </c>
      <c r="C282" s="662" t="s">
        <v>571</v>
      </c>
      <c r="D282" s="663" t="s">
        <v>2632</v>
      </c>
      <c r="E282" s="662" t="s">
        <v>606</v>
      </c>
      <c r="F282" s="663" t="s">
        <v>2639</v>
      </c>
      <c r="G282" s="662" t="s">
        <v>1453</v>
      </c>
      <c r="H282" s="662" t="s">
        <v>1560</v>
      </c>
      <c r="I282" s="662" t="s">
        <v>1561</v>
      </c>
      <c r="J282" s="662" t="s">
        <v>1562</v>
      </c>
      <c r="K282" s="662" t="s">
        <v>1563</v>
      </c>
      <c r="L282" s="664">
        <v>67.89731233410815</v>
      </c>
      <c r="M282" s="664">
        <v>190</v>
      </c>
      <c r="N282" s="665">
        <v>12900.489343480549</v>
      </c>
    </row>
    <row r="283" spans="1:14" ht="14.4" customHeight="1" x14ac:dyDescent="0.3">
      <c r="A283" s="660" t="s">
        <v>566</v>
      </c>
      <c r="B283" s="661" t="s">
        <v>567</v>
      </c>
      <c r="C283" s="662" t="s">
        <v>571</v>
      </c>
      <c r="D283" s="663" t="s">
        <v>2632</v>
      </c>
      <c r="E283" s="662" t="s">
        <v>606</v>
      </c>
      <c r="F283" s="663" t="s">
        <v>2639</v>
      </c>
      <c r="G283" s="662" t="s">
        <v>1453</v>
      </c>
      <c r="H283" s="662" t="s">
        <v>1564</v>
      </c>
      <c r="I283" s="662" t="s">
        <v>1565</v>
      </c>
      <c r="J283" s="662" t="s">
        <v>1566</v>
      </c>
      <c r="K283" s="662" t="s">
        <v>1567</v>
      </c>
      <c r="L283" s="664">
        <v>28.089999999999986</v>
      </c>
      <c r="M283" s="664">
        <v>1</v>
      </c>
      <c r="N283" s="665">
        <v>28.089999999999986</v>
      </c>
    </row>
    <row r="284" spans="1:14" ht="14.4" customHeight="1" x14ac:dyDescent="0.3">
      <c r="A284" s="660" t="s">
        <v>566</v>
      </c>
      <c r="B284" s="661" t="s">
        <v>567</v>
      </c>
      <c r="C284" s="662" t="s">
        <v>571</v>
      </c>
      <c r="D284" s="663" t="s">
        <v>2632</v>
      </c>
      <c r="E284" s="662" t="s">
        <v>606</v>
      </c>
      <c r="F284" s="663" t="s">
        <v>2639</v>
      </c>
      <c r="G284" s="662" t="s">
        <v>1453</v>
      </c>
      <c r="H284" s="662" t="s">
        <v>1568</v>
      </c>
      <c r="I284" s="662" t="s">
        <v>1569</v>
      </c>
      <c r="J284" s="662" t="s">
        <v>1570</v>
      </c>
      <c r="K284" s="662" t="s">
        <v>1571</v>
      </c>
      <c r="L284" s="664">
        <v>64.480001197357723</v>
      </c>
      <c r="M284" s="664">
        <v>2</v>
      </c>
      <c r="N284" s="665">
        <v>128.96000239471545</v>
      </c>
    </row>
    <row r="285" spans="1:14" ht="14.4" customHeight="1" x14ac:dyDescent="0.3">
      <c r="A285" s="660" t="s">
        <v>566</v>
      </c>
      <c r="B285" s="661" t="s">
        <v>567</v>
      </c>
      <c r="C285" s="662" t="s">
        <v>571</v>
      </c>
      <c r="D285" s="663" t="s">
        <v>2632</v>
      </c>
      <c r="E285" s="662" t="s">
        <v>606</v>
      </c>
      <c r="F285" s="663" t="s">
        <v>2639</v>
      </c>
      <c r="G285" s="662" t="s">
        <v>1453</v>
      </c>
      <c r="H285" s="662" t="s">
        <v>1572</v>
      </c>
      <c r="I285" s="662" t="s">
        <v>1573</v>
      </c>
      <c r="J285" s="662" t="s">
        <v>1574</v>
      </c>
      <c r="K285" s="662" t="s">
        <v>1575</v>
      </c>
      <c r="L285" s="664">
        <v>102.88991406171829</v>
      </c>
      <c r="M285" s="664">
        <v>2</v>
      </c>
      <c r="N285" s="665">
        <v>205.77982812343657</v>
      </c>
    </row>
    <row r="286" spans="1:14" ht="14.4" customHeight="1" x14ac:dyDescent="0.3">
      <c r="A286" s="660" t="s">
        <v>566</v>
      </c>
      <c r="B286" s="661" t="s">
        <v>567</v>
      </c>
      <c r="C286" s="662" t="s">
        <v>571</v>
      </c>
      <c r="D286" s="663" t="s">
        <v>2632</v>
      </c>
      <c r="E286" s="662" t="s">
        <v>606</v>
      </c>
      <c r="F286" s="663" t="s">
        <v>2639</v>
      </c>
      <c r="G286" s="662" t="s">
        <v>1453</v>
      </c>
      <c r="H286" s="662" t="s">
        <v>1576</v>
      </c>
      <c r="I286" s="662" t="s">
        <v>1577</v>
      </c>
      <c r="J286" s="662" t="s">
        <v>1578</v>
      </c>
      <c r="K286" s="662" t="s">
        <v>1528</v>
      </c>
      <c r="L286" s="664">
        <v>115.5</v>
      </c>
      <c r="M286" s="664">
        <v>1</v>
      </c>
      <c r="N286" s="665">
        <v>115.5</v>
      </c>
    </row>
    <row r="287" spans="1:14" ht="14.4" customHeight="1" x14ac:dyDescent="0.3">
      <c r="A287" s="660" t="s">
        <v>566</v>
      </c>
      <c r="B287" s="661" t="s">
        <v>567</v>
      </c>
      <c r="C287" s="662" t="s">
        <v>571</v>
      </c>
      <c r="D287" s="663" t="s">
        <v>2632</v>
      </c>
      <c r="E287" s="662" t="s">
        <v>606</v>
      </c>
      <c r="F287" s="663" t="s">
        <v>2639</v>
      </c>
      <c r="G287" s="662" t="s">
        <v>1453</v>
      </c>
      <c r="H287" s="662" t="s">
        <v>1579</v>
      </c>
      <c r="I287" s="662" t="s">
        <v>1580</v>
      </c>
      <c r="J287" s="662" t="s">
        <v>1581</v>
      </c>
      <c r="K287" s="662" t="s">
        <v>1528</v>
      </c>
      <c r="L287" s="664">
        <v>153.946</v>
      </c>
      <c r="M287" s="664">
        <v>1</v>
      </c>
      <c r="N287" s="665">
        <v>153.946</v>
      </c>
    </row>
    <row r="288" spans="1:14" ht="14.4" customHeight="1" x14ac:dyDescent="0.3">
      <c r="A288" s="660" t="s">
        <v>566</v>
      </c>
      <c r="B288" s="661" t="s">
        <v>567</v>
      </c>
      <c r="C288" s="662" t="s">
        <v>571</v>
      </c>
      <c r="D288" s="663" t="s">
        <v>2632</v>
      </c>
      <c r="E288" s="662" t="s">
        <v>606</v>
      </c>
      <c r="F288" s="663" t="s">
        <v>2639</v>
      </c>
      <c r="G288" s="662" t="s">
        <v>1453</v>
      </c>
      <c r="H288" s="662" t="s">
        <v>1582</v>
      </c>
      <c r="I288" s="662" t="s">
        <v>1583</v>
      </c>
      <c r="J288" s="662" t="s">
        <v>1584</v>
      </c>
      <c r="K288" s="662" t="s">
        <v>1585</v>
      </c>
      <c r="L288" s="664">
        <v>99.13919860389602</v>
      </c>
      <c r="M288" s="664">
        <v>2</v>
      </c>
      <c r="N288" s="665">
        <v>198.27839720779204</v>
      </c>
    </row>
    <row r="289" spans="1:14" ht="14.4" customHeight="1" x14ac:dyDescent="0.3">
      <c r="A289" s="660" t="s">
        <v>566</v>
      </c>
      <c r="B289" s="661" t="s">
        <v>567</v>
      </c>
      <c r="C289" s="662" t="s">
        <v>571</v>
      </c>
      <c r="D289" s="663" t="s">
        <v>2632</v>
      </c>
      <c r="E289" s="662" t="s">
        <v>606</v>
      </c>
      <c r="F289" s="663" t="s">
        <v>2639</v>
      </c>
      <c r="G289" s="662" t="s">
        <v>1453</v>
      </c>
      <c r="H289" s="662" t="s">
        <v>1586</v>
      </c>
      <c r="I289" s="662" t="s">
        <v>1587</v>
      </c>
      <c r="J289" s="662" t="s">
        <v>1479</v>
      </c>
      <c r="K289" s="662" t="s">
        <v>1588</v>
      </c>
      <c r="L289" s="664">
        <v>302.65991859101672</v>
      </c>
      <c r="M289" s="664">
        <v>23</v>
      </c>
      <c r="N289" s="665">
        <v>6961.1781275933845</v>
      </c>
    </row>
    <row r="290" spans="1:14" ht="14.4" customHeight="1" x14ac:dyDescent="0.3">
      <c r="A290" s="660" t="s">
        <v>566</v>
      </c>
      <c r="B290" s="661" t="s">
        <v>567</v>
      </c>
      <c r="C290" s="662" t="s">
        <v>571</v>
      </c>
      <c r="D290" s="663" t="s">
        <v>2632</v>
      </c>
      <c r="E290" s="662" t="s">
        <v>606</v>
      </c>
      <c r="F290" s="663" t="s">
        <v>2639</v>
      </c>
      <c r="G290" s="662" t="s">
        <v>1453</v>
      </c>
      <c r="H290" s="662" t="s">
        <v>1589</v>
      </c>
      <c r="I290" s="662" t="s">
        <v>1590</v>
      </c>
      <c r="J290" s="662" t="s">
        <v>1479</v>
      </c>
      <c r="K290" s="662" t="s">
        <v>1591</v>
      </c>
      <c r="L290" s="664">
        <v>411.27304327270122</v>
      </c>
      <c r="M290" s="664">
        <v>32</v>
      </c>
      <c r="N290" s="665">
        <v>13160.737384726439</v>
      </c>
    </row>
    <row r="291" spans="1:14" ht="14.4" customHeight="1" x14ac:dyDescent="0.3">
      <c r="A291" s="660" t="s">
        <v>566</v>
      </c>
      <c r="B291" s="661" t="s">
        <v>567</v>
      </c>
      <c r="C291" s="662" t="s">
        <v>571</v>
      </c>
      <c r="D291" s="663" t="s">
        <v>2632</v>
      </c>
      <c r="E291" s="662" t="s">
        <v>606</v>
      </c>
      <c r="F291" s="663" t="s">
        <v>2639</v>
      </c>
      <c r="G291" s="662" t="s">
        <v>1453</v>
      </c>
      <c r="H291" s="662" t="s">
        <v>1592</v>
      </c>
      <c r="I291" s="662" t="s">
        <v>1593</v>
      </c>
      <c r="J291" s="662" t="s">
        <v>1460</v>
      </c>
      <c r="K291" s="662" t="s">
        <v>1594</v>
      </c>
      <c r="L291" s="664">
        <v>134.41999999999999</v>
      </c>
      <c r="M291" s="664">
        <v>30</v>
      </c>
      <c r="N291" s="665">
        <v>4032.5999999999995</v>
      </c>
    </row>
    <row r="292" spans="1:14" ht="14.4" customHeight="1" x14ac:dyDescent="0.3">
      <c r="A292" s="660" t="s">
        <v>566</v>
      </c>
      <c r="B292" s="661" t="s">
        <v>567</v>
      </c>
      <c r="C292" s="662" t="s">
        <v>571</v>
      </c>
      <c r="D292" s="663" t="s">
        <v>2632</v>
      </c>
      <c r="E292" s="662" t="s">
        <v>606</v>
      </c>
      <c r="F292" s="663" t="s">
        <v>2639</v>
      </c>
      <c r="G292" s="662" t="s">
        <v>1453</v>
      </c>
      <c r="H292" s="662" t="s">
        <v>1595</v>
      </c>
      <c r="I292" s="662" t="s">
        <v>1596</v>
      </c>
      <c r="J292" s="662" t="s">
        <v>1597</v>
      </c>
      <c r="K292" s="662" t="s">
        <v>1528</v>
      </c>
      <c r="L292" s="664">
        <v>211.43</v>
      </c>
      <c r="M292" s="664">
        <v>1</v>
      </c>
      <c r="N292" s="665">
        <v>211.43</v>
      </c>
    </row>
    <row r="293" spans="1:14" ht="14.4" customHeight="1" x14ac:dyDescent="0.3">
      <c r="A293" s="660" t="s">
        <v>566</v>
      </c>
      <c r="B293" s="661" t="s">
        <v>567</v>
      </c>
      <c r="C293" s="662" t="s">
        <v>571</v>
      </c>
      <c r="D293" s="663" t="s">
        <v>2632</v>
      </c>
      <c r="E293" s="662" t="s">
        <v>606</v>
      </c>
      <c r="F293" s="663" t="s">
        <v>2639</v>
      </c>
      <c r="G293" s="662" t="s">
        <v>1453</v>
      </c>
      <c r="H293" s="662" t="s">
        <v>1598</v>
      </c>
      <c r="I293" s="662" t="s">
        <v>1599</v>
      </c>
      <c r="J293" s="662" t="s">
        <v>1600</v>
      </c>
      <c r="K293" s="662" t="s">
        <v>1601</v>
      </c>
      <c r="L293" s="664">
        <v>363.97878480276961</v>
      </c>
      <c r="M293" s="664">
        <v>11</v>
      </c>
      <c r="N293" s="665">
        <v>4003.7666328304658</v>
      </c>
    </row>
    <row r="294" spans="1:14" ht="14.4" customHeight="1" x14ac:dyDescent="0.3">
      <c r="A294" s="660" t="s">
        <v>566</v>
      </c>
      <c r="B294" s="661" t="s">
        <v>567</v>
      </c>
      <c r="C294" s="662" t="s">
        <v>571</v>
      </c>
      <c r="D294" s="663" t="s">
        <v>2632</v>
      </c>
      <c r="E294" s="662" t="s">
        <v>606</v>
      </c>
      <c r="F294" s="663" t="s">
        <v>2639</v>
      </c>
      <c r="G294" s="662" t="s">
        <v>1453</v>
      </c>
      <c r="H294" s="662" t="s">
        <v>1602</v>
      </c>
      <c r="I294" s="662" t="s">
        <v>1603</v>
      </c>
      <c r="J294" s="662" t="s">
        <v>1531</v>
      </c>
      <c r="K294" s="662" t="s">
        <v>1604</v>
      </c>
      <c r="L294" s="664">
        <v>61.779500602669913</v>
      </c>
      <c r="M294" s="664">
        <v>1</v>
      </c>
      <c r="N294" s="665">
        <v>61.779500602669913</v>
      </c>
    </row>
    <row r="295" spans="1:14" ht="14.4" customHeight="1" x14ac:dyDescent="0.3">
      <c r="A295" s="660" t="s">
        <v>566</v>
      </c>
      <c r="B295" s="661" t="s">
        <v>567</v>
      </c>
      <c r="C295" s="662" t="s">
        <v>571</v>
      </c>
      <c r="D295" s="663" t="s">
        <v>2632</v>
      </c>
      <c r="E295" s="662" t="s">
        <v>606</v>
      </c>
      <c r="F295" s="663" t="s">
        <v>2639</v>
      </c>
      <c r="G295" s="662" t="s">
        <v>1453</v>
      </c>
      <c r="H295" s="662" t="s">
        <v>1605</v>
      </c>
      <c r="I295" s="662" t="s">
        <v>1606</v>
      </c>
      <c r="J295" s="662" t="s">
        <v>1607</v>
      </c>
      <c r="K295" s="662" t="s">
        <v>1608</v>
      </c>
      <c r="L295" s="664">
        <v>98.95000000000006</v>
      </c>
      <c r="M295" s="664">
        <v>2</v>
      </c>
      <c r="N295" s="665">
        <v>197.90000000000012</v>
      </c>
    </row>
    <row r="296" spans="1:14" ht="14.4" customHeight="1" x14ac:dyDescent="0.3">
      <c r="A296" s="660" t="s">
        <v>566</v>
      </c>
      <c r="B296" s="661" t="s">
        <v>567</v>
      </c>
      <c r="C296" s="662" t="s">
        <v>571</v>
      </c>
      <c r="D296" s="663" t="s">
        <v>2632</v>
      </c>
      <c r="E296" s="662" t="s">
        <v>606</v>
      </c>
      <c r="F296" s="663" t="s">
        <v>2639</v>
      </c>
      <c r="G296" s="662" t="s">
        <v>1453</v>
      </c>
      <c r="H296" s="662" t="s">
        <v>1609</v>
      </c>
      <c r="I296" s="662" t="s">
        <v>1610</v>
      </c>
      <c r="J296" s="662" t="s">
        <v>1611</v>
      </c>
      <c r="K296" s="662" t="s">
        <v>1612</v>
      </c>
      <c r="L296" s="664">
        <v>80.52</v>
      </c>
      <c r="M296" s="664">
        <v>1</v>
      </c>
      <c r="N296" s="665">
        <v>80.52</v>
      </c>
    </row>
    <row r="297" spans="1:14" ht="14.4" customHeight="1" x14ac:dyDescent="0.3">
      <c r="A297" s="660" t="s">
        <v>566</v>
      </c>
      <c r="B297" s="661" t="s">
        <v>567</v>
      </c>
      <c r="C297" s="662" t="s">
        <v>571</v>
      </c>
      <c r="D297" s="663" t="s">
        <v>2632</v>
      </c>
      <c r="E297" s="662" t="s">
        <v>606</v>
      </c>
      <c r="F297" s="663" t="s">
        <v>2639</v>
      </c>
      <c r="G297" s="662" t="s">
        <v>1453</v>
      </c>
      <c r="H297" s="662" t="s">
        <v>1613</v>
      </c>
      <c r="I297" s="662" t="s">
        <v>1614</v>
      </c>
      <c r="J297" s="662" t="s">
        <v>1615</v>
      </c>
      <c r="K297" s="662" t="s">
        <v>1616</v>
      </c>
      <c r="L297" s="664">
        <v>865.9899999999999</v>
      </c>
      <c r="M297" s="664">
        <v>4</v>
      </c>
      <c r="N297" s="665">
        <v>3463.9599999999996</v>
      </c>
    </row>
    <row r="298" spans="1:14" ht="14.4" customHeight="1" x14ac:dyDescent="0.3">
      <c r="A298" s="660" t="s">
        <v>566</v>
      </c>
      <c r="B298" s="661" t="s">
        <v>567</v>
      </c>
      <c r="C298" s="662" t="s">
        <v>571</v>
      </c>
      <c r="D298" s="663" t="s">
        <v>2632</v>
      </c>
      <c r="E298" s="662" t="s">
        <v>606</v>
      </c>
      <c r="F298" s="663" t="s">
        <v>2639</v>
      </c>
      <c r="G298" s="662" t="s">
        <v>1453</v>
      </c>
      <c r="H298" s="662" t="s">
        <v>1617</v>
      </c>
      <c r="I298" s="662" t="s">
        <v>1618</v>
      </c>
      <c r="J298" s="662" t="s">
        <v>1619</v>
      </c>
      <c r="K298" s="662" t="s">
        <v>1620</v>
      </c>
      <c r="L298" s="664">
        <v>511.07538461538456</v>
      </c>
      <c r="M298" s="664">
        <v>13</v>
      </c>
      <c r="N298" s="665">
        <v>6643.98</v>
      </c>
    </row>
    <row r="299" spans="1:14" ht="14.4" customHeight="1" x14ac:dyDescent="0.3">
      <c r="A299" s="660" t="s">
        <v>566</v>
      </c>
      <c r="B299" s="661" t="s">
        <v>567</v>
      </c>
      <c r="C299" s="662" t="s">
        <v>571</v>
      </c>
      <c r="D299" s="663" t="s">
        <v>2632</v>
      </c>
      <c r="E299" s="662" t="s">
        <v>606</v>
      </c>
      <c r="F299" s="663" t="s">
        <v>2639</v>
      </c>
      <c r="G299" s="662" t="s">
        <v>1453</v>
      </c>
      <c r="H299" s="662" t="s">
        <v>1621</v>
      </c>
      <c r="I299" s="662" t="s">
        <v>1622</v>
      </c>
      <c r="J299" s="662" t="s">
        <v>1623</v>
      </c>
      <c r="K299" s="662" t="s">
        <v>1624</v>
      </c>
      <c r="L299" s="664">
        <v>1062.7399999999996</v>
      </c>
      <c r="M299" s="664">
        <v>1</v>
      </c>
      <c r="N299" s="665">
        <v>1062.7399999999996</v>
      </c>
    </row>
    <row r="300" spans="1:14" ht="14.4" customHeight="1" x14ac:dyDescent="0.3">
      <c r="A300" s="660" t="s">
        <v>566</v>
      </c>
      <c r="B300" s="661" t="s">
        <v>567</v>
      </c>
      <c r="C300" s="662" t="s">
        <v>571</v>
      </c>
      <c r="D300" s="663" t="s">
        <v>2632</v>
      </c>
      <c r="E300" s="662" t="s">
        <v>606</v>
      </c>
      <c r="F300" s="663" t="s">
        <v>2639</v>
      </c>
      <c r="G300" s="662" t="s">
        <v>1453</v>
      </c>
      <c r="H300" s="662" t="s">
        <v>1625</v>
      </c>
      <c r="I300" s="662" t="s">
        <v>1626</v>
      </c>
      <c r="J300" s="662" t="s">
        <v>1539</v>
      </c>
      <c r="K300" s="662" t="s">
        <v>1627</v>
      </c>
      <c r="L300" s="664">
        <v>123.87778737406283</v>
      </c>
      <c r="M300" s="664">
        <v>1</v>
      </c>
      <c r="N300" s="665">
        <v>123.87778737406283</v>
      </c>
    </row>
    <row r="301" spans="1:14" ht="14.4" customHeight="1" x14ac:dyDescent="0.3">
      <c r="A301" s="660" t="s">
        <v>566</v>
      </c>
      <c r="B301" s="661" t="s">
        <v>567</v>
      </c>
      <c r="C301" s="662" t="s">
        <v>571</v>
      </c>
      <c r="D301" s="663" t="s">
        <v>2632</v>
      </c>
      <c r="E301" s="662" t="s">
        <v>606</v>
      </c>
      <c r="F301" s="663" t="s">
        <v>2639</v>
      </c>
      <c r="G301" s="662" t="s">
        <v>1453</v>
      </c>
      <c r="H301" s="662" t="s">
        <v>1628</v>
      </c>
      <c r="I301" s="662" t="s">
        <v>1629</v>
      </c>
      <c r="J301" s="662" t="s">
        <v>1630</v>
      </c>
      <c r="K301" s="662" t="s">
        <v>1631</v>
      </c>
      <c r="L301" s="664">
        <v>245.55691650865805</v>
      </c>
      <c r="M301" s="664">
        <v>1</v>
      </c>
      <c r="N301" s="665">
        <v>245.55691650865805</v>
      </c>
    </row>
    <row r="302" spans="1:14" ht="14.4" customHeight="1" x14ac:dyDescent="0.3">
      <c r="A302" s="660" t="s">
        <v>566</v>
      </c>
      <c r="B302" s="661" t="s">
        <v>567</v>
      </c>
      <c r="C302" s="662" t="s">
        <v>571</v>
      </c>
      <c r="D302" s="663" t="s">
        <v>2632</v>
      </c>
      <c r="E302" s="662" t="s">
        <v>606</v>
      </c>
      <c r="F302" s="663" t="s">
        <v>2639</v>
      </c>
      <c r="G302" s="662" t="s">
        <v>1453</v>
      </c>
      <c r="H302" s="662" t="s">
        <v>1632</v>
      </c>
      <c r="I302" s="662" t="s">
        <v>1632</v>
      </c>
      <c r="J302" s="662" t="s">
        <v>1633</v>
      </c>
      <c r="K302" s="662" t="s">
        <v>1634</v>
      </c>
      <c r="L302" s="664">
        <v>2603.3655412202284</v>
      </c>
      <c r="M302" s="664">
        <v>1.9789000000000001</v>
      </c>
      <c r="N302" s="665">
        <v>5151.8000695207102</v>
      </c>
    </row>
    <row r="303" spans="1:14" ht="14.4" customHeight="1" x14ac:dyDescent="0.3">
      <c r="A303" s="660" t="s">
        <v>566</v>
      </c>
      <c r="B303" s="661" t="s">
        <v>567</v>
      </c>
      <c r="C303" s="662" t="s">
        <v>571</v>
      </c>
      <c r="D303" s="663" t="s">
        <v>2632</v>
      </c>
      <c r="E303" s="662" t="s">
        <v>606</v>
      </c>
      <c r="F303" s="663" t="s">
        <v>2639</v>
      </c>
      <c r="G303" s="662" t="s">
        <v>1453</v>
      </c>
      <c r="H303" s="662" t="s">
        <v>1635</v>
      </c>
      <c r="I303" s="662" t="s">
        <v>1636</v>
      </c>
      <c r="J303" s="662" t="s">
        <v>1637</v>
      </c>
      <c r="K303" s="662" t="s">
        <v>1638</v>
      </c>
      <c r="L303" s="664">
        <v>92.25999999999992</v>
      </c>
      <c r="M303" s="664">
        <v>1</v>
      </c>
      <c r="N303" s="665">
        <v>92.25999999999992</v>
      </c>
    </row>
    <row r="304" spans="1:14" ht="14.4" customHeight="1" x14ac:dyDescent="0.3">
      <c r="A304" s="660" t="s">
        <v>566</v>
      </c>
      <c r="B304" s="661" t="s">
        <v>567</v>
      </c>
      <c r="C304" s="662" t="s">
        <v>571</v>
      </c>
      <c r="D304" s="663" t="s">
        <v>2632</v>
      </c>
      <c r="E304" s="662" t="s">
        <v>606</v>
      </c>
      <c r="F304" s="663" t="s">
        <v>2639</v>
      </c>
      <c r="G304" s="662" t="s">
        <v>1453</v>
      </c>
      <c r="H304" s="662" t="s">
        <v>1639</v>
      </c>
      <c r="I304" s="662" t="s">
        <v>1639</v>
      </c>
      <c r="J304" s="662" t="s">
        <v>1640</v>
      </c>
      <c r="K304" s="662" t="s">
        <v>1641</v>
      </c>
      <c r="L304" s="664">
        <v>191.95</v>
      </c>
      <c r="M304" s="664">
        <v>20</v>
      </c>
      <c r="N304" s="665">
        <v>3839</v>
      </c>
    </row>
    <row r="305" spans="1:14" ht="14.4" customHeight="1" x14ac:dyDescent="0.3">
      <c r="A305" s="660" t="s">
        <v>566</v>
      </c>
      <c r="B305" s="661" t="s">
        <v>567</v>
      </c>
      <c r="C305" s="662" t="s">
        <v>571</v>
      </c>
      <c r="D305" s="663" t="s">
        <v>2632</v>
      </c>
      <c r="E305" s="662" t="s">
        <v>1642</v>
      </c>
      <c r="F305" s="663" t="s">
        <v>2640</v>
      </c>
      <c r="G305" s="662" t="s">
        <v>619</v>
      </c>
      <c r="H305" s="662" t="s">
        <v>1643</v>
      </c>
      <c r="I305" s="662" t="s">
        <v>1644</v>
      </c>
      <c r="J305" s="662" t="s">
        <v>1645</v>
      </c>
      <c r="K305" s="662" t="s">
        <v>1646</v>
      </c>
      <c r="L305" s="664">
        <v>2719.2</v>
      </c>
      <c r="M305" s="664">
        <v>12</v>
      </c>
      <c r="N305" s="665">
        <v>32630.399999999998</v>
      </c>
    </row>
    <row r="306" spans="1:14" ht="14.4" customHeight="1" x14ac:dyDescent="0.3">
      <c r="A306" s="660" t="s">
        <v>566</v>
      </c>
      <c r="B306" s="661" t="s">
        <v>567</v>
      </c>
      <c r="C306" s="662" t="s">
        <v>571</v>
      </c>
      <c r="D306" s="663" t="s">
        <v>2632</v>
      </c>
      <c r="E306" s="662" t="s">
        <v>1642</v>
      </c>
      <c r="F306" s="663" t="s">
        <v>2640</v>
      </c>
      <c r="G306" s="662" t="s">
        <v>619</v>
      </c>
      <c r="H306" s="662" t="s">
        <v>1647</v>
      </c>
      <c r="I306" s="662" t="s">
        <v>1648</v>
      </c>
      <c r="J306" s="662" t="s">
        <v>1649</v>
      </c>
      <c r="K306" s="662" t="s">
        <v>1650</v>
      </c>
      <c r="L306" s="664">
        <v>4285.8900000000003</v>
      </c>
      <c r="M306" s="664">
        <v>5</v>
      </c>
      <c r="N306" s="665">
        <v>21429.45</v>
      </c>
    </row>
    <row r="307" spans="1:14" ht="14.4" customHeight="1" x14ac:dyDescent="0.3">
      <c r="A307" s="660" t="s">
        <v>566</v>
      </c>
      <c r="B307" s="661" t="s">
        <v>567</v>
      </c>
      <c r="C307" s="662" t="s">
        <v>571</v>
      </c>
      <c r="D307" s="663" t="s">
        <v>2632</v>
      </c>
      <c r="E307" s="662" t="s">
        <v>1642</v>
      </c>
      <c r="F307" s="663" t="s">
        <v>2640</v>
      </c>
      <c r="G307" s="662" t="s">
        <v>619</v>
      </c>
      <c r="H307" s="662" t="s">
        <v>1651</v>
      </c>
      <c r="I307" s="662" t="s">
        <v>1652</v>
      </c>
      <c r="J307" s="662" t="s">
        <v>1653</v>
      </c>
      <c r="K307" s="662" t="s">
        <v>1654</v>
      </c>
      <c r="L307" s="664">
        <v>2296.58</v>
      </c>
      <c r="M307" s="664">
        <v>1</v>
      </c>
      <c r="N307" s="665">
        <v>2296.58</v>
      </c>
    </row>
    <row r="308" spans="1:14" ht="14.4" customHeight="1" x14ac:dyDescent="0.3">
      <c r="A308" s="660" t="s">
        <v>566</v>
      </c>
      <c r="B308" s="661" t="s">
        <v>567</v>
      </c>
      <c r="C308" s="662" t="s">
        <v>571</v>
      </c>
      <c r="D308" s="663" t="s">
        <v>2632</v>
      </c>
      <c r="E308" s="662" t="s">
        <v>1642</v>
      </c>
      <c r="F308" s="663" t="s">
        <v>2640</v>
      </c>
      <c r="G308" s="662" t="s">
        <v>619</v>
      </c>
      <c r="H308" s="662" t="s">
        <v>1655</v>
      </c>
      <c r="I308" s="662" t="s">
        <v>1656</v>
      </c>
      <c r="J308" s="662" t="s">
        <v>1657</v>
      </c>
      <c r="K308" s="662" t="s">
        <v>1646</v>
      </c>
      <c r="L308" s="664">
        <v>2596</v>
      </c>
      <c r="M308" s="664">
        <v>2</v>
      </c>
      <c r="N308" s="665">
        <v>5192</v>
      </c>
    </row>
    <row r="309" spans="1:14" ht="14.4" customHeight="1" x14ac:dyDescent="0.3">
      <c r="A309" s="660" t="s">
        <v>566</v>
      </c>
      <c r="B309" s="661" t="s">
        <v>567</v>
      </c>
      <c r="C309" s="662" t="s">
        <v>571</v>
      </c>
      <c r="D309" s="663" t="s">
        <v>2632</v>
      </c>
      <c r="E309" s="662" t="s">
        <v>1642</v>
      </c>
      <c r="F309" s="663" t="s">
        <v>2640</v>
      </c>
      <c r="G309" s="662" t="s">
        <v>1453</v>
      </c>
      <c r="H309" s="662" t="s">
        <v>1658</v>
      </c>
      <c r="I309" s="662" t="s">
        <v>1659</v>
      </c>
      <c r="J309" s="662" t="s">
        <v>1660</v>
      </c>
      <c r="K309" s="662" t="s">
        <v>1661</v>
      </c>
      <c r="L309" s="664">
        <v>202.85999771310955</v>
      </c>
      <c r="M309" s="664">
        <v>3</v>
      </c>
      <c r="N309" s="665">
        <v>608.57999313932862</v>
      </c>
    </row>
    <row r="310" spans="1:14" ht="14.4" customHeight="1" x14ac:dyDescent="0.3">
      <c r="A310" s="660" t="s">
        <v>566</v>
      </c>
      <c r="B310" s="661" t="s">
        <v>567</v>
      </c>
      <c r="C310" s="662" t="s">
        <v>571</v>
      </c>
      <c r="D310" s="663" t="s">
        <v>2632</v>
      </c>
      <c r="E310" s="662" t="s">
        <v>1642</v>
      </c>
      <c r="F310" s="663" t="s">
        <v>2640</v>
      </c>
      <c r="G310" s="662" t="s">
        <v>1453</v>
      </c>
      <c r="H310" s="662" t="s">
        <v>1662</v>
      </c>
      <c r="I310" s="662" t="s">
        <v>1662</v>
      </c>
      <c r="J310" s="662" t="s">
        <v>1663</v>
      </c>
      <c r="K310" s="662" t="s">
        <v>1664</v>
      </c>
      <c r="L310" s="664">
        <v>135.36000000000001</v>
      </c>
      <c r="M310" s="664">
        <v>1</v>
      </c>
      <c r="N310" s="665">
        <v>135.36000000000001</v>
      </c>
    </row>
    <row r="311" spans="1:14" ht="14.4" customHeight="1" x14ac:dyDescent="0.3">
      <c r="A311" s="660" t="s">
        <v>566</v>
      </c>
      <c r="B311" s="661" t="s">
        <v>567</v>
      </c>
      <c r="C311" s="662" t="s">
        <v>571</v>
      </c>
      <c r="D311" s="663" t="s">
        <v>2632</v>
      </c>
      <c r="E311" s="662" t="s">
        <v>1642</v>
      </c>
      <c r="F311" s="663" t="s">
        <v>2640</v>
      </c>
      <c r="G311" s="662" t="s">
        <v>1453</v>
      </c>
      <c r="H311" s="662" t="s">
        <v>1665</v>
      </c>
      <c r="I311" s="662" t="s">
        <v>1665</v>
      </c>
      <c r="J311" s="662" t="s">
        <v>1666</v>
      </c>
      <c r="K311" s="662" t="s">
        <v>1664</v>
      </c>
      <c r="L311" s="664">
        <v>135.35993613817104</v>
      </c>
      <c r="M311" s="664">
        <v>2</v>
      </c>
      <c r="N311" s="665">
        <v>270.71987227634207</v>
      </c>
    </row>
    <row r="312" spans="1:14" ht="14.4" customHeight="1" x14ac:dyDescent="0.3">
      <c r="A312" s="660" t="s">
        <v>566</v>
      </c>
      <c r="B312" s="661" t="s">
        <v>567</v>
      </c>
      <c r="C312" s="662" t="s">
        <v>571</v>
      </c>
      <c r="D312" s="663" t="s">
        <v>2632</v>
      </c>
      <c r="E312" s="662" t="s">
        <v>1642</v>
      </c>
      <c r="F312" s="663" t="s">
        <v>2640</v>
      </c>
      <c r="G312" s="662" t="s">
        <v>1453</v>
      </c>
      <c r="H312" s="662" t="s">
        <v>1667</v>
      </c>
      <c r="I312" s="662" t="s">
        <v>1667</v>
      </c>
      <c r="J312" s="662" t="s">
        <v>1668</v>
      </c>
      <c r="K312" s="662" t="s">
        <v>1664</v>
      </c>
      <c r="L312" s="664">
        <v>135.36515885114946</v>
      </c>
      <c r="M312" s="664">
        <v>2</v>
      </c>
      <c r="N312" s="665">
        <v>270.73031770229892</v>
      </c>
    </row>
    <row r="313" spans="1:14" ht="14.4" customHeight="1" x14ac:dyDescent="0.3">
      <c r="A313" s="660" t="s">
        <v>566</v>
      </c>
      <c r="B313" s="661" t="s">
        <v>567</v>
      </c>
      <c r="C313" s="662" t="s">
        <v>571</v>
      </c>
      <c r="D313" s="663" t="s">
        <v>2632</v>
      </c>
      <c r="E313" s="662" t="s">
        <v>1642</v>
      </c>
      <c r="F313" s="663" t="s">
        <v>2640</v>
      </c>
      <c r="G313" s="662" t="s">
        <v>1453</v>
      </c>
      <c r="H313" s="662" t="s">
        <v>1669</v>
      </c>
      <c r="I313" s="662" t="s">
        <v>1670</v>
      </c>
      <c r="J313" s="662" t="s">
        <v>1671</v>
      </c>
      <c r="K313" s="662" t="s">
        <v>1672</v>
      </c>
      <c r="L313" s="664">
        <v>206.99992735600421</v>
      </c>
      <c r="M313" s="664">
        <v>5</v>
      </c>
      <c r="N313" s="665">
        <v>1034.9996367800211</v>
      </c>
    </row>
    <row r="314" spans="1:14" ht="14.4" customHeight="1" x14ac:dyDescent="0.3">
      <c r="A314" s="660" t="s">
        <v>566</v>
      </c>
      <c r="B314" s="661" t="s">
        <v>567</v>
      </c>
      <c r="C314" s="662" t="s">
        <v>571</v>
      </c>
      <c r="D314" s="663" t="s">
        <v>2632</v>
      </c>
      <c r="E314" s="662" t="s">
        <v>1642</v>
      </c>
      <c r="F314" s="663" t="s">
        <v>2640</v>
      </c>
      <c r="G314" s="662" t="s">
        <v>1453</v>
      </c>
      <c r="H314" s="662" t="s">
        <v>1673</v>
      </c>
      <c r="I314" s="662" t="s">
        <v>1673</v>
      </c>
      <c r="J314" s="662" t="s">
        <v>1674</v>
      </c>
      <c r="K314" s="662" t="s">
        <v>1675</v>
      </c>
      <c r="L314" s="664">
        <v>116.25114408774986</v>
      </c>
      <c r="M314" s="664">
        <v>7</v>
      </c>
      <c r="N314" s="665">
        <v>813.75800861424909</v>
      </c>
    </row>
    <row r="315" spans="1:14" ht="14.4" customHeight="1" x14ac:dyDescent="0.3">
      <c r="A315" s="660" t="s">
        <v>566</v>
      </c>
      <c r="B315" s="661" t="s">
        <v>567</v>
      </c>
      <c r="C315" s="662" t="s">
        <v>571</v>
      </c>
      <c r="D315" s="663" t="s">
        <v>2632</v>
      </c>
      <c r="E315" s="662" t="s">
        <v>1642</v>
      </c>
      <c r="F315" s="663" t="s">
        <v>2640</v>
      </c>
      <c r="G315" s="662" t="s">
        <v>1453</v>
      </c>
      <c r="H315" s="662" t="s">
        <v>1676</v>
      </c>
      <c r="I315" s="662" t="s">
        <v>1676</v>
      </c>
      <c r="J315" s="662" t="s">
        <v>1677</v>
      </c>
      <c r="K315" s="662" t="s">
        <v>1675</v>
      </c>
      <c r="L315" s="664">
        <v>116.25041383992384</v>
      </c>
      <c r="M315" s="664">
        <v>22</v>
      </c>
      <c r="N315" s="665">
        <v>2557.5091044783244</v>
      </c>
    </row>
    <row r="316" spans="1:14" ht="14.4" customHeight="1" x14ac:dyDescent="0.3">
      <c r="A316" s="660" t="s">
        <v>566</v>
      </c>
      <c r="B316" s="661" t="s">
        <v>567</v>
      </c>
      <c r="C316" s="662" t="s">
        <v>571</v>
      </c>
      <c r="D316" s="663" t="s">
        <v>2632</v>
      </c>
      <c r="E316" s="662" t="s">
        <v>1642</v>
      </c>
      <c r="F316" s="663" t="s">
        <v>2640</v>
      </c>
      <c r="G316" s="662" t="s">
        <v>1453</v>
      </c>
      <c r="H316" s="662" t="s">
        <v>1678</v>
      </c>
      <c r="I316" s="662" t="s">
        <v>1679</v>
      </c>
      <c r="J316" s="662" t="s">
        <v>1680</v>
      </c>
      <c r="K316" s="662" t="s">
        <v>1681</v>
      </c>
      <c r="L316" s="664">
        <v>116.25039645398377</v>
      </c>
      <c r="M316" s="664">
        <v>17</v>
      </c>
      <c r="N316" s="665">
        <v>1976.256739717724</v>
      </c>
    </row>
    <row r="317" spans="1:14" ht="14.4" customHeight="1" x14ac:dyDescent="0.3">
      <c r="A317" s="660" t="s">
        <v>566</v>
      </c>
      <c r="B317" s="661" t="s">
        <v>567</v>
      </c>
      <c r="C317" s="662" t="s">
        <v>571</v>
      </c>
      <c r="D317" s="663" t="s">
        <v>2632</v>
      </c>
      <c r="E317" s="662" t="s">
        <v>1642</v>
      </c>
      <c r="F317" s="663" t="s">
        <v>2640</v>
      </c>
      <c r="G317" s="662" t="s">
        <v>1453</v>
      </c>
      <c r="H317" s="662" t="s">
        <v>1682</v>
      </c>
      <c r="I317" s="662" t="s">
        <v>1683</v>
      </c>
      <c r="J317" s="662" t="s">
        <v>1684</v>
      </c>
      <c r="K317" s="662" t="s">
        <v>1675</v>
      </c>
      <c r="L317" s="664">
        <v>116.24998995239069</v>
      </c>
      <c r="M317" s="664">
        <v>13</v>
      </c>
      <c r="N317" s="665">
        <v>1511.249869381079</v>
      </c>
    </row>
    <row r="318" spans="1:14" ht="14.4" customHeight="1" x14ac:dyDescent="0.3">
      <c r="A318" s="660" t="s">
        <v>566</v>
      </c>
      <c r="B318" s="661" t="s">
        <v>567</v>
      </c>
      <c r="C318" s="662" t="s">
        <v>571</v>
      </c>
      <c r="D318" s="663" t="s">
        <v>2632</v>
      </c>
      <c r="E318" s="662" t="s">
        <v>1642</v>
      </c>
      <c r="F318" s="663" t="s">
        <v>2640</v>
      </c>
      <c r="G318" s="662" t="s">
        <v>1453</v>
      </c>
      <c r="H318" s="662" t="s">
        <v>1685</v>
      </c>
      <c r="I318" s="662" t="s">
        <v>1685</v>
      </c>
      <c r="J318" s="662" t="s">
        <v>1686</v>
      </c>
      <c r="K318" s="662" t="s">
        <v>1641</v>
      </c>
      <c r="L318" s="664">
        <v>191.94999999999996</v>
      </c>
      <c r="M318" s="664">
        <v>1.5</v>
      </c>
      <c r="N318" s="665">
        <v>287.92499999999995</v>
      </c>
    </row>
    <row r="319" spans="1:14" ht="14.4" customHeight="1" x14ac:dyDescent="0.3">
      <c r="A319" s="660" t="s">
        <v>566</v>
      </c>
      <c r="B319" s="661" t="s">
        <v>567</v>
      </c>
      <c r="C319" s="662" t="s">
        <v>571</v>
      </c>
      <c r="D319" s="663" t="s">
        <v>2632</v>
      </c>
      <c r="E319" s="662" t="s">
        <v>1642</v>
      </c>
      <c r="F319" s="663" t="s">
        <v>2640</v>
      </c>
      <c r="G319" s="662" t="s">
        <v>1453</v>
      </c>
      <c r="H319" s="662" t="s">
        <v>1687</v>
      </c>
      <c r="I319" s="662" t="s">
        <v>1687</v>
      </c>
      <c r="J319" s="662" t="s">
        <v>1688</v>
      </c>
      <c r="K319" s="662" t="s">
        <v>1641</v>
      </c>
      <c r="L319" s="664">
        <v>191.94999999999996</v>
      </c>
      <c r="M319" s="664">
        <v>1.75</v>
      </c>
      <c r="N319" s="665">
        <v>335.91249999999991</v>
      </c>
    </row>
    <row r="320" spans="1:14" ht="14.4" customHeight="1" x14ac:dyDescent="0.3">
      <c r="A320" s="660" t="s">
        <v>566</v>
      </c>
      <c r="B320" s="661" t="s">
        <v>567</v>
      </c>
      <c r="C320" s="662" t="s">
        <v>571</v>
      </c>
      <c r="D320" s="663" t="s">
        <v>2632</v>
      </c>
      <c r="E320" s="662" t="s">
        <v>1689</v>
      </c>
      <c r="F320" s="663" t="s">
        <v>2641</v>
      </c>
      <c r="G320" s="662"/>
      <c r="H320" s="662" t="s">
        <v>1690</v>
      </c>
      <c r="I320" s="662" t="s">
        <v>1691</v>
      </c>
      <c r="J320" s="662" t="s">
        <v>1692</v>
      </c>
      <c r="K320" s="662" t="s">
        <v>1693</v>
      </c>
      <c r="L320" s="664">
        <v>592.10998290596785</v>
      </c>
      <c r="M320" s="664">
        <v>1</v>
      </c>
      <c r="N320" s="665">
        <v>592.10998290596785</v>
      </c>
    </row>
    <row r="321" spans="1:14" ht="14.4" customHeight="1" x14ac:dyDescent="0.3">
      <c r="A321" s="660" t="s">
        <v>566</v>
      </c>
      <c r="B321" s="661" t="s">
        <v>567</v>
      </c>
      <c r="C321" s="662" t="s">
        <v>571</v>
      </c>
      <c r="D321" s="663" t="s">
        <v>2632</v>
      </c>
      <c r="E321" s="662" t="s">
        <v>1689</v>
      </c>
      <c r="F321" s="663" t="s">
        <v>2641</v>
      </c>
      <c r="G321" s="662"/>
      <c r="H321" s="662" t="s">
        <v>1694</v>
      </c>
      <c r="I321" s="662" t="s">
        <v>1694</v>
      </c>
      <c r="J321" s="662" t="s">
        <v>1695</v>
      </c>
      <c r="K321" s="662" t="s">
        <v>1696</v>
      </c>
      <c r="L321" s="664">
        <v>1777.3612331406548</v>
      </c>
      <c r="M321" s="664">
        <v>51.900000000000006</v>
      </c>
      <c r="N321" s="665">
        <v>92245.047999999995</v>
      </c>
    </row>
    <row r="322" spans="1:14" ht="14.4" customHeight="1" x14ac:dyDescent="0.3">
      <c r="A322" s="660" t="s">
        <v>566</v>
      </c>
      <c r="B322" s="661" t="s">
        <v>567</v>
      </c>
      <c r="C322" s="662" t="s">
        <v>571</v>
      </c>
      <c r="D322" s="663" t="s">
        <v>2632</v>
      </c>
      <c r="E322" s="662" t="s">
        <v>1689</v>
      </c>
      <c r="F322" s="663" t="s">
        <v>2641</v>
      </c>
      <c r="G322" s="662"/>
      <c r="H322" s="662" t="s">
        <v>1697</v>
      </c>
      <c r="I322" s="662" t="s">
        <v>1697</v>
      </c>
      <c r="J322" s="662" t="s">
        <v>1698</v>
      </c>
      <c r="K322" s="662" t="s">
        <v>1699</v>
      </c>
      <c r="L322" s="664">
        <v>1131.4264430024273</v>
      </c>
      <c r="M322" s="664">
        <v>17</v>
      </c>
      <c r="N322" s="665">
        <v>19234.249531041263</v>
      </c>
    </row>
    <row r="323" spans="1:14" ht="14.4" customHeight="1" x14ac:dyDescent="0.3">
      <c r="A323" s="660" t="s">
        <v>566</v>
      </c>
      <c r="B323" s="661" t="s">
        <v>567</v>
      </c>
      <c r="C323" s="662" t="s">
        <v>571</v>
      </c>
      <c r="D323" s="663" t="s">
        <v>2632</v>
      </c>
      <c r="E323" s="662" t="s">
        <v>1689</v>
      </c>
      <c r="F323" s="663" t="s">
        <v>2641</v>
      </c>
      <c r="G323" s="662"/>
      <c r="H323" s="662" t="s">
        <v>1700</v>
      </c>
      <c r="I323" s="662" t="s">
        <v>1700</v>
      </c>
      <c r="J323" s="662" t="s">
        <v>1701</v>
      </c>
      <c r="K323" s="662" t="s">
        <v>1702</v>
      </c>
      <c r="L323" s="664">
        <v>810.9784258195258</v>
      </c>
      <c r="M323" s="664">
        <v>2</v>
      </c>
      <c r="N323" s="665">
        <v>1621.9568516390516</v>
      </c>
    </row>
    <row r="324" spans="1:14" ht="14.4" customHeight="1" x14ac:dyDescent="0.3">
      <c r="A324" s="660" t="s">
        <v>566</v>
      </c>
      <c r="B324" s="661" t="s">
        <v>567</v>
      </c>
      <c r="C324" s="662" t="s">
        <v>571</v>
      </c>
      <c r="D324" s="663" t="s">
        <v>2632</v>
      </c>
      <c r="E324" s="662" t="s">
        <v>1689</v>
      </c>
      <c r="F324" s="663" t="s">
        <v>2641</v>
      </c>
      <c r="G324" s="662" t="s">
        <v>619</v>
      </c>
      <c r="H324" s="662" t="s">
        <v>1703</v>
      </c>
      <c r="I324" s="662" t="s">
        <v>1704</v>
      </c>
      <c r="J324" s="662" t="s">
        <v>1705</v>
      </c>
      <c r="K324" s="662" t="s">
        <v>1706</v>
      </c>
      <c r="L324" s="664">
        <v>25.659820208963946</v>
      </c>
      <c r="M324" s="664">
        <v>2</v>
      </c>
      <c r="N324" s="665">
        <v>51.319640417927893</v>
      </c>
    </row>
    <row r="325" spans="1:14" ht="14.4" customHeight="1" x14ac:dyDescent="0.3">
      <c r="A325" s="660" t="s">
        <v>566</v>
      </c>
      <c r="B325" s="661" t="s">
        <v>567</v>
      </c>
      <c r="C325" s="662" t="s">
        <v>571</v>
      </c>
      <c r="D325" s="663" t="s">
        <v>2632</v>
      </c>
      <c r="E325" s="662" t="s">
        <v>1689</v>
      </c>
      <c r="F325" s="663" t="s">
        <v>2641</v>
      </c>
      <c r="G325" s="662" t="s">
        <v>619</v>
      </c>
      <c r="H325" s="662" t="s">
        <v>1707</v>
      </c>
      <c r="I325" s="662" t="s">
        <v>1708</v>
      </c>
      <c r="J325" s="662" t="s">
        <v>1709</v>
      </c>
      <c r="K325" s="662" t="s">
        <v>1710</v>
      </c>
      <c r="L325" s="664">
        <v>31.959672934925553</v>
      </c>
      <c r="M325" s="664">
        <v>2</v>
      </c>
      <c r="N325" s="665">
        <v>63.919345869851107</v>
      </c>
    </row>
    <row r="326" spans="1:14" ht="14.4" customHeight="1" x14ac:dyDescent="0.3">
      <c r="A326" s="660" t="s">
        <v>566</v>
      </c>
      <c r="B326" s="661" t="s">
        <v>567</v>
      </c>
      <c r="C326" s="662" t="s">
        <v>571</v>
      </c>
      <c r="D326" s="663" t="s">
        <v>2632</v>
      </c>
      <c r="E326" s="662" t="s">
        <v>1689</v>
      </c>
      <c r="F326" s="663" t="s">
        <v>2641</v>
      </c>
      <c r="G326" s="662" t="s">
        <v>619</v>
      </c>
      <c r="H326" s="662" t="s">
        <v>1711</v>
      </c>
      <c r="I326" s="662" t="s">
        <v>1712</v>
      </c>
      <c r="J326" s="662" t="s">
        <v>1713</v>
      </c>
      <c r="K326" s="662" t="s">
        <v>1714</v>
      </c>
      <c r="L326" s="664">
        <v>127.28333294612867</v>
      </c>
      <c r="M326" s="664">
        <v>6</v>
      </c>
      <c r="N326" s="665">
        <v>763.699997676772</v>
      </c>
    </row>
    <row r="327" spans="1:14" ht="14.4" customHeight="1" x14ac:dyDescent="0.3">
      <c r="A327" s="660" t="s">
        <v>566</v>
      </c>
      <c r="B327" s="661" t="s">
        <v>567</v>
      </c>
      <c r="C327" s="662" t="s">
        <v>571</v>
      </c>
      <c r="D327" s="663" t="s">
        <v>2632</v>
      </c>
      <c r="E327" s="662" t="s">
        <v>1689</v>
      </c>
      <c r="F327" s="663" t="s">
        <v>2641</v>
      </c>
      <c r="G327" s="662" t="s">
        <v>619</v>
      </c>
      <c r="H327" s="662" t="s">
        <v>1715</v>
      </c>
      <c r="I327" s="662" t="s">
        <v>1716</v>
      </c>
      <c r="J327" s="662" t="s">
        <v>1717</v>
      </c>
      <c r="K327" s="662" t="s">
        <v>1714</v>
      </c>
      <c r="L327" s="664">
        <v>54.878255751778909</v>
      </c>
      <c r="M327" s="664">
        <v>8</v>
      </c>
      <c r="N327" s="665">
        <v>439.02604601423127</v>
      </c>
    </row>
    <row r="328" spans="1:14" ht="14.4" customHeight="1" x14ac:dyDescent="0.3">
      <c r="A328" s="660" t="s">
        <v>566</v>
      </c>
      <c r="B328" s="661" t="s">
        <v>567</v>
      </c>
      <c r="C328" s="662" t="s">
        <v>571</v>
      </c>
      <c r="D328" s="663" t="s">
        <v>2632</v>
      </c>
      <c r="E328" s="662" t="s">
        <v>1689</v>
      </c>
      <c r="F328" s="663" t="s">
        <v>2641</v>
      </c>
      <c r="G328" s="662" t="s">
        <v>619</v>
      </c>
      <c r="H328" s="662" t="s">
        <v>1718</v>
      </c>
      <c r="I328" s="662" t="s">
        <v>1719</v>
      </c>
      <c r="J328" s="662" t="s">
        <v>1720</v>
      </c>
      <c r="K328" s="662" t="s">
        <v>1721</v>
      </c>
      <c r="L328" s="664">
        <v>149.70774292107919</v>
      </c>
      <c r="M328" s="664">
        <v>11</v>
      </c>
      <c r="N328" s="665">
        <v>1646.7851721318709</v>
      </c>
    </row>
    <row r="329" spans="1:14" ht="14.4" customHeight="1" x14ac:dyDescent="0.3">
      <c r="A329" s="660" t="s">
        <v>566</v>
      </c>
      <c r="B329" s="661" t="s">
        <v>567</v>
      </c>
      <c r="C329" s="662" t="s">
        <v>571</v>
      </c>
      <c r="D329" s="663" t="s">
        <v>2632</v>
      </c>
      <c r="E329" s="662" t="s">
        <v>1689</v>
      </c>
      <c r="F329" s="663" t="s">
        <v>2641</v>
      </c>
      <c r="G329" s="662" t="s">
        <v>619</v>
      </c>
      <c r="H329" s="662" t="s">
        <v>1722</v>
      </c>
      <c r="I329" s="662" t="s">
        <v>1723</v>
      </c>
      <c r="J329" s="662" t="s">
        <v>1724</v>
      </c>
      <c r="K329" s="662" t="s">
        <v>1725</v>
      </c>
      <c r="L329" s="664">
        <v>53.128568856764467</v>
      </c>
      <c r="M329" s="664">
        <v>1</v>
      </c>
      <c r="N329" s="665">
        <v>53.128568856764467</v>
      </c>
    </row>
    <row r="330" spans="1:14" ht="14.4" customHeight="1" x14ac:dyDescent="0.3">
      <c r="A330" s="660" t="s">
        <v>566</v>
      </c>
      <c r="B330" s="661" t="s">
        <v>567</v>
      </c>
      <c r="C330" s="662" t="s">
        <v>571</v>
      </c>
      <c r="D330" s="663" t="s">
        <v>2632</v>
      </c>
      <c r="E330" s="662" t="s">
        <v>1689</v>
      </c>
      <c r="F330" s="663" t="s">
        <v>2641</v>
      </c>
      <c r="G330" s="662" t="s">
        <v>619</v>
      </c>
      <c r="H330" s="662" t="s">
        <v>1726</v>
      </c>
      <c r="I330" s="662" t="s">
        <v>1727</v>
      </c>
      <c r="J330" s="662" t="s">
        <v>1728</v>
      </c>
      <c r="K330" s="662" t="s">
        <v>1729</v>
      </c>
      <c r="L330" s="664">
        <v>84.174187200798386</v>
      </c>
      <c r="M330" s="664">
        <v>6</v>
      </c>
      <c r="N330" s="665">
        <v>505.04512320479034</v>
      </c>
    </row>
    <row r="331" spans="1:14" ht="14.4" customHeight="1" x14ac:dyDescent="0.3">
      <c r="A331" s="660" t="s">
        <v>566</v>
      </c>
      <c r="B331" s="661" t="s">
        <v>567</v>
      </c>
      <c r="C331" s="662" t="s">
        <v>571</v>
      </c>
      <c r="D331" s="663" t="s">
        <v>2632</v>
      </c>
      <c r="E331" s="662" t="s">
        <v>1689</v>
      </c>
      <c r="F331" s="663" t="s">
        <v>2641</v>
      </c>
      <c r="G331" s="662" t="s">
        <v>619</v>
      </c>
      <c r="H331" s="662" t="s">
        <v>1730</v>
      </c>
      <c r="I331" s="662" t="s">
        <v>1731</v>
      </c>
      <c r="J331" s="662" t="s">
        <v>1732</v>
      </c>
      <c r="K331" s="662" t="s">
        <v>1733</v>
      </c>
      <c r="L331" s="664">
        <v>73.44</v>
      </c>
      <c r="M331" s="664">
        <v>1</v>
      </c>
      <c r="N331" s="665">
        <v>73.44</v>
      </c>
    </row>
    <row r="332" spans="1:14" ht="14.4" customHeight="1" x14ac:dyDescent="0.3">
      <c r="A332" s="660" t="s">
        <v>566</v>
      </c>
      <c r="B332" s="661" t="s">
        <v>567</v>
      </c>
      <c r="C332" s="662" t="s">
        <v>571</v>
      </c>
      <c r="D332" s="663" t="s">
        <v>2632</v>
      </c>
      <c r="E332" s="662" t="s">
        <v>1689</v>
      </c>
      <c r="F332" s="663" t="s">
        <v>2641</v>
      </c>
      <c r="G332" s="662" t="s">
        <v>619</v>
      </c>
      <c r="H332" s="662" t="s">
        <v>1734</v>
      </c>
      <c r="I332" s="662" t="s">
        <v>1735</v>
      </c>
      <c r="J332" s="662" t="s">
        <v>1736</v>
      </c>
      <c r="K332" s="662" t="s">
        <v>1737</v>
      </c>
      <c r="L332" s="664">
        <v>181.8999950346018</v>
      </c>
      <c r="M332" s="664">
        <v>1</v>
      </c>
      <c r="N332" s="665">
        <v>181.8999950346018</v>
      </c>
    </row>
    <row r="333" spans="1:14" ht="14.4" customHeight="1" x14ac:dyDescent="0.3">
      <c r="A333" s="660" t="s">
        <v>566</v>
      </c>
      <c r="B333" s="661" t="s">
        <v>567</v>
      </c>
      <c r="C333" s="662" t="s">
        <v>571</v>
      </c>
      <c r="D333" s="663" t="s">
        <v>2632</v>
      </c>
      <c r="E333" s="662" t="s">
        <v>1689</v>
      </c>
      <c r="F333" s="663" t="s">
        <v>2641</v>
      </c>
      <c r="G333" s="662" t="s">
        <v>619</v>
      </c>
      <c r="H333" s="662" t="s">
        <v>1738</v>
      </c>
      <c r="I333" s="662" t="s">
        <v>1739</v>
      </c>
      <c r="J333" s="662" t="s">
        <v>1740</v>
      </c>
      <c r="K333" s="662" t="s">
        <v>1741</v>
      </c>
      <c r="L333" s="664">
        <v>146.12</v>
      </c>
      <c r="M333" s="664">
        <v>2</v>
      </c>
      <c r="N333" s="665">
        <v>292.24</v>
      </c>
    </row>
    <row r="334" spans="1:14" ht="14.4" customHeight="1" x14ac:dyDescent="0.3">
      <c r="A334" s="660" t="s">
        <v>566</v>
      </c>
      <c r="B334" s="661" t="s">
        <v>567</v>
      </c>
      <c r="C334" s="662" t="s">
        <v>571</v>
      </c>
      <c r="D334" s="663" t="s">
        <v>2632</v>
      </c>
      <c r="E334" s="662" t="s">
        <v>1689</v>
      </c>
      <c r="F334" s="663" t="s">
        <v>2641</v>
      </c>
      <c r="G334" s="662" t="s">
        <v>619</v>
      </c>
      <c r="H334" s="662" t="s">
        <v>1742</v>
      </c>
      <c r="I334" s="662" t="s">
        <v>1743</v>
      </c>
      <c r="J334" s="662" t="s">
        <v>1744</v>
      </c>
      <c r="K334" s="662" t="s">
        <v>1745</v>
      </c>
      <c r="L334" s="664">
        <v>238.4967638831512</v>
      </c>
      <c r="M334" s="664">
        <v>34</v>
      </c>
      <c r="N334" s="665">
        <v>8108.8899720271411</v>
      </c>
    </row>
    <row r="335" spans="1:14" ht="14.4" customHeight="1" x14ac:dyDescent="0.3">
      <c r="A335" s="660" t="s">
        <v>566</v>
      </c>
      <c r="B335" s="661" t="s">
        <v>567</v>
      </c>
      <c r="C335" s="662" t="s">
        <v>571</v>
      </c>
      <c r="D335" s="663" t="s">
        <v>2632</v>
      </c>
      <c r="E335" s="662" t="s">
        <v>1689</v>
      </c>
      <c r="F335" s="663" t="s">
        <v>2641</v>
      </c>
      <c r="G335" s="662" t="s">
        <v>619</v>
      </c>
      <c r="H335" s="662" t="s">
        <v>1746</v>
      </c>
      <c r="I335" s="662" t="s">
        <v>1747</v>
      </c>
      <c r="J335" s="662" t="s">
        <v>1748</v>
      </c>
      <c r="K335" s="662" t="s">
        <v>1749</v>
      </c>
      <c r="L335" s="664">
        <v>867.98168054854614</v>
      </c>
      <c r="M335" s="664">
        <v>40</v>
      </c>
      <c r="N335" s="665">
        <v>34719.267221941845</v>
      </c>
    </row>
    <row r="336" spans="1:14" ht="14.4" customHeight="1" x14ac:dyDescent="0.3">
      <c r="A336" s="660" t="s">
        <v>566</v>
      </c>
      <c r="B336" s="661" t="s">
        <v>567</v>
      </c>
      <c r="C336" s="662" t="s">
        <v>571</v>
      </c>
      <c r="D336" s="663" t="s">
        <v>2632</v>
      </c>
      <c r="E336" s="662" t="s">
        <v>1689</v>
      </c>
      <c r="F336" s="663" t="s">
        <v>2641</v>
      </c>
      <c r="G336" s="662" t="s">
        <v>619</v>
      </c>
      <c r="H336" s="662" t="s">
        <v>1750</v>
      </c>
      <c r="I336" s="662" t="s">
        <v>1751</v>
      </c>
      <c r="J336" s="662" t="s">
        <v>1752</v>
      </c>
      <c r="K336" s="662" t="s">
        <v>1753</v>
      </c>
      <c r="L336" s="664">
        <v>72.640000000000029</v>
      </c>
      <c r="M336" s="664">
        <v>1</v>
      </c>
      <c r="N336" s="665">
        <v>72.640000000000029</v>
      </c>
    </row>
    <row r="337" spans="1:14" ht="14.4" customHeight="1" x14ac:dyDescent="0.3">
      <c r="A337" s="660" t="s">
        <v>566</v>
      </c>
      <c r="B337" s="661" t="s">
        <v>567</v>
      </c>
      <c r="C337" s="662" t="s">
        <v>571</v>
      </c>
      <c r="D337" s="663" t="s">
        <v>2632</v>
      </c>
      <c r="E337" s="662" t="s">
        <v>1689</v>
      </c>
      <c r="F337" s="663" t="s">
        <v>2641</v>
      </c>
      <c r="G337" s="662" t="s">
        <v>619</v>
      </c>
      <c r="H337" s="662" t="s">
        <v>1754</v>
      </c>
      <c r="I337" s="662" t="s">
        <v>1755</v>
      </c>
      <c r="J337" s="662" t="s">
        <v>1756</v>
      </c>
      <c r="K337" s="662" t="s">
        <v>1757</v>
      </c>
      <c r="L337" s="664">
        <v>50.477743730154039</v>
      </c>
      <c r="M337" s="664">
        <v>5</v>
      </c>
      <c r="N337" s="665">
        <v>252.38871865077019</v>
      </c>
    </row>
    <row r="338" spans="1:14" ht="14.4" customHeight="1" x14ac:dyDescent="0.3">
      <c r="A338" s="660" t="s">
        <v>566</v>
      </c>
      <c r="B338" s="661" t="s">
        <v>567</v>
      </c>
      <c r="C338" s="662" t="s">
        <v>571</v>
      </c>
      <c r="D338" s="663" t="s">
        <v>2632</v>
      </c>
      <c r="E338" s="662" t="s">
        <v>1689</v>
      </c>
      <c r="F338" s="663" t="s">
        <v>2641</v>
      </c>
      <c r="G338" s="662" t="s">
        <v>619</v>
      </c>
      <c r="H338" s="662" t="s">
        <v>1758</v>
      </c>
      <c r="I338" s="662" t="s">
        <v>1759</v>
      </c>
      <c r="J338" s="662" t="s">
        <v>1760</v>
      </c>
      <c r="K338" s="662" t="s">
        <v>1761</v>
      </c>
      <c r="L338" s="664">
        <v>83.75</v>
      </c>
      <c r="M338" s="664">
        <v>1</v>
      </c>
      <c r="N338" s="665">
        <v>83.75</v>
      </c>
    </row>
    <row r="339" spans="1:14" ht="14.4" customHeight="1" x14ac:dyDescent="0.3">
      <c r="A339" s="660" t="s">
        <v>566</v>
      </c>
      <c r="B339" s="661" t="s">
        <v>567</v>
      </c>
      <c r="C339" s="662" t="s">
        <v>571</v>
      </c>
      <c r="D339" s="663" t="s">
        <v>2632</v>
      </c>
      <c r="E339" s="662" t="s">
        <v>1689</v>
      </c>
      <c r="F339" s="663" t="s">
        <v>2641</v>
      </c>
      <c r="G339" s="662" t="s">
        <v>619</v>
      </c>
      <c r="H339" s="662" t="s">
        <v>1762</v>
      </c>
      <c r="I339" s="662" t="s">
        <v>1762</v>
      </c>
      <c r="J339" s="662" t="s">
        <v>1763</v>
      </c>
      <c r="K339" s="662" t="s">
        <v>1764</v>
      </c>
      <c r="L339" s="664">
        <v>338.25</v>
      </c>
      <c r="M339" s="664">
        <v>8</v>
      </c>
      <c r="N339" s="665">
        <v>2706</v>
      </c>
    </row>
    <row r="340" spans="1:14" ht="14.4" customHeight="1" x14ac:dyDescent="0.3">
      <c r="A340" s="660" t="s">
        <v>566</v>
      </c>
      <c r="B340" s="661" t="s">
        <v>567</v>
      </c>
      <c r="C340" s="662" t="s">
        <v>571</v>
      </c>
      <c r="D340" s="663" t="s">
        <v>2632</v>
      </c>
      <c r="E340" s="662" t="s">
        <v>1689</v>
      </c>
      <c r="F340" s="663" t="s">
        <v>2641</v>
      </c>
      <c r="G340" s="662" t="s">
        <v>1453</v>
      </c>
      <c r="H340" s="662" t="s">
        <v>1765</v>
      </c>
      <c r="I340" s="662" t="s">
        <v>1765</v>
      </c>
      <c r="J340" s="662" t="s">
        <v>1766</v>
      </c>
      <c r="K340" s="662" t="s">
        <v>1767</v>
      </c>
      <c r="L340" s="664">
        <v>68.199999999999989</v>
      </c>
      <c r="M340" s="664">
        <v>2</v>
      </c>
      <c r="N340" s="665">
        <v>136.39999999999998</v>
      </c>
    </row>
    <row r="341" spans="1:14" ht="14.4" customHeight="1" x14ac:dyDescent="0.3">
      <c r="A341" s="660" t="s">
        <v>566</v>
      </c>
      <c r="B341" s="661" t="s">
        <v>567</v>
      </c>
      <c r="C341" s="662" t="s">
        <v>571</v>
      </c>
      <c r="D341" s="663" t="s">
        <v>2632</v>
      </c>
      <c r="E341" s="662" t="s">
        <v>1689</v>
      </c>
      <c r="F341" s="663" t="s">
        <v>2641</v>
      </c>
      <c r="G341" s="662" t="s">
        <v>1453</v>
      </c>
      <c r="H341" s="662" t="s">
        <v>1768</v>
      </c>
      <c r="I341" s="662" t="s">
        <v>1769</v>
      </c>
      <c r="J341" s="662" t="s">
        <v>1770</v>
      </c>
      <c r="K341" s="662" t="s">
        <v>1771</v>
      </c>
      <c r="L341" s="664">
        <v>78.071379310344838</v>
      </c>
      <c r="M341" s="664">
        <v>29</v>
      </c>
      <c r="N341" s="665">
        <v>2264.0700000000002</v>
      </c>
    </row>
    <row r="342" spans="1:14" ht="14.4" customHeight="1" x14ac:dyDescent="0.3">
      <c r="A342" s="660" t="s">
        <v>566</v>
      </c>
      <c r="B342" s="661" t="s">
        <v>567</v>
      </c>
      <c r="C342" s="662" t="s">
        <v>571</v>
      </c>
      <c r="D342" s="663" t="s">
        <v>2632</v>
      </c>
      <c r="E342" s="662" t="s">
        <v>1689</v>
      </c>
      <c r="F342" s="663" t="s">
        <v>2641</v>
      </c>
      <c r="G342" s="662" t="s">
        <v>1453</v>
      </c>
      <c r="H342" s="662" t="s">
        <v>1772</v>
      </c>
      <c r="I342" s="662" t="s">
        <v>1773</v>
      </c>
      <c r="J342" s="662" t="s">
        <v>1774</v>
      </c>
      <c r="K342" s="662" t="s">
        <v>1775</v>
      </c>
      <c r="L342" s="664">
        <v>54.429999999999993</v>
      </c>
      <c r="M342" s="664">
        <v>20</v>
      </c>
      <c r="N342" s="665">
        <v>1088.5999999999999</v>
      </c>
    </row>
    <row r="343" spans="1:14" ht="14.4" customHeight="1" x14ac:dyDescent="0.3">
      <c r="A343" s="660" t="s">
        <v>566</v>
      </c>
      <c r="B343" s="661" t="s">
        <v>567</v>
      </c>
      <c r="C343" s="662" t="s">
        <v>571</v>
      </c>
      <c r="D343" s="663" t="s">
        <v>2632</v>
      </c>
      <c r="E343" s="662" t="s">
        <v>1689</v>
      </c>
      <c r="F343" s="663" t="s">
        <v>2641</v>
      </c>
      <c r="G343" s="662" t="s">
        <v>1453</v>
      </c>
      <c r="H343" s="662" t="s">
        <v>1776</v>
      </c>
      <c r="I343" s="662" t="s">
        <v>1777</v>
      </c>
      <c r="J343" s="662" t="s">
        <v>1778</v>
      </c>
      <c r="K343" s="662" t="s">
        <v>1779</v>
      </c>
      <c r="L343" s="664">
        <v>57.309942630243143</v>
      </c>
      <c r="M343" s="664">
        <v>5</v>
      </c>
      <c r="N343" s="665">
        <v>286.54971315121571</v>
      </c>
    </row>
    <row r="344" spans="1:14" ht="14.4" customHeight="1" x14ac:dyDescent="0.3">
      <c r="A344" s="660" t="s">
        <v>566</v>
      </c>
      <c r="B344" s="661" t="s">
        <v>567</v>
      </c>
      <c r="C344" s="662" t="s">
        <v>571</v>
      </c>
      <c r="D344" s="663" t="s">
        <v>2632</v>
      </c>
      <c r="E344" s="662" t="s">
        <v>1689</v>
      </c>
      <c r="F344" s="663" t="s">
        <v>2641</v>
      </c>
      <c r="G344" s="662" t="s">
        <v>1453</v>
      </c>
      <c r="H344" s="662" t="s">
        <v>1780</v>
      </c>
      <c r="I344" s="662" t="s">
        <v>1781</v>
      </c>
      <c r="J344" s="662" t="s">
        <v>1782</v>
      </c>
      <c r="K344" s="662" t="s">
        <v>1783</v>
      </c>
      <c r="L344" s="664">
        <v>77.768637119023239</v>
      </c>
      <c r="M344" s="664">
        <v>330</v>
      </c>
      <c r="N344" s="665">
        <v>25663.650249277667</v>
      </c>
    </row>
    <row r="345" spans="1:14" ht="14.4" customHeight="1" x14ac:dyDescent="0.3">
      <c r="A345" s="660" t="s">
        <v>566</v>
      </c>
      <c r="B345" s="661" t="s">
        <v>567</v>
      </c>
      <c r="C345" s="662" t="s">
        <v>571</v>
      </c>
      <c r="D345" s="663" t="s">
        <v>2632</v>
      </c>
      <c r="E345" s="662" t="s">
        <v>1689</v>
      </c>
      <c r="F345" s="663" t="s">
        <v>2641</v>
      </c>
      <c r="G345" s="662" t="s">
        <v>1453</v>
      </c>
      <c r="H345" s="662" t="s">
        <v>1784</v>
      </c>
      <c r="I345" s="662" t="s">
        <v>1784</v>
      </c>
      <c r="J345" s="662" t="s">
        <v>1785</v>
      </c>
      <c r="K345" s="662" t="s">
        <v>1786</v>
      </c>
      <c r="L345" s="664">
        <v>946.67459648466217</v>
      </c>
      <c r="M345" s="664">
        <v>26</v>
      </c>
      <c r="N345" s="665">
        <v>24613.539508601218</v>
      </c>
    </row>
    <row r="346" spans="1:14" ht="14.4" customHeight="1" x14ac:dyDescent="0.3">
      <c r="A346" s="660" t="s">
        <v>566</v>
      </c>
      <c r="B346" s="661" t="s">
        <v>567</v>
      </c>
      <c r="C346" s="662" t="s">
        <v>571</v>
      </c>
      <c r="D346" s="663" t="s">
        <v>2632</v>
      </c>
      <c r="E346" s="662" t="s">
        <v>1689</v>
      </c>
      <c r="F346" s="663" t="s">
        <v>2641</v>
      </c>
      <c r="G346" s="662" t="s">
        <v>1453</v>
      </c>
      <c r="H346" s="662" t="s">
        <v>1787</v>
      </c>
      <c r="I346" s="662" t="s">
        <v>1787</v>
      </c>
      <c r="J346" s="662" t="s">
        <v>1788</v>
      </c>
      <c r="K346" s="662" t="s">
        <v>1789</v>
      </c>
      <c r="L346" s="664">
        <v>689.43036348889677</v>
      </c>
      <c r="M346" s="664">
        <v>32.299999999999997</v>
      </c>
      <c r="N346" s="665">
        <v>22268.600740691363</v>
      </c>
    </row>
    <row r="347" spans="1:14" ht="14.4" customHeight="1" x14ac:dyDescent="0.3">
      <c r="A347" s="660" t="s">
        <v>566</v>
      </c>
      <c r="B347" s="661" t="s">
        <v>567</v>
      </c>
      <c r="C347" s="662" t="s">
        <v>571</v>
      </c>
      <c r="D347" s="663" t="s">
        <v>2632</v>
      </c>
      <c r="E347" s="662" t="s">
        <v>1689</v>
      </c>
      <c r="F347" s="663" t="s">
        <v>2641</v>
      </c>
      <c r="G347" s="662" t="s">
        <v>1453</v>
      </c>
      <c r="H347" s="662" t="s">
        <v>1790</v>
      </c>
      <c r="I347" s="662" t="s">
        <v>1790</v>
      </c>
      <c r="J347" s="662" t="s">
        <v>1791</v>
      </c>
      <c r="K347" s="662" t="s">
        <v>1792</v>
      </c>
      <c r="L347" s="664">
        <v>185.49209996066014</v>
      </c>
      <c r="M347" s="664">
        <v>5</v>
      </c>
      <c r="N347" s="665">
        <v>927.46049980330076</v>
      </c>
    </row>
    <row r="348" spans="1:14" ht="14.4" customHeight="1" x14ac:dyDescent="0.3">
      <c r="A348" s="660" t="s">
        <v>566</v>
      </c>
      <c r="B348" s="661" t="s">
        <v>567</v>
      </c>
      <c r="C348" s="662" t="s">
        <v>571</v>
      </c>
      <c r="D348" s="663" t="s">
        <v>2632</v>
      </c>
      <c r="E348" s="662" t="s">
        <v>1689</v>
      </c>
      <c r="F348" s="663" t="s">
        <v>2641</v>
      </c>
      <c r="G348" s="662" t="s">
        <v>1453</v>
      </c>
      <c r="H348" s="662" t="s">
        <v>1793</v>
      </c>
      <c r="I348" s="662" t="s">
        <v>1793</v>
      </c>
      <c r="J348" s="662" t="s">
        <v>1794</v>
      </c>
      <c r="K348" s="662" t="s">
        <v>1795</v>
      </c>
      <c r="L348" s="664">
        <v>221.47909090909087</v>
      </c>
      <c r="M348" s="664">
        <v>55</v>
      </c>
      <c r="N348" s="665">
        <v>12181.349999999999</v>
      </c>
    </row>
    <row r="349" spans="1:14" ht="14.4" customHeight="1" x14ac:dyDescent="0.3">
      <c r="A349" s="660" t="s">
        <v>566</v>
      </c>
      <c r="B349" s="661" t="s">
        <v>567</v>
      </c>
      <c r="C349" s="662" t="s">
        <v>571</v>
      </c>
      <c r="D349" s="663" t="s">
        <v>2632</v>
      </c>
      <c r="E349" s="662" t="s">
        <v>1689</v>
      </c>
      <c r="F349" s="663" t="s">
        <v>2641</v>
      </c>
      <c r="G349" s="662" t="s">
        <v>1453</v>
      </c>
      <c r="H349" s="662" t="s">
        <v>1796</v>
      </c>
      <c r="I349" s="662" t="s">
        <v>1796</v>
      </c>
      <c r="J349" s="662" t="s">
        <v>1797</v>
      </c>
      <c r="K349" s="662" t="s">
        <v>1798</v>
      </c>
      <c r="L349" s="664">
        <v>310.96907102111095</v>
      </c>
      <c r="M349" s="664">
        <v>6</v>
      </c>
      <c r="N349" s="665">
        <v>1865.8144261266657</v>
      </c>
    </row>
    <row r="350" spans="1:14" ht="14.4" customHeight="1" x14ac:dyDescent="0.3">
      <c r="A350" s="660" t="s">
        <v>566</v>
      </c>
      <c r="B350" s="661" t="s">
        <v>567</v>
      </c>
      <c r="C350" s="662" t="s">
        <v>571</v>
      </c>
      <c r="D350" s="663" t="s">
        <v>2632</v>
      </c>
      <c r="E350" s="662" t="s">
        <v>1689</v>
      </c>
      <c r="F350" s="663" t="s">
        <v>2641</v>
      </c>
      <c r="G350" s="662" t="s">
        <v>1453</v>
      </c>
      <c r="H350" s="662" t="s">
        <v>1799</v>
      </c>
      <c r="I350" s="662" t="s">
        <v>1799</v>
      </c>
      <c r="J350" s="662" t="s">
        <v>1800</v>
      </c>
      <c r="K350" s="662" t="s">
        <v>1795</v>
      </c>
      <c r="L350" s="664">
        <v>34.660913619068751</v>
      </c>
      <c r="M350" s="664">
        <v>146</v>
      </c>
      <c r="N350" s="665">
        <v>5060.4933883840376</v>
      </c>
    </row>
    <row r="351" spans="1:14" ht="14.4" customHeight="1" x14ac:dyDescent="0.3">
      <c r="A351" s="660" t="s">
        <v>566</v>
      </c>
      <c r="B351" s="661" t="s">
        <v>567</v>
      </c>
      <c r="C351" s="662" t="s">
        <v>571</v>
      </c>
      <c r="D351" s="663" t="s">
        <v>2632</v>
      </c>
      <c r="E351" s="662" t="s">
        <v>1689</v>
      </c>
      <c r="F351" s="663" t="s">
        <v>2641</v>
      </c>
      <c r="G351" s="662" t="s">
        <v>1453</v>
      </c>
      <c r="H351" s="662" t="s">
        <v>1801</v>
      </c>
      <c r="I351" s="662" t="s">
        <v>1801</v>
      </c>
      <c r="J351" s="662" t="s">
        <v>1802</v>
      </c>
      <c r="K351" s="662" t="s">
        <v>1803</v>
      </c>
      <c r="L351" s="664">
        <v>99.109829059829067</v>
      </c>
      <c r="M351" s="664">
        <v>117</v>
      </c>
      <c r="N351" s="665">
        <v>11595.85</v>
      </c>
    </row>
    <row r="352" spans="1:14" ht="14.4" customHeight="1" x14ac:dyDescent="0.3">
      <c r="A352" s="660" t="s">
        <v>566</v>
      </c>
      <c r="B352" s="661" t="s">
        <v>567</v>
      </c>
      <c r="C352" s="662" t="s">
        <v>571</v>
      </c>
      <c r="D352" s="663" t="s">
        <v>2632</v>
      </c>
      <c r="E352" s="662" t="s">
        <v>1689</v>
      </c>
      <c r="F352" s="663" t="s">
        <v>2641</v>
      </c>
      <c r="G352" s="662" t="s">
        <v>1453</v>
      </c>
      <c r="H352" s="662" t="s">
        <v>1804</v>
      </c>
      <c r="I352" s="662" t="s">
        <v>1805</v>
      </c>
      <c r="J352" s="662" t="s">
        <v>1806</v>
      </c>
      <c r="K352" s="662" t="s">
        <v>1807</v>
      </c>
      <c r="L352" s="664">
        <v>540.79654078157807</v>
      </c>
      <c r="M352" s="664">
        <v>7</v>
      </c>
      <c r="N352" s="665">
        <v>3785.5757854710464</v>
      </c>
    </row>
    <row r="353" spans="1:14" ht="14.4" customHeight="1" x14ac:dyDescent="0.3">
      <c r="A353" s="660" t="s">
        <v>566</v>
      </c>
      <c r="B353" s="661" t="s">
        <v>567</v>
      </c>
      <c r="C353" s="662" t="s">
        <v>571</v>
      </c>
      <c r="D353" s="663" t="s">
        <v>2632</v>
      </c>
      <c r="E353" s="662" t="s">
        <v>1808</v>
      </c>
      <c r="F353" s="663" t="s">
        <v>2642</v>
      </c>
      <c r="G353" s="662"/>
      <c r="H353" s="662" t="s">
        <v>1809</v>
      </c>
      <c r="I353" s="662" t="s">
        <v>1810</v>
      </c>
      <c r="J353" s="662" t="s">
        <v>1811</v>
      </c>
      <c r="K353" s="662"/>
      <c r="L353" s="664">
        <v>30.219797620642112</v>
      </c>
      <c r="M353" s="664">
        <v>40</v>
      </c>
      <c r="N353" s="665">
        <v>1208.7919048256845</v>
      </c>
    </row>
    <row r="354" spans="1:14" ht="14.4" customHeight="1" x14ac:dyDescent="0.3">
      <c r="A354" s="660" t="s">
        <v>566</v>
      </c>
      <c r="B354" s="661" t="s">
        <v>567</v>
      </c>
      <c r="C354" s="662" t="s">
        <v>571</v>
      </c>
      <c r="D354" s="663" t="s">
        <v>2632</v>
      </c>
      <c r="E354" s="662" t="s">
        <v>1808</v>
      </c>
      <c r="F354" s="663" t="s">
        <v>2642</v>
      </c>
      <c r="G354" s="662" t="s">
        <v>619</v>
      </c>
      <c r="H354" s="662" t="s">
        <v>1812</v>
      </c>
      <c r="I354" s="662" t="s">
        <v>1813</v>
      </c>
      <c r="J354" s="662" t="s">
        <v>1814</v>
      </c>
      <c r="K354" s="662" t="s">
        <v>1815</v>
      </c>
      <c r="L354" s="664">
        <v>94.899373595964889</v>
      </c>
      <c r="M354" s="664">
        <v>2</v>
      </c>
      <c r="N354" s="665">
        <v>189.79874719192978</v>
      </c>
    </row>
    <row r="355" spans="1:14" ht="14.4" customHeight="1" x14ac:dyDescent="0.3">
      <c r="A355" s="660" t="s">
        <v>566</v>
      </c>
      <c r="B355" s="661" t="s">
        <v>567</v>
      </c>
      <c r="C355" s="662" t="s">
        <v>571</v>
      </c>
      <c r="D355" s="663" t="s">
        <v>2632</v>
      </c>
      <c r="E355" s="662" t="s">
        <v>1808</v>
      </c>
      <c r="F355" s="663" t="s">
        <v>2642</v>
      </c>
      <c r="G355" s="662" t="s">
        <v>619</v>
      </c>
      <c r="H355" s="662" t="s">
        <v>1816</v>
      </c>
      <c r="I355" s="662" t="s">
        <v>1817</v>
      </c>
      <c r="J355" s="662" t="s">
        <v>1818</v>
      </c>
      <c r="K355" s="662" t="s">
        <v>1819</v>
      </c>
      <c r="L355" s="664">
        <v>96.89</v>
      </c>
      <c r="M355" s="664">
        <v>1</v>
      </c>
      <c r="N355" s="665">
        <v>96.89</v>
      </c>
    </row>
    <row r="356" spans="1:14" ht="14.4" customHeight="1" x14ac:dyDescent="0.3">
      <c r="A356" s="660" t="s">
        <v>566</v>
      </c>
      <c r="B356" s="661" t="s">
        <v>567</v>
      </c>
      <c r="C356" s="662" t="s">
        <v>571</v>
      </c>
      <c r="D356" s="663" t="s">
        <v>2632</v>
      </c>
      <c r="E356" s="662" t="s">
        <v>1808</v>
      </c>
      <c r="F356" s="663" t="s">
        <v>2642</v>
      </c>
      <c r="G356" s="662" t="s">
        <v>619</v>
      </c>
      <c r="H356" s="662" t="s">
        <v>1820</v>
      </c>
      <c r="I356" s="662" t="s">
        <v>1821</v>
      </c>
      <c r="J356" s="662" t="s">
        <v>1822</v>
      </c>
      <c r="K356" s="662" t="s">
        <v>1823</v>
      </c>
      <c r="L356" s="664">
        <v>1766.8294736842111</v>
      </c>
      <c r="M356" s="664">
        <v>19</v>
      </c>
      <c r="N356" s="665">
        <v>33569.760000000009</v>
      </c>
    </row>
    <row r="357" spans="1:14" ht="14.4" customHeight="1" x14ac:dyDescent="0.3">
      <c r="A357" s="660" t="s">
        <v>566</v>
      </c>
      <c r="B357" s="661" t="s">
        <v>567</v>
      </c>
      <c r="C357" s="662" t="s">
        <v>571</v>
      </c>
      <c r="D357" s="663" t="s">
        <v>2632</v>
      </c>
      <c r="E357" s="662" t="s">
        <v>1808</v>
      </c>
      <c r="F357" s="663" t="s">
        <v>2642</v>
      </c>
      <c r="G357" s="662" t="s">
        <v>619</v>
      </c>
      <c r="H357" s="662" t="s">
        <v>1824</v>
      </c>
      <c r="I357" s="662" t="s">
        <v>1825</v>
      </c>
      <c r="J357" s="662" t="s">
        <v>1826</v>
      </c>
      <c r="K357" s="662" t="s">
        <v>1733</v>
      </c>
      <c r="L357" s="664">
        <v>75.360000000000014</v>
      </c>
      <c r="M357" s="664">
        <v>2</v>
      </c>
      <c r="N357" s="665">
        <v>150.72000000000003</v>
      </c>
    </row>
    <row r="358" spans="1:14" ht="14.4" customHeight="1" x14ac:dyDescent="0.3">
      <c r="A358" s="660" t="s">
        <v>566</v>
      </c>
      <c r="B358" s="661" t="s">
        <v>567</v>
      </c>
      <c r="C358" s="662" t="s">
        <v>571</v>
      </c>
      <c r="D358" s="663" t="s">
        <v>2632</v>
      </c>
      <c r="E358" s="662" t="s">
        <v>1808</v>
      </c>
      <c r="F358" s="663" t="s">
        <v>2642</v>
      </c>
      <c r="G358" s="662" t="s">
        <v>619</v>
      </c>
      <c r="H358" s="662" t="s">
        <v>1827</v>
      </c>
      <c r="I358" s="662" t="s">
        <v>1828</v>
      </c>
      <c r="J358" s="662" t="s">
        <v>1829</v>
      </c>
      <c r="K358" s="662" t="s">
        <v>1830</v>
      </c>
      <c r="L358" s="664">
        <v>92.5</v>
      </c>
      <c r="M358" s="664">
        <v>1</v>
      </c>
      <c r="N358" s="665">
        <v>92.5</v>
      </c>
    </row>
    <row r="359" spans="1:14" ht="14.4" customHeight="1" x14ac:dyDescent="0.3">
      <c r="A359" s="660" t="s">
        <v>566</v>
      </c>
      <c r="B359" s="661" t="s">
        <v>567</v>
      </c>
      <c r="C359" s="662" t="s">
        <v>571</v>
      </c>
      <c r="D359" s="663" t="s">
        <v>2632</v>
      </c>
      <c r="E359" s="662" t="s">
        <v>1808</v>
      </c>
      <c r="F359" s="663" t="s">
        <v>2642</v>
      </c>
      <c r="G359" s="662" t="s">
        <v>619</v>
      </c>
      <c r="H359" s="662" t="s">
        <v>1831</v>
      </c>
      <c r="I359" s="662" t="s">
        <v>1832</v>
      </c>
      <c r="J359" s="662" t="s">
        <v>1833</v>
      </c>
      <c r="K359" s="662" t="s">
        <v>1834</v>
      </c>
      <c r="L359" s="664">
        <v>5450</v>
      </c>
      <c r="M359" s="664">
        <v>30</v>
      </c>
      <c r="N359" s="665">
        <v>163500</v>
      </c>
    </row>
    <row r="360" spans="1:14" ht="14.4" customHeight="1" x14ac:dyDescent="0.3">
      <c r="A360" s="660" t="s">
        <v>566</v>
      </c>
      <c r="B360" s="661" t="s">
        <v>567</v>
      </c>
      <c r="C360" s="662" t="s">
        <v>571</v>
      </c>
      <c r="D360" s="663" t="s">
        <v>2632</v>
      </c>
      <c r="E360" s="662" t="s">
        <v>1808</v>
      </c>
      <c r="F360" s="663" t="s">
        <v>2642</v>
      </c>
      <c r="G360" s="662" t="s">
        <v>619</v>
      </c>
      <c r="H360" s="662" t="s">
        <v>1835</v>
      </c>
      <c r="I360" s="662" t="s">
        <v>1836</v>
      </c>
      <c r="J360" s="662" t="s">
        <v>1837</v>
      </c>
      <c r="K360" s="662" t="s">
        <v>1838</v>
      </c>
      <c r="L360" s="664">
        <v>9893.9166666666679</v>
      </c>
      <c r="M360" s="664">
        <v>6</v>
      </c>
      <c r="N360" s="665">
        <v>59363.500000000007</v>
      </c>
    </row>
    <row r="361" spans="1:14" ht="14.4" customHeight="1" x14ac:dyDescent="0.3">
      <c r="A361" s="660" t="s">
        <v>566</v>
      </c>
      <c r="B361" s="661" t="s">
        <v>567</v>
      </c>
      <c r="C361" s="662" t="s">
        <v>571</v>
      </c>
      <c r="D361" s="663" t="s">
        <v>2632</v>
      </c>
      <c r="E361" s="662" t="s">
        <v>1808</v>
      </c>
      <c r="F361" s="663" t="s">
        <v>2642</v>
      </c>
      <c r="G361" s="662" t="s">
        <v>619</v>
      </c>
      <c r="H361" s="662" t="s">
        <v>1839</v>
      </c>
      <c r="I361" s="662" t="s">
        <v>1840</v>
      </c>
      <c r="J361" s="662" t="s">
        <v>1841</v>
      </c>
      <c r="K361" s="662" t="s">
        <v>1842</v>
      </c>
      <c r="L361" s="664">
        <v>522.87019068859468</v>
      </c>
      <c r="M361" s="664">
        <v>4</v>
      </c>
      <c r="N361" s="665">
        <v>2091.4807627543787</v>
      </c>
    </row>
    <row r="362" spans="1:14" ht="14.4" customHeight="1" x14ac:dyDescent="0.3">
      <c r="A362" s="660" t="s">
        <v>566</v>
      </c>
      <c r="B362" s="661" t="s">
        <v>567</v>
      </c>
      <c r="C362" s="662" t="s">
        <v>571</v>
      </c>
      <c r="D362" s="663" t="s">
        <v>2632</v>
      </c>
      <c r="E362" s="662" t="s">
        <v>1808</v>
      </c>
      <c r="F362" s="663" t="s">
        <v>2642</v>
      </c>
      <c r="G362" s="662" t="s">
        <v>1453</v>
      </c>
      <c r="H362" s="662" t="s">
        <v>1843</v>
      </c>
      <c r="I362" s="662" t="s">
        <v>1844</v>
      </c>
      <c r="J362" s="662" t="s">
        <v>1845</v>
      </c>
      <c r="K362" s="662" t="s">
        <v>1846</v>
      </c>
      <c r="L362" s="664">
        <v>2867.06</v>
      </c>
      <c r="M362" s="664">
        <v>25</v>
      </c>
      <c r="N362" s="665">
        <v>71676.5</v>
      </c>
    </row>
    <row r="363" spans="1:14" ht="14.4" customHeight="1" x14ac:dyDescent="0.3">
      <c r="A363" s="660" t="s">
        <v>566</v>
      </c>
      <c r="B363" s="661" t="s">
        <v>567</v>
      </c>
      <c r="C363" s="662" t="s">
        <v>571</v>
      </c>
      <c r="D363" s="663" t="s">
        <v>2632</v>
      </c>
      <c r="E363" s="662" t="s">
        <v>1808</v>
      </c>
      <c r="F363" s="663" t="s">
        <v>2642</v>
      </c>
      <c r="G363" s="662" t="s">
        <v>1453</v>
      </c>
      <c r="H363" s="662" t="s">
        <v>1847</v>
      </c>
      <c r="I363" s="662" t="s">
        <v>1848</v>
      </c>
      <c r="J363" s="662" t="s">
        <v>1845</v>
      </c>
      <c r="K363" s="662" t="s">
        <v>1849</v>
      </c>
      <c r="L363" s="664">
        <v>14045.215</v>
      </c>
      <c r="M363" s="664">
        <v>4</v>
      </c>
      <c r="N363" s="665">
        <v>56180.86</v>
      </c>
    </row>
    <row r="364" spans="1:14" ht="14.4" customHeight="1" x14ac:dyDescent="0.3">
      <c r="A364" s="660" t="s">
        <v>566</v>
      </c>
      <c r="B364" s="661" t="s">
        <v>567</v>
      </c>
      <c r="C364" s="662" t="s">
        <v>571</v>
      </c>
      <c r="D364" s="663" t="s">
        <v>2632</v>
      </c>
      <c r="E364" s="662" t="s">
        <v>1808</v>
      </c>
      <c r="F364" s="663" t="s">
        <v>2642</v>
      </c>
      <c r="G364" s="662" t="s">
        <v>1453</v>
      </c>
      <c r="H364" s="662" t="s">
        <v>1850</v>
      </c>
      <c r="I364" s="662" t="s">
        <v>1850</v>
      </c>
      <c r="J364" s="662" t="s">
        <v>1851</v>
      </c>
      <c r="K364" s="662" t="s">
        <v>1852</v>
      </c>
      <c r="L364" s="664">
        <v>159.5</v>
      </c>
      <c r="M364" s="664">
        <v>3.5</v>
      </c>
      <c r="N364" s="665">
        <v>558.25</v>
      </c>
    </row>
    <row r="365" spans="1:14" ht="14.4" customHeight="1" x14ac:dyDescent="0.3">
      <c r="A365" s="660" t="s">
        <v>566</v>
      </c>
      <c r="B365" s="661" t="s">
        <v>567</v>
      </c>
      <c r="C365" s="662" t="s">
        <v>571</v>
      </c>
      <c r="D365" s="663" t="s">
        <v>2632</v>
      </c>
      <c r="E365" s="662" t="s">
        <v>1853</v>
      </c>
      <c r="F365" s="663" t="s">
        <v>2643</v>
      </c>
      <c r="G365" s="662" t="s">
        <v>619</v>
      </c>
      <c r="H365" s="662" t="s">
        <v>1854</v>
      </c>
      <c r="I365" s="662" t="s">
        <v>1854</v>
      </c>
      <c r="J365" s="662" t="s">
        <v>1855</v>
      </c>
      <c r="K365" s="662" t="s">
        <v>1856</v>
      </c>
      <c r="L365" s="664">
        <v>37847.597577747976</v>
      </c>
      <c r="M365" s="664">
        <v>1.0839068999999995</v>
      </c>
      <c r="N365" s="665">
        <v>41023.272162944297</v>
      </c>
    </row>
    <row r="366" spans="1:14" ht="14.4" customHeight="1" x14ac:dyDescent="0.3">
      <c r="A366" s="660" t="s">
        <v>566</v>
      </c>
      <c r="B366" s="661" t="s">
        <v>567</v>
      </c>
      <c r="C366" s="662" t="s">
        <v>571</v>
      </c>
      <c r="D366" s="663" t="s">
        <v>2632</v>
      </c>
      <c r="E366" s="662" t="s">
        <v>1853</v>
      </c>
      <c r="F366" s="663" t="s">
        <v>2643</v>
      </c>
      <c r="G366" s="662" t="s">
        <v>619</v>
      </c>
      <c r="H366" s="662" t="s">
        <v>1857</v>
      </c>
      <c r="I366" s="662" t="s">
        <v>1858</v>
      </c>
      <c r="J366" s="662" t="s">
        <v>1855</v>
      </c>
      <c r="K366" s="662" t="s">
        <v>1859</v>
      </c>
      <c r="L366" s="664">
        <v>37179.660098468972</v>
      </c>
      <c r="M366" s="664">
        <v>4.0608433000000002</v>
      </c>
      <c r="N366" s="665">
        <v>150980.77360714506</v>
      </c>
    </row>
    <row r="367" spans="1:14" ht="14.4" customHeight="1" x14ac:dyDescent="0.3">
      <c r="A367" s="660" t="s">
        <v>566</v>
      </c>
      <c r="B367" s="661" t="s">
        <v>567</v>
      </c>
      <c r="C367" s="662" t="s">
        <v>571</v>
      </c>
      <c r="D367" s="663" t="s">
        <v>2632</v>
      </c>
      <c r="E367" s="662" t="s">
        <v>1860</v>
      </c>
      <c r="F367" s="663" t="s">
        <v>2644</v>
      </c>
      <c r="G367" s="662"/>
      <c r="H367" s="662"/>
      <c r="I367" s="662" t="s">
        <v>1861</v>
      </c>
      <c r="J367" s="662" t="s">
        <v>1862</v>
      </c>
      <c r="K367" s="662"/>
      <c r="L367" s="664">
        <v>1361.6474999999998</v>
      </c>
      <c r="M367" s="664">
        <v>20</v>
      </c>
      <c r="N367" s="665">
        <v>27232.949999999997</v>
      </c>
    </row>
    <row r="368" spans="1:14" ht="14.4" customHeight="1" x14ac:dyDescent="0.3">
      <c r="A368" s="660" t="s">
        <v>566</v>
      </c>
      <c r="B368" s="661" t="s">
        <v>567</v>
      </c>
      <c r="C368" s="662" t="s">
        <v>571</v>
      </c>
      <c r="D368" s="663" t="s">
        <v>2632</v>
      </c>
      <c r="E368" s="662" t="s">
        <v>1860</v>
      </c>
      <c r="F368" s="663" t="s">
        <v>2644</v>
      </c>
      <c r="G368" s="662"/>
      <c r="H368" s="662"/>
      <c r="I368" s="662" t="s">
        <v>1863</v>
      </c>
      <c r="J368" s="662" t="s">
        <v>1864</v>
      </c>
      <c r="K368" s="662"/>
      <c r="L368" s="664">
        <v>9500</v>
      </c>
      <c r="M368" s="664">
        <v>10</v>
      </c>
      <c r="N368" s="665">
        <v>95000</v>
      </c>
    </row>
    <row r="369" spans="1:14" ht="14.4" customHeight="1" x14ac:dyDescent="0.3">
      <c r="A369" s="660" t="s">
        <v>566</v>
      </c>
      <c r="B369" s="661" t="s">
        <v>567</v>
      </c>
      <c r="C369" s="662" t="s">
        <v>571</v>
      </c>
      <c r="D369" s="663" t="s">
        <v>2632</v>
      </c>
      <c r="E369" s="662" t="s">
        <v>1860</v>
      </c>
      <c r="F369" s="663" t="s">
        <v>2644</v>
      </c>
      <c r="G369" s="662"/>
      <c r="H369" s="662"/>
      <c r="I369" s="662" t="s">
        <v>1865</v>
      </c>
      <c r="J369" s="662" t="s">
        <v>1866</v>
      </c>
      <c r="K369" s="662"/>
      <c r="L369" s="664">
        <v>2169.375</v>
      </c>
      <c r="M369" s="664">
        <v>16</v>
      </c>
      <c r="N369" s="665">
        <v>34710</v>
      </c>
    </row>
    <row r="370" spans="1:14" ht="14.4" customHeight="1" x14ac:dyDescent="0.3">
      <c r="A370" s="660" t="s">
        <v>566</v>
      </c>
      <c r="B370" s="661" t="s">
        <v>567</v>
      </c>
      <c r="C370" s="662" t="s">
        <v>571</v>
      </c>
      <c r="D370" s="663" t="s">
        <v>2632</v>
      </c>
      <c r="E370" s="662" t="s">
        <v>1860</v>
      </c>
      <c r="F370" s="663" t="s">
        <v>2644</v>
      </c>
      <c r="G370" s="662"/>
      <c r="H370" s="662"/>
      <c r="I370" s="662" t="s">
        <v>1867</v>
      </c>
      <c r="J370" s="662" t="s">
        <v>1868</v>
      </c>
      <c r="K370" s="662"/>
      <c r="L370" s="664">
        <v>8608.9</v>
      </c>
      <c r="M370" s="664">
        <v>2</v>
      </c>
      <c r="N370" s="665">
        <v>17217.8</v>
      </c>
    </row>
    <row r="371" spans="1:14" ht="14.4" customHeight="1" x14ac:dyDescent="0.3">
      <c r="A371" s="660" t="s">
        <v>566</v>
      </c>
      <c r="B371" s="661" t="s">
        <v>567</v>
      </c>
      <c r="C371" s="662" t="s">
        <v>571</v>
      </c>
      <c r="D371" s="663" t="s">
        <v>2632</v>
      </c>
      <c r="E371" s="662" t="s">
        <v>1860</v>
      </c>
      <c r="F371" s="663" t="s">
        <v>2644</v>
      </c>
      <c r="G371" s="662"/>
      <c r="H371" s="662"/>
      <c r="I371" s="662" t="s">
        <v>1869</v>
      </c>
      <c r="J371" s="662" t="s">
        <v>1870</v>
      </c>
      <c r="K371" s="662"/>
      <c r="L371" s="664">
        <v>4485</v>
      </c>
      <c r="M371" s="664">
        <v>1</v>
      </c>
      <c r="N371" s="665">
        <v>4485</v>
      </c>
    </row>
    <row r="372" spans="1:14" ht="14.4" customHeight="1" x14ac:dyDescent="0.3">
      <c r="A372" s="660" t="s">
        <v>566</v>
      </c>
      <c r="B372" s="661" t="s">
        <v>567</v>
      </c>
      <c r="C372" s="662" t="s">
        <v>571</v>
      </c>
      <c r="D372" s="663" t="s">
        <v>2632</v>
      </c>
      <c r="E372" s="662" t="s">
        <v>1860</v>
      </c>
      <c r="F372" s="663" t="s">
        <v>2644</v>
      </c>
      <c r="G372" s="662"/>
      <c r="H372" s="662"/>
      <c r="I372" s="662" t="s">
        <v>1871</v>
      </c>
      <c r="J372" s="662" t="s">
        <v>1872</v>
      </c>
      <c r="K372" s="662"/>
      <c r="L372" s="664">
        <v>4226.2</v>
      </c>
      <c r="M372" s="664">
        <v>6</v>
      </c>
      <c r="N372" s="665">
        <v>25357.199999999997</v>
      </c>
    </row>
    <row r="373" spans="1:14" ht="14.4" customHeight="1" x14ac:dyDescent="0.3">
      <c r="A373" s="660" t="s">
        <v>566</v>
      </c>
      <c r="B373" s="661" t="s">
        <v>567</v>
      </c>
      <c r="C373" s="662" t="s">
        <v>571</v>
      </c>
      <c r="D373" s="663" t="s">
        <v>2632</v>
      </c>
      <c r="E373" s="662" t="s">
        <v>1860</v>
      </c>
      <c r="F373" s="663" t="s">
        <v>2644</v>
      </c>
      <c r="G373" s="662"/>
      <c r="H373" s="662"/>
      <c r="I373" s="662" t="s">
        <v>1873</v>
      </c>
      <c r="J373" s="662" t="s">
        <v>1874</v>
      </c>
      <c r="K373" s="662" t="s">
        <v>1875</v>
      </c>
      <c r="L373" s="664">
        <v>1287</v>
      </c>
      <c r="M373" s="664">
        <v>25</v>
      </c>
      <c r="N373" s="665">
        <v>32175</v>
      </c>
    </row>
    <row r="374" spans="1:14" ht="14.4" customHeight="1" x14ac:dyDescent="0.3">
      <c r="A374" s="660" t="s">
        <v>566</v>
      </c>
      <c r="B374" s="661" t="s">
        <v>567</v>
      </c>
      <c r="C374" s="662" t="s">
        <v>571</v>
      </c>
      <c r="D374" s="663" t="s">
        <v>2632</v>
      </c>
      <c r="E374" s="662" t="s">
        <v>1876</v>
      </c>
      <c r="F374" s="663" t="s">
        <v>2645</v>
      </c>
      <c r="G374" s="662"/>
      <c r="H374" s="662"/>
      <c r="I374" s="662" t="s">
        <v>1877</v>
      </c>
      <c r="J374" s="662" t="s">
        <v>1878</v>
      </c>
      <c r="K374" s="662"/>
      <c r="L374" s="664">
        <v>8505.39</v>
      </c>
      <c r="M374" s="664">
        <v>6</v>
      </c>
      <c r="N374" s="665">
        <v>51032.34</v>
      </c>
    </row>
    <row r="375" spans="1:14" ht="14.4" customHeight="1" x14ac:dyDescent="0.3">
      <c r="A375" s="660" t="s">
        <v>566</v>
      </c>
      <c r="B375" s="661" t="s">
        <v>567</v>
      </c>
      <c r="C375" s="662" t="s">
        <v>571</v>
      </c>
      <c r="D375" s="663" t="s">
        <v>2632</v>
      </c>
      <c r="E375" s="662" t="s">
        <v>1876</v>
      </c>
      <c r="F375" s="663" t="s">
        <v>2645</v>
      </c>
      <c r="G375" s="662"/>
      <c r="H375" s="662"/>
      <c r="I375" s="662" t="s">
        <v>1879</v>
      </c>
      <c r="J375" s="662" t="s">
        <v>1880</v>
      </c>
      <c r="K375" s="662"/>
      <c r="L375" s="664">
        <v>4445.99</v>
      </c>
      <c r="M375" s="664">
        <v>3</v>
      </c>
      <c r="N375" s="665">
        <v>13337.97</v>
      </c>
    </row>
    <row r="376" spans="1:14" ht="14.4" customHeight="1" x14ac:dyDescent="0.3">
      <c r="A376" s="660" t="s">
        <v>566</v>
      </c>
      <c r="B376" s="661" t="s">
        <v>567</v>
      </c>
      <c r="C376" s="662" t="s">
        <v>571</v>
      </c>
      <c r="D376" s="663" t="s">
        <v>2632</v>
      </c>
      <c r="E376" s="662" t="s">
        <v>1876</v>
      </c>
      <c r="F376" s="663" t="s">
        <v>2645</v>
      </c>
      <c r="G376" s="662"/>
      <c r="H376" s="662"/>
      <c r="I376" s="662" t="s">
        <v>1881</v>
      </c>
      <c r="J376" s="662" t="s">
        <v>1882</v>
      </c>
      <c r="K376" s="662"/>
      <c r="L376" s="664">
        <v>9384</v>
      </c>
      <c r="M376" s="664">
        <v>6</v>
      </c>
      <c r="N376" s="665">
        <v>56304</v>
      </c>
    </row>
    <row r="377" spans="1:14" ht="14.4" customHeight="1" x14ac:dyDescent="0.3">
      <c r="A377" s="660" t="s">
        <v>566</v>
      </c>
      <c r="B377" s="661" t="s">
        <v>567</v>
      </c>
      <c r="C377" s="662" t="s">
        <v>576</v>
      </c>
      <c r="D377" s="663" t="s">
        <v>2633</v>
      </c>
      <c r="E377" s="662" t="s">
        <v>606</v>
      </c>
      <c r="F377" s="663" t="s">
        <v>2639</v>
      </c>
      <c r="G377" s="662" t="s">
        <v>619</v>
      </c>
      <c r="H377" s="662" t="s">
        <v>640</v>
      </c>
      <c r="I377" s="662" t="s">
        <v>641</v>
      </c>
      <c r="J377" s="662" t="s">
        <v>642</v>
      </c>
      <c r="K377" s="662" t="s">
        <v>643</v>
      </c>
      <c r="L377" s="664">
        <v>87.03</v>
      </c>
      <c r="M377" s="664">
        <v>1</v>
      </c>
      <c r="N377" s="665">
        <v>87.03</v>
      </c>
    </row>
    <row r="378" spans="1:14" ht="14.4" customHeight="1" x14ac:dyDescent="0.3">
      <c r="A378" s="660" t="s">
        <v>566</v>
      </c>
      <c r="B378" s="661" t="s">
        <v>567</v>
      </c>
      <c r="C378" s="662" t="s">
        <v>576</v>
      </c>
      <c r="D378" s="663" t="s">
        <v>2633</v>
      </c>
      <c r="E378" s="662" t="s">
        <v>606</v>
      </c>
      <c r="F378" s="663" t="s">
        <v>2639</v>
      </c>
      <c r="G378" s="662" t="s">
        <v>619</v>
      </c>
      <c r="H378" s="662" t="s">
        <v>644</v>
      </c>
      <c r="I378" s="662" t="s">
        <v>645</v>
      </c>
      <c r="J378" s="662" t="s">
        <v>646</v>
      </c>
      <c r="K378" s="662" t="s">
        <v>647</v>
      </c>
      <c r="L378" s="664">
        <v>100.75956983382208</v>
      </c>
      <c r="M378" s="664">
        <v>2</v>
      </c>
      <c r="N378" s="665">
        <v>201.51913966764417</v>
      </c>
    </row>
    <row r="379" spans="1:14" ht="14.4" customHeight="1" x14ac:dyDescent="0.3">
      <c r="A379" s="660" t="s">
        <v>566</v>
      </c>
      <c r="B379" s="661" t="s">
        <v>567</v>
      </c>
      <c r="C379" s="662" t="s">
        <v>576</v>
      </c>
      <c r="D379" s="663" t="s">
        <v>2633</v>
      </c>
      <c r="E379" s="662" t="s">
        <v>606</v>
      </c>
      <c r="F379" s="663" t="s">
        <v>2639</v>
      </c>
      <c r="G379" s="662" t="s">
        <v>619</v>
      </c>
      <c r="H379" s="662" t="s">
        <v>648</v>
      </c>
      <c r="I379" s="662" t="s">
        <v>649</v>
      </c>
      <c r="J379" s="662" t="s">
        <v>650</v>
      </c>
      <c r="K379" s="662" t="s">
        <v>651</v>
      </c>
      <c r="L379" s="664">
        <v>167.60973166378122</v>
      </c>
      <c r="M379" s="664">
        <v>16</v>
      </c>
      <c r="N379" s="665">
        <v>2681.7557066204995</v>
      </c>
    </row>
    <row r="380" spans="1:14" ht="14.4" customHeight="1" x14ac:dyDescent="0.3">
      <c r="A380" s="660" t="s">
        <v>566</v>
      </c>
      <c r="B380" s="661" t="s">
        <v>567</v>
      </c>
      <c r="C380" s="662" t="s">
        <v>576</v>
      </c>
      <c r="D380" s="663" t="s">
        <v>2633</v>
      </c>
      <c r="E380" s="662" t="s">
        <v>606</v>
      </c>
      <c r="F380" s="663" t="s">
        <v>2639</v>
      </c>
      <c r="G380" s="662" t="s">
        <v>619</v>
      </c>
      <c r="H380" s="662" t="s">
        <v>652</v>
      </c>
      <c r="I380" s="662" t="s">
        <v>653</v>
      </c>
      <c r="J380" s="662" t="s">
        <v>654</v>
      </c>
      <c r="K380" s="662" t="s">
        <v>655</v>
      </c>
      <c r="L380" s="664">
        <v>64.539724464816175</v>
      </c>
      <c r="M380" s="664">
        <v>1</v>
      </c>
      <c r="N380" s="665">
        <v>64.539724464816175</v>
      </c>
    </row>
    <row r="381" spans="1:14" ht="14.4" customHeight="1" x14ac:dyDescent="0.3">
      <c r="A381" s="660" t="s">
        <v>566</v>
      </c>
      <c r="B381" s="661" t="s">
        <v>567</v>
      </c>
      <c r="C381" s="662" t="s">
        <v>576</v>
      </c>
      <c r="D381" s="663" t="s">
        <v>2633</v>
      </c>
      <c r="E381" s="662" t="s">
        <v>606</v>
      </c>
      <c r="F381" s="663" t="s">
        <v>2639</v>
      </c>
      <c r="G381" s="662" t="s">
        <v>619</v>
      </c>
      <c r="H381" s="662" t="s">
        <v>656</v>
      </c>
      <c r="I381" s="662" t="s">
        <v>657</v>
      </c>
      <c r="J381" s="662" t="s">
        <v>658</v>
      </c>
      <c r="K381" s="662" t="s">
        <v>659</v>
      </c>
      <c r="L381" s="664">
        <v>40.56</v>
      </c>
      <c r="M381" s="664">
        <v>3</v>
      </c>
      <c r="N381" s="665">
        <v>121.68</v>
      </c>
    </row>
    <row r="382" spans="1:14" ht="14.4" customHeight="1" x14ac:dyDescent="0.3">
      <c r="A382" s="660" t="s">
        <v>566</v>
      </c>
      <c r="B382" s="661" t="s">
        <v>567</v>
      </c>
      <c r="C382" s="662" t="s">
        <v>576</v>
      </c>
      <c r="D382" s="663" t="s">
        <v>2633</v>
      </c>
      <c r="E382" s="662" t="s">
        <v>606</v>
      </c>
      <c r="F382" s="663" t="s">
        <v>2639</v>
      </c>
      <c r="G382" s="662" t="s">
        <v>619</v>
      </c>
      <c r="H382" s="662" t="s">
        <v>692</v>
      </c>
      <c r="I382" s="662" t="s">
        <v>693</v>
      </c>
      <c r="J382" s="662" t="s">
        <v>694</v>
      </c>
      <c r="K382" s="662" t="s">
        <v>695</v>
      </c>
      <c r="L382" s="664">
        <v>57.729500860663684</v>
      </c>
      <c r="M382" s="664">
        <v>3</v>
      </c>
      <c r="N382" s="665">
        <v>173.18850258199106</v>
      </c>
    </row>
    <row r="383" spans="1:14" ht="14.4" customHeight="1" x14ac:dyDescent="0.3">
      <c r="A383" s="660" t="s">
        <v>566</v>
      </c>
      <c r="B383" s="661" t="s">
        <v>567</v>
      </c>
      <c r="C383" s="662" t="s">
        <v>576</v>
      </c>
      <c r="D383" s="663" t="s">
        <v>2633</v>
      </c>
      <c r="E383" s="662" t="s">
        <v>606</v>
      </c>
      <c r="F383" s="663" t="s">
        <v>2639</v>
      </c>
      <c r="G383" s="662" t="s">
        <v>619</v>
      </c>
      <c r="H383" s="662" t="s">
        <v>716</v>
      </c>
      <c r="I383" s="662" t="s">
        <v>716</v>
      </c>
      <c r="J383" s="662" t="s">
        <v>717</v>
      </c>
      <c r="K383" s="662" t="s">
        <v>718</v>
      </c>
      <c r="L383" s="664">
        <v>36.529966130017243</v>
      </c>
      <c r="M383" s="664">
        <v>41</v>
      </c>
      <c r="N383" s="665">
        <v>1497.7286113307068</v>
      </c>
    </row>
    <row r="384" spans="1:14" ht="14.4" customHeight="1" x14ac:dyDescent="0.3">
      <c r="A384" s="660" t="s">
        <v>566</v>
      </c>
      <c r="B384" s="661" t="s">
        <v>567</v>
      </c>
      <c r="C384" s="662" t="s">
        <v>576</v>
      </c>
      <c r="D384" s="663" t="s">
        <v>2633</v>
      </c>
      <c r="E384" s="662" t="s">
        <v>606</v>
      </c>
      <c r="F384" s="663" t="s">
        <v>2639</v>
      </c>
      <c r="G384" s="662" t="s">
        <v>619</v>
      </c>
      <c r="H384" s="662" t="s">
        <v>758</v>
      </c>
      <c r="I384" s="662" t="s">
        <v>759</v>
      </c>
      <c r="J384" s="662" t="s">
        <v>760</v>
      </c>
      <c r="K384" s="662" t="s">
        <v>761</v>
      </c>
      <c r="L384" s="664">
        <v>8.8892475943949538</v>
      </c>
      <c r="M384" s="664">
        <v>24</v>
      </c>
      <c r="N384" s="665">
        <v>213.34194226547891</v>
      </c>
    </row>
    <row r="385" spans="1:14" ht="14.4" customHeight="1" x14ac:dyDescent="0.3">
      <c r="A385" s="660" t="s">
        <v>566</v>
      </c>
      <c r="B385" s="661" t="s">
        <v>567</v>
      </c>
      <c r="C385" s="662" t="s">
        <v>576</v>
      </c>
      <c r="D385" s="663" t="s">
        <v>2633</v>
      </c>
      <c r="E385" s="662" t="s">
        <v>606</v>
      </c>
      <c r="F385" s="663" t="s">
        <v>2639</v>
      </c>
      <c r="G385" s="662" t="s">
        <v>619</v>
      </c>
      <c r="H385" s="662" t="s">
        <v>766</v>
      </c>
      <c r="I385" s="662" t="s">
        <v>767</v>
      </c>
      <c r="J385" s="662" t="s">
        <v>694</v>
      </c>
      <c r="K385" s="662" t="s">
        <v>768</v>
      </c>
      <c r="L385" s="664">
        <v>21.509909928112091</v>
      </c>
      <c r="M385" s="664">
        <v>4</v>
      </c>
      <c r="N385" s="665">
        <v>86.039639712448363</v>
      </c>
    </row>
    <row r="386" spans="1:14" ht="14.4" customHeight="1" x14ac:dyDescent="0.3">
      <c r="A386" s="660" t="s">
        <v>566</v>
      </c>
      <c r="B386" s="661" t="s">
        <v>567</v>
      </c>
      <c r="C386" s="662" t="s">
        <v>576</v>
      </c>
      <c r="D386" s="663" t="s">
        <v>2633</v>
      </c>
      <c r="E386" s="662" t="s">
        <v>606</v>
      </c>
      <c r="F386" s="663" t="s">
        <v>2639</v>
      </c>
      <c r="G386" s="662" t="s">
        <v>619</v>
      </c>
      <c r="H386" s="662" t="s">
        <v>823</v>
      </c>
      <c r="I386" s="662" t="s">
        <v>824</v>
      </c>
      <c r="J386" s="662" t="s">
        <v>825</v>
      </c>
      <c r="K386" s="662" t="s">
        <v>826</v>
      </c>
      <c r="L386" s="664">
        <v>64.163333333333341</v>
      </c>
      <c r="M386" s="664">
        <v>30</v>
      </c>
      <c r="N386" s="665">
        <v>1924.9</v>
      </c>
    </row>
    <row r="387" spans="1:14" ht="14.4" customHeight="1" x14ac:dyDescent="0.3">
      <c r="A387" s="660" t="s">
        <v>566</v>
      </c>
      <c r="B387" s="661" t="s">
        <v>567</v>
      </c>
      <c r="C387" s="662" t="s">
        <v>576</v>
      </c>
      <c r="D387" s="663" t="s">
        <v>2633</v>
      </c>
      <c r="E387" s="662" t="s">
        <v>606</v>
      </c>
      <c r="F387" s="663" t="s">
        <v>2639</v>
      </c>
      <c r="G387" s="662" t="s">
        <v>619</v>
      </c>
      <c r="H387" s="662" t="s">
        <v>835</v>
      </c>
      <c r="I387" s="662" t="s">
        <v>836</v>
      </c>
      <c r="J387" s="662" t="s">
        <v>833</v>
      </c>
      <c r="K387" s="662" t="s">
        <v>837</v>
      </c>
      <c r="L387" s="664">
        <v>136.54</v>
      </c>
      <c r="M387" s="664">
        <v>1</v>
      </c>
      <c r="N387" s="665">
        <v>136.54</v>
      </c>
    </row>
    <row r="388" spans="1:14" ht="14.4" customHeight="1" x14ac:dyDescent="0.3">
      <c r="A388" s="660" t="s">
        <v>566</v>
      </c>
      <c r="B388" s="661" t="s">
        <v>567</v>
      </c>
      <c r="C388" s="662" t="s">
        <v>576</v>
      </c>
      <c r="D388" s="663" t="s">
        <v>2633</v>
      </c>
      <c r="E388" s="662" t="s">
        <v>606</v>
      </c>
      <c r="F388" s="663" t="s">
        <v>2639</v>
      </c>
      <c r="G388" s="662" t="s">
        <v>619</v>
      </c>
      <c r="H388" s="662" t="s">
        <v>1883</v>
      </c>
      <c r="I388" s="662" t="s">
        <v>1884</v>
      </c>
      <c r="J388" s="662" t="s">
        <v>1885</v>
      </c>
      <c r="K388" s="662" t="s">
        <v>1886</v>
      </c>
      <c r="L388" s="664">
        <v>42.69</v>
      </c>
      <c r="M388" s="664">
        <v>4</v>
      </c>
      <c r="N388" s="665">
        <v>170.76</v>
      </c>
    </row>
    <row r="389" spans="1:14" ht="14.4" customHeight="1" x14ac:dyDescent="0.3">
      <c r="A389" s="660" t="s">
        <v>566</v>
      </c>
      <c r="B389" s="661" t="s">
        <v>567</v>
      </c>
      <c r="C389" s="662" t="s">
        <v>576</v>
      </c>
      <c r="D389" s="663" t="s">
        <v>2633</v>
      </c>
      <c r="E389" s="662" t="s">
        <v>606</v>
      </c>
      <c r="F389" s="663" t="s">
        <v>2639</v>
      </c>
      <c r="G389" s="662" t="s">
        <v>619</v>
      </c>
      <c r="H389" s="662" t="s">
        <v>864</v>
      </c>
      <c r="I389" s="662" t="s">
        <v>865</v>
      </c>
      <c r="J389" s="662" t="s">
        <v>866</v>
      </c>
      <c r="K389" s="662" t="s">
        <v>867</v>
      </c>
      <c r="L389" s="664">
        <v>9.4689893834281236</v>
      </c>
      <c r="M389" s="664">
        <v>34</v>
      </c>
      <c r="N389" s="665">
        <v>321.9456390365562</v>
      </c>
    </row>
    <row r="390" spans="1:14" ht="14.4" customHeight="1" x14ac:dyDescent="0.3">
      <c r="A390" s="660" t="s">
        <v>566</v>
      </c>
      <c r="B390" s="661" t="s">
        <v>567</v>
      </c>
      <c r="C390" s="662" t="s">
        <v>576</v>
      </c>
      <c r="D390" s="663" t="s">
        <v>2633</v>
      </c>
      <c r="E390" s="662" t="s">
        <v>606</v>
      </c>
      <c r="F390" s="663" t="s">
        <v>2639</v>
      </c>
      <c r="G390" s="662" t="s">
        <v>619</v>
      </c>
      <c r="H390" s="662" t="s">
        <v>895</v>
      </c>
      <c r="I390" s="662" t="s">
        <v>896</v>
      </c>
      <c r="J390" s="662" t="s">
        <v>897</v>
      </c>
      <c r="K390" s="662" t="s">
        <v>898</v>
      </c>
      <c r="L390" s="664">
        <v>112.96</v>
      </c>
      <c r="M390" s="664">
        <v>1</v>
      </c>
      <c r="N390" s="665">
        <v>112.96</v>
      </c>
    </row>
    <row r="391" spans="1:14" ht="14.4" customHeight="1" x14ac:dyDescent="0.3">
      <c r="A391" s="660" t="s">
        <v>566</v>
      </c>
      <c r="B391" s="661" t="s">
        <v>567</v>
      </c>
      <c r="C391" s="662" t="s">
        <v>576</v>
      </c>
      <c r="D391" s="663" t="s">
        <v>2633</v>
      </c>
      <c r="E391" s="662" t="s">
        <v>606</v>
      </c>
      <c r="F391" s="663" t="s">
        <v>2639</v>
      </c>
      <c r="G391" s="662" t="s">
        <v>619</v>
      </c>
      <c r="H391" s="662" t="s">
        <v>915</v>
      </c>
      <c r="I391" s="662" t="s">
        <v>916</v>
      </c>
      <c r="J391" s="662" t="s">
        <v>917</v>
      </c>
      <c r="K391" s="662" t="s">
        <v>918</v>
      </c>
      <c r="L391" s="664">
        <v>97.1</v>
      </c>
      <c r="M391" s="664">
        <v>1</v>
      </c>
      <c r="N391" s="665">
        <v>97.1</v>
      </c>
    </row>
    <row r="392" spans="1:14" ht="14.4" customHeight="1" x14ac:dyDescent="0.3">
      <c r="A392" s="660" t="s">
        <v>566</v>
      </c>
      <c r="B392" s="661" t="s">
        <v>567</v>
      </c>
      <c r="C392" s="662" t="s">
        <v>576</v>
      </c>
      <c r="D392" s="663" t="s">
        <v>2633</v>
      </c>
      <c r="E392" s="662" t="s">
        <v>606</v>
      </c>
      <c r="F392" s="663" t="s">
        <v>2639</v>
      </c>
      <c r="G392" s="662" t="s">
        <v>619</v>
      </c>
      <c r="H392" s="662" t="s">
        <v>934</v>
      </c>
      <c r="I392" s="662" t="s">
        <v>935</v>
      </c>
      <c r="J392" s="662" t="s">
        <v>936</v>
      </c>
      <c r="K392" s="662" t="s">
        <v>937</v>
      </c>
      <c r="L392" s="664">
        <v>26.87</v>
      </c>
      <c r="M392" s="664">
        <v>15</v>
      </c>
      <c r="N392" s="665">
        <v>403.05</v>
      </c>
    </row>
    <row r="393" spans="1:14" ht="14.4" customHeight="1" x14ac:dyDescent="0.3">
      <c r="A393" s="660" t="s">
        <v>566</v>
      </c>
      <c r="B393" s="661" t="s">
        <v>567</v>
      </c>
      <c r="C393" s="662" t="s">
        <v>576</v>
      </c>
      <c r="D393" s="663" t="s">
        <v>2633</v>
      </c>
      <c r="E393" s="662" t="s">
        <v>606</v>
      </c>
      <c r="F393" s="663" t="s">
        <v>2639</v>
      </c>
      <c r="G393" s="662" t="s">
        <v>619</v>
      </c>
      <c r="H393" s="662" t="s">
        <v>992</v>
      </c>
      <c r="I393" s="662" t="s">
        <v>993</v>
      </c>
      <c r="J393" s="662" t="s">
        <v>994</v>
      </c>
      <c r="K393" s="662" t="s">
        <v>995</v>
      </c>
      <c r="L393" s="664">
        <v>14.950337788479841</v>
      </c>
      <c r="M393" s="664">
        <v>2</v>
      </c>
      <c r="N393" s="665">
        <v>29.900675576959681</v>
      </c>
    </row>
    <row r="394" spans="1:14" ht="14.4" customHeight="1" x14ac:dyDescent="0.3">
      <c r="A394" s="660" t="s">
        <v>566</v>
      </c>
      <c r="B394" s="661" t="s">
        <v>567</v>
      </c>
      <c r="C394" s="662" t="s">
        <v>576</v>
      </c>
      <c r="D394" s="663" t="s">
        <v>2633</v>
      </c>
      <c r="E394" s="662" t="s">
        <v>606</v>
      </c>
      <c r="F394" s="663" t="s">
        <v>2639</v>
      </c>
      <c r="G394" s="662" t="s">
        <v>619</v>
      </c>
      <c r="H394" s="662" t="s">
        <v>996</v>
      </c>
      <c r="I394" s="662" t="s">
        <v>997</v>
      </c>
      <c r="J394" s="662" t="s">
        <v>998</v>
      </c>
      <c r="K394" s="662" t="s">
        <v>999</v>
      </c>
      <c r="L394" s="664">
        <v>9.5004053715575836</v>
      </c>
      <c r="M394" s="664">
        <v>113</v>
      </c>
      <c r="N394" s="665">
        <v>1073.5458069860069</v>
      </c>
    </row>
    <row r="395" spans="1:14" ht="14.4" customHeight="1" x14ac:dyDescent="0.3">
      <c r="A395" s="660" t="s">
        <v>566</v>
      </c>
      <c r="B395" s="661" t="s">
        <v>567</v>
      </c>
      <c r="C395" s="662" t="s">
        <v>576</v>
      </c>
      <c r="D395" s="663" t="s">
        <v>2633</v>
      </c>
      <c r="E395" s="662" t="s">
        <v>606</v>
      </c>
      <c r="F395" s="663" t="s">
        <v>2639</v>
      </c>
      <c r="G395" s="662" t="s">
        <v>619</v>
      </c>
      <c r="H395" s="662" t="s">
        <v>1887</v>
      </c>
      <c r="I395" s="662" t="s">
        <v>216</v>
      </c>
      <c r="J395" s="662" t="s">
        <v>1888</v>
      </c>
      <c r="K395" s="662"/>
      <c r="L395" s="664">
        <v>75.165214457814628</v>
      </c>
      <c r="M395" s="664">
        <v>4</v>
      </c>
      <c r="N395" s="665">
        <v>300.66085783125851</v>
      </c>
    </row>
    <row r="396" spans="1:14" ht="14.4" customHeight="1" x14ac:dyDescent="0.3">
      <c r="A396" s="660" t="s">
        <v>566</v>
      </c>
      <c r="B396" s="661" t="s">
        <v>567</v>
      </c>
      <c r="C396" s="662" t="s">
        <v>576</v>
      </c>
      <c r="D396" s="663" t="s">
        <v>2633</v>
      </c>
      <c r="E396" s="662" t="s">
        <v>606</v>
      </c>
      <c r="F396" s="663" t="s">
        <v>2639</v>
      </c>
      <c r="G396" s="662" t="s">
        <v>619</v>
      </c>
      <c r="H396" s="662" t="s">
        <v>1889</v>
      </c>
      <c r="I396" s="662" t="s">
        <v>216</v>
      </c>
      <c r="J396" s="662" t="s">
        <v>1890</v>
      </c>
      <c r="K396" s="662"/>
      <c r="L396" s="664">
        <v>70.769718614133453</v>
      </c>
      <c r="M396" s="664">
        <v>1</v>
      </c>
      <c r="N396" s="665">
        <v>70.769718614133453</v>
      </c>
    </row>
    <row r="397" spans="1:14" ht="14.4" customHeight="1" x14ac:dyDescent="0.3">
      <c r="A397" s="660" t="s">
        <v>566</v>
      </c>
      <c r="B397" s="661" t="s">
        <v>567</v>
      </c>
      <c r="C397" s="662" t="s">
        <v>576</v>
      </c>
      <c r="D397" s="663" t="s">
        <v>2633</v>
      </c>
      <c r="E397" s="662" t="s">
        <v>606</v>
      </c>
      <c r="F397" s="663" t="s">
        <v>2639</v>
      </c>
      <c r="G397" s="662" t="s">
        <v>619</v>
      </c>
      <c r="H397" s="662" t="s">
        <v>1023</v>
      </c>
      <c r="I397" s="662" t="s">
        <v>1024</v>
      </c>
      <c r="J397" s="662" t="s">
        <v>1025</v>
      </c>
      <c r="K397" s="662" t="s">
        <v>1026</v>
      </c>
      <c r="L397" s="664">
        <v>19.513176521362659</v>
      </c>
      <c r="M397" s="664">
        <v>10</v>
      </c>
      <c r="N397" s="665">
        <v>195.13176521362658</v>
      </c>
    </row>
    <row r="398" spans="1:14" ht="14.4" customHeight="1" x14ac:dyDescent="0.3">
      <c r="A398" s="660" t="s">
        <v>566</v>
      </c>
      <c r="B398" s="661" t="s">
        <v>567</v>
      </c>
      <c r="C398" s="662" t="s">
        <v>576</v>
      </c>
      <c r="D398" s="663" t="s">
        <v>2633</v>
      </c>
      <c r="E398" s="662" t="s">
        <v>606</v>
      </c>
      <c r="F398" s="663" t="s">
        <v>2639</v>
      </c>
      <c r="G398" s="662" t="s">
        <v>619</v>
      </c>
      <c r="H398" s="662" t="s">
        <v>1891</v>
      </c>
      <c r="I398" s="662" t="s">
        <v>1892</v>
      </c>
      <c r="J398" s="662" t="s">
        <v>1175</v>
      </c>
      <c r="K398" s="662" t="s">
        <v>1893</v>
      </c>
      <c r="L398" s="664">
        <v>531.27</v>
      </c>
      <c r="M398" s="664">
        <v>2</v>
      </c>
      <c r="N398" s="665">
        <v>1062.54</v>
      </c>
    </row>
    <row r="399" spans="1:14" ht="14.4" customHeight="1" x14ac:dyDescent="0.3">
      <c r="A399" s="660" t="s">
        <v>566</v>
      </c>
      <c r="B399" s="661" t="s">
        <v>567</v>
      </c>
      <c r="C399" s="662" t="s">
        <v>576</v>
      </c>
      <c r="D399" s="663" t="s">
        <v>2633</v>
      </c>
      <c r="E399" s="662" t="s">
        <v>606</v>
      </c>
      <c r="F399" s="663" t="s">
        <v>2639</v>
      </c>
      <c r="G399" s="662" t="s">
        <v>619</v>
      </c>
      <c r="H399" s="662" t="s">
        <v>1894</v>
      </c>
      <c r="I399" s="662" t="s">
        <v>1895</v>
      </c>
      <c r="J399" s="662" t="s">
        <v>1175</v>
      </c>
      <c r="K399" s="662" t="s">
        <v>1896</v>
      </c>
      <c r="L399" s="664">
        <v>316.39499999999998</v>
      </c>
      <c r="M399" s="664">
        <v>4</v>
      </c>
      <c r="N399" s="665">
        <v>1265.58</v>
      </c>
    </row>
    <row r="400" spans="1:14" ht="14.4" customHeight="1" x14ac:dyDescent="0.3">
      <c r="A400" s="660" t="s">
        <v>566</v>
      </c>
      <c r="B400" s="661" t="s">
        <v>567</v>
      </c>
      <c r="C400" s="662" t="s">
        <v>576</v>
      </c>
      <c r="D400" s="663" t="s">
        <v>2633</v>
      </c>
      <c r="E400" s="662" t="s">
        <v>606</v>
      </c>
      <c r="F400" s="663" t="s">
        <v>2639</v>
      </c>
      <c r="G400" s="662" t="s">
        <v>619</v>
      </c>
      <c r="H400" s="662" t="s">
        <v>1897</v>
      </c>
      <c r="I400" s="662" t="s">
        <v>1898</v>
      </c>
      <c r="J400" s="662" t="s">
        <v>1899</v>
      </c>
      <c r="K400" s="662" t="s">
        <v>1900</v>
      </c>
      <c r="L400" s="664">
        <v>32.889999999999972</v>
      </c>
      <c r="M400" s="664">
        <v>2</v>
      </c>
      <c r="N400" s="665">
        <v>65.779999999999944</v>
      </c>
    </row>
    <row r="401" spans="1:14" ht="14.4" customHeight="1" x14ac:dyDescent="0.3">
      <c r="A401" s="660" t="s">
        <v>566</v>
      </c>
      <c r="B401" s="661" t="s">
        <v>567</v>
      </c>
      <c r="C401" s="662" t="s">
        <v>576</v>
      </c>
      <c r="D401" s="663" t="s">
        <v>2633</v>
      </c>
      <c r="E401" s="662" t="s">
        <v>606</v>
      </c>
      <c r="F401" s="663" t="s">
        <v>2639</v>
      </c>
      <c r="G401" s="662" t="s">
        <v>619</v>
      </c>
      <c r="H401" s="662" t="s">
        <v>1901</v>
      </c>
      <c r="I401" s="662" t="s">
        <v>1902</v>
      </c>
      <c r="J401" s="662" t="s">
        <v>1903</v>
      </c>
      <c r="K401" s="662" t="s">
        <v>1904</v>
      </c>
      <c r="L401" s="664">
        <v>67.390126252443025</v>
      </c>
      <c r="M401" s="664">
        <v>4</v>
      </c>
      <c r="N401" s="665">
        <v>269.5605050097721</v>
      </c>
    </row>
    <row r="402" spans="1:14" ht="14.4" customHeight="1" x14ac:dyDescent="0.3">
      <c r="A402" s="660" t="s">
        <v>566</v>
      </c>
      <c r="B402" s="661" t="s">
        <v>567</v>
      </c>
      <c r="C402" s="662" t="s">
        <v>576</v>
      </c>
      <c r="D402" s="663" t="s">
        <v>2633</v>
      </c>
      <c r="E402" s="662" t="s">
        <v>606</v>
      </c>
      <c r="F402" s="663" t="s">
        <v>2639</v>
      </c>
      <c r="G402" s="662" t="s">
        <v>619</v>
      </c>
      <c r="H402" s="662" t="s">
        <v>1905</v>
      </c>
      <c r="I402" s="662" t="s">
        <v>1905</v>
      </c>
      <c r="J402" s="662" t="s">
        <v>1906</v>
      </c>
      <c r="K402" s="662" t="s">
        <v>1907</v>
      </c>
      <c r="L402" s="664">
        <v>2570.9363008312525</v>
      </c>
      <c r="M402" s="664">
        <v>9</v>
      </c>
      <c r="N402" s="665">
        <v>23138.426707481274</v>
      </c>
    </row>
    <row r="403" spans="1:14" ht="14.4" customHeight="1" x14ac:dyDescent="0.3">
      <c r="A403" s="660" t="s">
        <v>566</v>
      </c>
      <c r="B403" s="661" t="s">
        <v>567</v>
      </c>
      <c r="C403" s="662" t="s">
        <v>576</v>
      </c>
      <c r="D403" s="663" t="s">
        <v>2633</v>
      </c>
      <c r="E403" s="662" t="s">
        <v>606</v>
      </c>
      <c r="F403" s="663" t="s">
        <v>2639</v>
      </c>
      <c r="G403" s="662" t="s">
        <v>619</v>
      </c>
      <c r="H403" s="662" t="s">
        <v>1908</v>
      </c>
      <c r="I403" s="662" t="s">
        <v>1909</v>
      </c>
      <c r="J403" s="662" t="s">
        <v>1910</v>
      </c>
      <c r="K403" s="662" t="s">
        <v>1911</v>
      </c>
      <c r="L403" s="664">
        <v>37.819841630925112</v>
      </c>
      <c r="M403" s="664">
        <v>3</v>
      </c>
      <c r="N403" s="665">
        <v>113.45952489277533</v>
      </c>
    </row>
    <row r="404" spans="1:14" ht="14.4" customHeight="1" x14ac:dyDescent="0.3">
      <c r="A404" s="660" t="s">
        <v>566</v>
      </c>
      <c r="B404" s="661" t="s">
        <v>567</v>
      </c>
      <c r="C404" s="662" t="s">
        <v>576</v>
      </c>
      <c r="D404" s="663" t="s">
        <v>2633</v>
      </c>
      <c r="E404" s="662" t="s">
        <v>606</v>
      </c>
      <c r="F404" s="663" t="s">
        <v>2639</v>
      </c>
      <c r="G404" s="662" t="s">
        <v>619</v>
      </c>
      <c r="H404" s="662" t="s">
        <v>1128</v>
      </c>
      <c r="I404" s="662" t="s">
        <v>1129</v>
      </c>
      <c r="J404" s="662" t="s">
        <v>1130</v>
      </c>
      <c r="K404" s="662" t="s">
        <v>1131</v>
      </c>
      <c r="L404" s="664">
        <v>637.96215497274568</v>
      </c>
      <c r="M404" s="664">
        <v>7.4255019999999998</v>
      </c>
      <c r="N404" s="665">
        <v>4737.1892576744331</v>
      </c>
    </row>
    <row r="405" spans="1:14" ht="14.4" customHeight="1" x14ac:dyDescent="0.3">
      <c r="A405" s="660" t="s">
        <v>566</v>
      </c>
      <c r="B405" s="661" t="s">
        <v>567</v>
      </c>
      <c r="C405" s="662" t="s">
        <v>576</v>
      </c>
      <c r="D405" s="663" t="s">
        <v>2633</v>
      </c>
      <c r="E405" s="662" t="s">
        <v>606</v>
      </c>
      <c r="F405" s="663" t="s">
        <v>2639</v>
      </c>
      <c r="G405" s="662" t="s">
        <v>619</v>
      </c>
      <c r="H405" s="662" t="s">
        <v>1132</v>
      </c>
      <c r="I405" s="662" t="s">
        <v>1133</v>
      </c>
      <c r="J405" s="662" t="s">
        <v>1134</v>
      </c>
      <c r="K405" s="662" t="s">
        <v>1135</v>
      </c>
      <c r="L405" s="664">
        <v>156.25927232684023</v>
      </c>
      <c r="M405" s="664">
        <v>12.292999999999999</v>
      </c>
      <c r="N405" s="665">
        <v>1920.8952347138468</v>
      </c>
    </row>
    <row r="406" spans="1:14" ht="14.4" customHeight="1" x14ac:dyDescent="0.3">
      <c r="A406" s="660" t="s">
        <v>566</v>
      </c>
      <c r="B406" s="661" t="s">
        <v>567</v>
      </c>
      <c r="C406" s="662" t="s">
        <v>576</v>
      </c>
      <c r="D406" s="663" t="s">
        <v>2633</v>
      </c>
      <c r="E406" s="662" t="s">
        <v>606</v>
      </c>
      <c r="F406" s="663" t="s">
        <v>2639</v>
      </c>
      <c r="G406" s="662" t="s">
        <v>619</v>
      </c>
      <c r="H406" s="662" t="s">
        <v>1136</v>
      </c>
      <c r="I406" s="662" t="s">
        <v>1137</v>
      </c>
      <c r="J406" s="662" t="s">
        <v>1138</v>
      </c>
      <c r="K406" s="662" t="s">
        <v>1139</v>
      </c>
      <c r="L406" s="664">
        <v>316.01943348146989</v>
      </c>
      <c r="M406" s="664">
        <v>27.015000000000001</v>
      </c>
      <c r="N406" s="665">
        <v>8537.2649955019097</v>
      </c>
    </row>
    <row r="407" spans="1:14" ht="14.4" customHeight="1" x14ac:dyDescent="0.3">
      <c r="A407" s="660" t="s">
        <v>566</v>
      </c>
      <c r="B407" s="661" t="s">
        <v>567</v>
      </c>
      <c r="C407" s="662" t="s">
        <v>576</v>
      </c>
      <c r="D407" s="663" t="s">
        <v>2633</v>
      </c>
      <c r="E407" s="662" t="s">
        <v>606</v>
      </c>
      <c r="F407" s="663" t="s">
        <v>2639</v>
      </c>
      <c r="G407" s="662" t="s">
        <v>619</v>
      </c>
      <c r="H407" s="662" t="s">
        <v>1912</v>
      </c>
      <c r="I407" s="662" t="s">
        <v>1912</v>
      </c>
      <c r="J407" s="662" t="s">
        <v>1913</v>
      </c>
      <c r="K407" s="662" t="s">
        <v>1327</v>
      </c>
      <c r="L407" s="664">
        <v>6945.0545952055336</v>
      </c>
      <c r="M407" s="664">
        <v>4</v>
      </c>
      <c r="N407" s="665">
        <v>27780.218380822134</v>
      </c>
    </row>
    <row r="408" spans="1:14" ht="14.4" customHeight="1" x14ac:dyDescent="0.3">
      <c r="A408" s="660" t="s">
        <v>566</v>
      </c>
      <c r="B408" s="661" t="s">
        <v>567</v>
      </c>
      <c r="C408" s="662" t="s">
        <v>576</v>
      </c>
      <c r="D408" s="663" t="s">
        <v>2633</v>
      </c>
      <c r="E408" s="662" t="s">
        <v>606</v>
      </c>
      <c r="F408" s="663" t="s">
        <v>2639</v>
      </c>
      <c r="G408" s="662" t="s">
        <v>619</v>
      </c>
      <c r="H408" s="662" t="s">
        <v>1171</v>
      </c>
      <c r="I408" s="662" t="s">
        <v>216</v>
      </c>
      <c r="J408" s="662" t="s">
        <v>1172</v>
      </c>
      <c r="K408" s="662"/>
      <c r="L408" s="664">
        <v>895.12926949818461</v>
      </c>
      <c r="M408" s="664">
        <v>2</v>
      </c>
      <c r="N408" s="665">
        <v>1790.2585389963692</v>
      </c>
    </row>
    <row r="409" spans="1:14" ht="14.4" customHeight="1" x14ac:dyDescent="0.3">
      <c r="A409" s="660" t="s">
        <v>566</v>
      </c>
      <c r="B409" s="661" t="s">
        <v>567</v>
      </c>
      <c r="C409" s="662" t="s">
        <v>576</v>
      </c>
      <c r="D409" s="663" t="s">
        <v>2633</v>
      </c>
      <c r="E409" s="662" t="s">
        <v>606</v>
      </c>
      <c r="F409" s="663" t="s">
        <v>2639</v>
      </c>
      <c r="G409" s="662" t="s">
        <v>619</v>
      </c>
      <c r="H409" s="662" t="s">
        <v>1914</v>
      </c>
      <c r="I409" s="662" t="s">
        <v>1914</v>
      </c>
      <c r="J409" s="662" t="s">
        <v>1915</v>
      </c>
      <c r="K409" s="662" t="s">
        <v>1916</v>
      </c>
      <c r="L409" s="664">
        <v>1328.3419999999999</v>
      </c>
      <c r="M409" s="664">
        <v>5</v>
      </c>
      <c r="N409" s="665">
        <v>6641.7099999999991</v>
      </c>
    </row>
    <row r="410" spans="1:14" ht="14.4" customHeight="1" x14ac:dyDescent="0.3">
      <c r="A410" s="660" t="s">
        <v>566</v>
      </c>
      <c r="B410" s="661" t="s">
        <v>567</v>
      </c>
      <c r="C410" s="662" t="s">
        <v>576</v>
      </c>
      <c r="D410" s="663" t="s">
        <v>2633</v>
      </c>
      <c r="E410" s="662" t="s">
        <v>606</v>
      </c>
      <c r="F410" s="663" t="s">
        <v>2639</v>
      </c>
      <c r="G410" s="662" t="s">
        <v>619</v>
      </c>
      <c r="H410" s="662" t="s">
        <v>1232</v>
      </c>
      <c r="I410" s="662" t="s">
        <v>1233</v>
      </c>
      <c r="J410" s="662" t="s">
        <v>1230</v>
      </c>
      <c r="K410" s="662" t="s">
        <v>1234</v>
      </c>
      <c r="L410" s="664">
        <v>366.02513874632405</v>
      </c>
      <c r="M410" s="664">
        <v>13.009781700000001</v>
      </c>
      <c r="N410" s="665">
        <v>4761.9071518018882</v>
      </c>
    </row>
    <row r="411" spans="1:14" ht="14.4" customHeight="1" x14ac:dyDescent="0.3">
      <c r="A411" s="660" t="s">
        <v>566</v>
      </c>
      <c r="B411" s="661" t="s">
        <v>567</v>
      </c>
      <c r="C411" s="662" t="s">
        <v>576</v>
      </c>
      <c r="D411" s="663" t="s">
        <v>2633</v>
      </c>
      <c r="E411" s="662" t="s">
        <v>606</v>
      </c>
      <c r="F411" s="663" t="s">
        <v>2639</v>
      </c>
      <c r="G411" s="662" t="s">
        <v>619</v>
      </c>
      <c r="H411" s="662" t="s">
        <v>1239</v>
      </c>
      <c r="I411" s="662" t="s">
        <v>1240</v>
      </c>
      <c r="J411" s="662" t="s">
        <v>1241</v>
      </c>
      <c r="K411" s="662" t="s">
        <v>1242</v>
      </c>
      <c r="L411" s="664">
        <v>753.05562046597481</v>
      </c>
      <c r="M411" s="664">
        <v>8</v>
      </c>
      <c r="N411" s="665">
        <v>6024.4449637277985</v>
      </c>
    </row>
    <row r="412" spans="1:14" ht="14.4" customHeight="1" x14ac:dyDescent="0.3">
      <c r="A412" s="660" t="s">
        <v>566</v>
      </c>
      <c r="B412" s="661" t="s">
        <v>567</v>
      </c>
      <c r="C412" s="662" t="s">
        <v>576</v>
      </c>
      <c r="D412" s="663" t="s">
        <v>2633</v>
      </c>
      <c r="E412" s="662" t="s">
        <v>606</v>
      </c>
      <c r="F412" s="663" t="s">
        <v>2639</v>
      </c>
      <c r="G412" s="662" t="s">
        <v>619</v>
      </c>
      <c r="H412" s="662" t="s">
        <v>1243</v>
      </c>
      <c r="I412" s="662" t="s">
        <v>1244</v>
      </c>
      <c r="J412" s="662" t="s">
        <v>1245</v>
      </c>
      <c r="K412" s="662" t="s">
        <v>1246</v>
      </c>
      <c r="L412" s="664">
        <v>80.929989798869428</v>
      </c>
      <c r="M412" s="664">
        <v>1.9999999999999998</v>
      </c>
      <c r="N412" s="665">
        <v>161.85997959773883</v>
      </c>
    </row>
    <row r="413" spans="1:14" ht="14.4" customHeight="1" x14ac:dyDescent="0.3">
      <c r="A413" s="660" t="s">
        <v>566</v>
      </c>
      <c r="B413" s="661" t="s">
        <v>567</v>
      </c>
      <c r="C413" s="662" t="s">
        <v>576</v>
      </c>
      <c r="D413" s="663" t="s">
        <v>2633</v>
      </c>
      <c r="E413" s="662" t="s">
        <v>606</v>
      </c>
      <c r="F413" s="663" t="s">
        <v>2639</v>
      </c>
      <c r="G413" s="662" t="s">
        <v>619</v>
      </c>
      <c r="H413" s="662" t="s">
        <v>1247</v>
      </c>
      <c r="I413" s="662" t="s">
        <v>1248</v>
      </c>
      <c r="J413" s="662" t="s">
        <v>1249</v>
      </c>
      <c r="K413" s="662" t="s">
        <v>1250</v>
      </c>
      <c r="L413" s="664">
        <v>367.67433935626224</v>
      </c>
      <c r="M413" s="664">
        <v>25.308</v>
      </c>
      <c r="N413" s="665">
        <v>9305.1021804282846</v>
      </c>
    </row>
    <row r="414" spans="1:14" ht="14.4" customHeight="1" x14ac:dyDescent="0.3">
      <c r="A414" s="660" t="s">
        <v>566</v>
      </c>
      <c r="B414" s="661" t="s">
        <v>567</v>
      </c>
      <c r="C414" s="662" t="s">
        <v>576</v>
      </c>
      <c r="D414" s="663" t="s">
        <v>2633</v>
      </c>
      <c r="E414" s="662" t="s">
        <v>606</v>
      </c>
      <c r="F414" s="663" t="s">
        <v>2639</v>
      </c>
      <c r="G414" s="662" t="s">
        <v>619</v>
      </c>
      <c r="H414" s="662" t="s">
        <v>1251</v>
      </c>
      <c r="I414" s="662" t="s">
        <v>1252</v>
      </c>
      <c r="J414" s="662" t="s">
        <v>1249</v>
      </c>
      <c r="K414" s="662" t="s">
        <v>1253</v>
      </c>
      <c r="L414" s="664">
        <v>1016.3500489216548</v>
      </c>
      <c r="M414" s="664">
        <v>23.481000000000002</v>
      </c>
      <c r="N414" s="665">
        <v>23864.915498729377</v>
      </c>
    </row>
    <row r="415" spans="1:14" ht="14.4" customHeight="1" x14ac:dyDescent="0.3">
      <c r="A415" s="660" t="s">
        <v>566</v>
      </c>
      <c r="B415" s="661" t="s">
        <v>567</v>
      </c>
      <c r="C415" s="662" t="s">
        <v>576</v>
      </c>
      <c r="D415" s="663" t="s">
        <v>2633</v>
      </c>
      <c r="E415" s="662" t="s">
        <v>606</v>
      </c>
      <c r="F415" s="663" t="s">
        <v>2639</v>
      </c>
      <c r="G415" s="662" t="s">
        <v>619</v>
      </c>
      <c r="H415" s="662" t="s">
        <v>1258</v>
      </c>
      <c r="I415" s="662" t="s">
        <v>1259</v>
      </c>
      <c r="J415" s="662" t="s">
        <v>1260</v>
      </c>
      <c r="K415" s="662" t="s">
        <v>1135</v>
      </c>
      <c r="L415" s="664">
        <v>434.2745471473749</v>
      </c>
      <c r="M415" s="664">
        <v>0.48841889999999999</v>
      </c>
      <c r="N415" s="665">
        <v>212.10789661571897</v>
      </c>
    </row>
    <row r="416" spans="1:14" ht="14.4" customHeight="1" x14ac:dyDescent="0.3">
      <c r="A416" s="660" t="s">
        <v>566</v>
      </c>
      <c r="B416" s="661" t="s">
        <v>567</v>
      </c>
      <c r="C416" s="662" t="s">
        <v>576</v>
      </c>
      <c r="D416" s="663" t="s">
        <v>2633</v>
      </c>
      <c r="E416" s="662" t="s">
        <v>606</v>
      </c>
      <c r="F416" s="663" t="s">
        <v>2639</v>
      </c>
      <c r="G416" s="662" t="s">
        <v>619</v>
      </c>
      <c r="H416" s="662" t="s">
        <v>1261</v>
      </c>
      <c r="I416" s="662" t="s">
        <v>1262</v>
      </c>
      <c r="J416" s="662" t="s">
        <v>1263</v>
      </c>
      <c r="K416" s="662" t="s">
        <v>1139</v>
      </c>
      <c r="L416" s="664">
        <v>908.31332248660442</v>
      </c>
      <c r="M416" s="664">
        <v>1</v>
      </c>
      <c r="N416" s="665">
        <v>908.31332248660442</v>
      </c>
    </row>
    <row r="417" spans="1:14" ht="14.4" customHeight="1" x14ac:dyDescent="0.3">
      <c r="A417" s="660" t="s">
        <v>566</v>
      </c>
      <c r="B417" s="661" t="s">
        <v>567</v>
      </c>
      <c r="C417" s="662" t="s">
        <v>576</v>
      </c>
      <c r="D417" s="663" t="s">
        <v>2633</v>
      </c>
      <c r="E417" s="662" t="s">
        <v>606</v>
      </c>
      <c r="F417" s="663" t="s">
        <v>2639</v>
      </c>
      <c r="G417" s="662" t="s">
        <v>619</v>
      </c>
      <c r="H417" s="662" t="s">
        <v>1264</v>
      </c>
      <c r="I417" s="662" t="s">
        <v>1265</v>
      </c>
      <c r="J417" s="662" t="s">
        <v>1266</v>
      </c>
      <c r="K417" s="662" t="s">
        <v>1267</v>
      </c>
      <c r="L417" s="664">
        <v>1708.0681152041254</v>
      </c>
      <c r="M417" s="664">
        <v>1</v>
      </c>
      <c r="N417" s="665">
        <v>1708.0681152041254</v>
      </c>
    </row>
    <row r="418" spans="1:14" ht="14.4" customHeight="1" x14ac:dyDescent="0.3">
      <c r="A418" s="660" t="s">
        <v>566</v>
      </c>
      <c r="B418" s="661" t="s">
        <v>567</v>
      </c>
      <c r="C418" s="662" t="s">
        <v>576</v>
      </c>
      <c r="D418" s="663" t="s">
        <v>2633</v>
      </c>
      <c r="E418" s="662" t="s">
        <v>606</v>
      </c>
      <c r="F418" s="663" t="s">
        <v>2639</v>
      </c>
      <c r="G418" s="662" t="s">
        <v>619</v>
      </c>
      <c r="H418" s="662" t="s">
        <v>1286</v>
      </c>
      <c r="I418" s="662" t="s">
        <v>1287</v>
      </c>
      <c r="J418" s="662" t="s">
        <v>1288</v>
      </c>
      <c r="K418" s="662" t="s">
        <v>1289</v>
      </c>
      <c r="L418" s="664">
        <v>101.43124579266237</v>
      </c>
      <c r="M418" s="664">
        <v>0.83938580000000007</v>
      </c>
      <c r="N418" s="665">
        <v>85.139947394670543</v>
      </c>
    </row>
    <row r="419" spans="1:14" ht="14.4" customHeight="1" x14ac:dyDescent="0.3">
      <c r="A419" s="660" t="s">
        <v>566</v>
      </c>
      <c r="B419" s="661" t="s">
        <v>567</v>
      </c>
      <c r="C419" s="662" t="s">
        <v>576</v>
      </c>
      <c r="D419" s="663" t="s">
        <v>2633</v>
      </c>
      <c r="E419" s="662" t="s">
        <v>606</v>
      </c>
      <c r="F419" s="663" t="s">
        <v>2639</v>
      </c>
      <c r="G419" s="662" t="s">
        <v>619</v>
      </c>
      <c r="H419" s="662" t="s">
        <v>1297</v>
      </c>
      <c r="I419" s="662" t="s">
        <v>1298</v>
      </c>
      <c r="J419" s="662" t="s">
        <v>1299</v>
      </c>
      <c r="K419" s="662" t="s">
        <v>1300</v>
      </c>
      <c r="L419" s="664">
        <v>79.129990025757223</v>
      </c>
      <c r="M419" s="664">
        <v>3.431</v>
      </c>
      <c r="N419" s="665">
        <v>271.49499577837304</v>
      </c>
    </row>
    <row r="420" spans="1:14" ht="14.4" customHeight="1" x14ac:dyDescent="0.3">
      <c r="A420" s="660" t="s">
        <v>566</v>
      </c>
      <c r="B420" s="661" t="s">
        <v>567</v>
      </c>
      <c r="C420" s="662" t="s">
        <v>576</v>
      </c>
      <c r="D420" s="663" t="s">
        <v>2633</v>
      </c>
      <c r="E420" s="662" t="s">
        <v>606</v>
      </c>
      <c r="F420" s="663" t="s">
        <v>2639</v>
      </c>
      <c r="G420" s="662" t="s">
        <v>619</v>
      </c>
      <c r="H420" s="662" t="s">
        <v>1311</v>
      </c>
      <c r="I420" s="662" t="s">
        <v>1312</v>
      </c>
      <c r="J420" s="662" t="s">
        <v>1299</v>
      </c>
      <c r="K420" s="662" t="s">
        <v>1313</v>
      </c>
      <c r="L420" s="664">
        <v>437</v>
      </c>
      <c r="M420" s="664">
        <v>1</v>
      </c>
      <c r="N420" s="665">
        <v>437</v>
      </c>
    </row>
    <row r="421" spans="1:14" ht="14.4" customHeight="1" x14ac:dyDescent="0.3">
      <c r="A421" s="660" t="s">
        <v>566</v>
      </c>
      <c r="B421" s="661" t="s">
        <v>567</v>
      </c>
      <c r="C421" s="662" t="s">
        <v>576</v>
      </c>
      <c r="D421" s="663" t="s">
        <v>2633</v>
      </c>
      <c r="E421" s="662" t="s">
        <v>606</v>
      </c>
      <c r="F421" s="663" t="s">
        <v>2639</v>
      </c>
      <c r="G421" s="662" t="s">
        <v>619</v>
      </c>
      <c r="H421" s="662" t="s">
        <v>1917</v>
      </c>
      <c r="I421" s="662" t="s">
        <v>1917</v>
      </c>
      <c r="J421" s="662" t="s">
        <v>1918</v>
      </c>
      <c r="K421" s="662" t="s">
        <v>1327</v>
      </c>
      <c r="L421" s="664">
        <v>1026.5270698098816</v>
      </c>
      <c r="M421" s="664">
        <v>36</v>
      </c>
      <c r="N421" s="665">
        <v>36954.974513155736</v>
      </c>
    </row>
    <row r="422" spans="1:14" ht="14.4" customHeight="1" x14ac:dyDescent="0.3">
      <c r="A422" s="660" t="s">
        <v>566</v>
      </c>
      <c r="B422" s="661" t="s">
        <v>567</v>
      </c>
      <c r="C422" s="662" t="s">
        <v>576</v>
      </c>
      <c r="D422" s="663" t="s">
        <v>2633</v>
      </c>
      <c r="E422" s="662" t="s">
        <v>606</v>
      </c>
      <c r="F422" s="663" t="s">
        <v>2639</v>
      </c>
      <c r="G422" s="662" t="s">
        <v>619</v>
      </c>
      <c r="H422" s="662" t="s">
        <v>1919</v>
      </c>
      <c r="I422" s="662" t="s">
        <v>216</v>
      </c>
      <c r="J422" s="662" t="s">
        <v>1920</v>
      </c>
      <c r="K422" s="662"/>
      <c r="L422" s="664">
        <v>641.87849661921473</v>
      </c>
      <c r="M422" s="664">
        <v>1</v>
      </c>
      <c r="N422" s="665">
        <v>641.87849661921473</v>
      </c>
    </row>
    <row r="423" spans="1:14" ht="14.4" customHeight="1" x14ac:dyDescent="0.3">
      <c r="A423" s="660" t="s">
        <v>566</v>
      </c>
      <c r="B423" s="661" t="s">
        <v>567</v>
      </c>
      <c r="C423" s="662" t="s">
        <v>576</v>
      </c>
      <c r="D423" s="663" t="s">
        <v>2633</v>
      </c>
      <c r="E423" s="662" t="s">
        <v>606</v>
      </c>
      <c r="F423" s="663" t="s">
        <v>2639</v>
      </c>
      <c r="G423" s="662" t="s">
        <v>619</v>
      </c>
      <c r="H423" s="662" t="s">
        <v>1325</v>
      </c>
      <c r="I423" s="662" t="s">
        <v>1325</v>
      </c>
      <c r="J423" s="662" t="s">
        <v>1326</v>
      </c>
      <c r="K423" s="662" t="s">
        <v>1327</v>
      </c>
      <c r="L423" s="664">
        <v>1034.8531961040219</v>
      </c>
      <c r="M423" s="664">
        <v>75</v>
      </c>
      <c r="N423" s="665">
        <v>77613.989707801637</v>
      </c>
    </row>
    <row r="424" spans="1:14" ht="14.4" customHeight="1" x14ac:dyDescent="0.3">
      <c r="A424" s="660" t="s">
        <v>566</v>
      </c>
      <c r="B424" s="661" t="s">
        <v>567</v>
      </c>
      <c r="C424" s="662" t="s">
        <v>576</v>
      </c>
      <c r="D424" s="663" t="s">
        <v>2633</v>
      </c>
      <c r="E424" s="662" t="s">
        <v>606</v>
      </c>
      <c r="F424" s="663" t="s">
        <v>2639</v>
      </c>
      <c r="G424" s="662" t="s">
        <v>619</v>
      </c>
      <c r="H424" s="662" t="s">
        <v>1328</v>
      </c>
      <c r="I424" s="662" t="s">
        <v>1328</v>
      </c>
      <c r="J424" s="662" t="s">
        <v>1329</v>
      </c>
      <c r="K424" s="662" t="s">
        <v>1330</v>
      </c>
      <c r="L424" s="664">
        <v>443.1134819528836</v>
      </c>
      <c r="M424" s="664">
        <v>7.5599004000000001</v>
      </c>
      <c r="N424" s="665">
        <v>3349.8937894609976</v>
      </c>
    </row>
    <row r="425" spans="1:14" ht="14.4" customHeight="1" x14ac:dyDescent="0.3">
      <c r="A425" s="660" t="s">
        <v>566</v>
      </c>
      <c r="B425" s="661" t="s">
        <v>567</v>
      </c>
      <c r="C425" s="662" t="s">
        <v>576</v>
      </c>
      <c r="D425" s="663" t="s">
        <v>2633</v>
      </c>
      <c r="E425" s="662" t="s">
        <v>606</v>
      </c>
      <c r="F425" s="663" t="s">
        <v>2639</v>
      </c>
      <c r="G425" s="662" t="s">
        <v>619</v>
      </c>
      <c r="H425" s="662" t="s">
        <v>1331</v>
      </c>
      <c r="I425" s="662" t="s">
        <v>1332</v>
      </c>
      <c r="J425" s="662" t="s">
        <v>1333</v>
      </c>
      <c r="K425" s="662" t="s">
        <v>1334</v>
      </c>
      <c r="L425" s="664">
        <v>648.69021862684087</v>
      </c>
      <c r="M425" s="664">
        <v>3.214</v>
      </c>
      <c r="N425" s="665">
        <v>2084.8903626666665</v>
      </c>
    </row>
    <row r="426" spans="1:14" ht="14.4" customHeight="1" x14ac:dyDescent="0.3">
      <c r="A426" s="660" t="s">
        <v>566</v>
      </c>
      <c r="B426" s="661" t="s">
        <v>567</v>
      </c>
      <c r="C426" s="662" t="s">
        <v>576</v>
      </c>
      <c r="D426" s="663" t="s">
        <v>2633</v>
      </c>
      <c r="E426" s="662" t="s">
        <v>606</v>
      </c>
      <c r="F426" s="663" t="s">
        <v>2639</v>
      </c>
      <c r="G426" s="662" t="s">
        <v>619</v>
      </c>
      <c r="H426" s="662" t="s">
        <v>1921</v>
      </c>
      <c r="I426" s="662" t="s">
        <v>216</v>
      </c>
      <c r="J426" s="662" t="s">
        <v>1922</v>
      </c>
      <c r="K426" s="662"/>
      <c r="L426" s="664">
        <v>5609.86</v>
      </c>
      <c r="M426" s="664">
        <v>2</v>
      </c>
      <c r="N426" s="665">
        <v>11219.72</v>
      </c>
    </row>
    <row r="427" spans="1:14" ht="14.4" customHeight="1" x14ac:dyDescent="0.3">
      <c r="A427" s="660" t="s">
        <v>566</v>
      </c>
      <c r="B427" s="661" t="s">
        <v>567</v>
      </c>
      <c r="C427" s="662" t="s">
        <v>576</v>
      </c>
      <c r="D427" s="663" t="s">
        <v>2633</v>
      </c>
      <c r="E427" s="662" t="s">
        <v>606</v>
      </c>
      <c r="F427" s="663" t="s">
        <v>2639</v>
      </c>
      <c r="G427" s="662" t="s">
        <v>619</v>
      </c>
      <c r="H427" s="662" t="s">
        <v>1923</v>
      </c>
      <c r="I427" s="662" t="s">
        <v>1924</v>
      </c>
      <c r="J427" s="662" t="s">
        <v>1925</v>
      </c>
      <c r="K427" s="662" t="s">
        <v>1926</v>
      </c>
      <c r="L427" s="664">
        <v>8752.7110526315828</v>
      </c>
      <c r="M427" s="664">
        <v>18.999999999999996</v>
      </c>
      <c r="N427" s="665">
        <v>166301.51000000004</v>
      </c>
    </row>
    <row r="428" spans="1:14" ht="14.4" customHeight="1" x14ac:dyDescent="0.3">
      <c r="A428" s="660" t="s">
        <v>566</v>
      </c>
      <c r="B428" s="661" t="s">
        <v>567</v>
      </c>
      <c r="C428" s="662" t="s">
        <v>576</v>
      </c>
      <c r="D428" s="663" t="s">
        <v>2633</v>
      </c>
      <c r="E428" s="662" t="s">
        <v>606</v>
      </c>
      <c r="F428" s="663" t="s">
        <v>2639</v>
      </c>
      <c r="G428" s="662" t="s">
        <v>619</v>
      </c>
      <c r="H428" s="662" t="s">
        <v>1927</v>
      </c>
      <c r="I428" s="662" t="s">
        <v>216</v>
      </c>
      <c r="J428" s="662" t="s">
        <v>1928</v>
      </c>
      <c r="K428" s="662" t="s">
        <v>1929</v>
      </c>
      <c r="L428" s="664">
        <v>12.948577483565268</v>
      </c>
      <c r="M428" s="664">
        <v>570</v>
      </c>
      <c r="N428" s="665">
        <v>7380.6891656322032</v>
      </c>
    </row>
    <row r="429" spans="1:14" ht="14.4" customHeight="1" x14ac:dyDescent="0.3">
      <c r="A429" s="660" t="s">
        <v>566</v>
      </c>
      <c r="B429" s="661" t="s">
        <v>567</v>
      </c>
      <c r="C429" s="662" t="s">
        <v>576</v>
      </c>
      <c r="D429" s="663" t="s">
        <v>2633</v>
      </c>
      <c r="E429" s="662" t="s">
        <v>606</v>
      </c>
      <c r="F429" s="663" t="s">
        <v>2639</v>
      </c>
      <c r="G429" s="662" t="s">
        <v>619</v>
      </c>
      <c r="H429" s="662" t="s">
        <v>1930</v>
      </c>
      <c r="I429" s="662" t="s">
        <v>1930</v>
      </c>
      <c r="J429" s="662" t="s">
        <v>1931</v>
      </c>
      <c r="K429" s="662" t="s">
        <v>1932</v>
      </c>
      <c r="L429" s="664">
        <v>676.49966093789158</v>
      </c>
      <c r="M429" s="664">
        <v>80</v>
      </c>
      <c r="N429" s="665">
        <v>54119.972875031322</v>
      </c>
    </row>
    <row r="430" spans="1:14" ht="14.4" customHeight="1" x14ac:dyDescent="0.3">
      <c r="A430" s="660" t="s">
        <v>566</v>
      </c>
      <c r="B430" s="661" t="s">
        <v>567</v>
      </c>
      <c r="C430" s="662" t="s">
        <v>576</v>
      </c>
      <c r="D430" s="663" t="s">
        <v>2633</v>
      </c>
      <c r="E430" s="662" t="s">
        <v>606</v>
      </c>
      <c r="F430" s="663" t="s">
        <v>2639</v>
      </c>
      <c r="G430" s="662" t="s">
        <v>619</v>
      </c>
      <c r="H430" s="662" t="s">
        <v>1421</v>
      </c>
      <c r="I430" s="662" t="s">
        <v>1421</v>
      </c>
      <c r="J430" s="662" t="s">
        <v>1422</v>
      </c>
      <c r="K430" s="662" t="s">
        <v>1423</v>
      </c>
      <c r="L430" s="664">
        <v>765.06934183247222</v>
      </c>
      <c r="M430" s="664">
        <v>60</v>
      </c>
      <c r="N430" s="665">
        <v>45904.160509948335</v>
      </c>
    </row>
    <row r="431" spans="1:14" ht="14.4" customHeight="1" x14ac:dyDescent="0.3">
      <c r="A431" s="660" t="s">
        <v>566</v>
      </c>
      <c r="B431" s="661" t="s">
        <v>567</v>
      </c>
      <c r="C431" s="662" t="s">
        <v>576</v>
      </c>
      <c r="D431" s="663" t="s">
        <v>2633</v>
      </c>
      <c r="E431" s="662" t="s">
        <v>606</v>
      </c>
      <c r="F431" s="663" t="s">
        <v>2639</v>
      </c>
      <c r="G431" s="662" t="s">
        <v>619</v>
      </c>
      <c r="H431" s="662" t="s">
        <v>1424</v>
      </c>
      <c r="I431" s="662" t="s">
        <v>1424</v>
      </c>
      <c r="J431" s="662" t="s">
        <v>1425</v>
      </c>
      <c r="K431" s="662" t="s">
        <v>1426</v>
      </c>
      <c r="L431" s="664">
        <v>162.52693503472986</v>
      </c>
      <c r="M431" s="664">
        <v>1</v>
      </c>
      <c r="N431" s="665">
        <v>162.52693503472986</v>
      </c>
    </row>
    <row r="432" spans="1:14" ht="14.4" customHeight="1" x14ac:dyDescent="0.3">
      <c r="A432" s="660" t="s">
        <v>566</v>
      </c>
      <c r="B432" s="661" t="s">
        <v>567</v>
      </c>
      <c r="C432" s="662" t="s">
        <v>576</v>
      </c>
      <c r="D432" s="663" t="s">
        <v>2633</v>
      </c>
      <c r="E432" s="662" t="s">
        <v>606</v>
      </c>
      <c r="F432" s="663" t="s">
        <v>2639</v>
      </c>
      <c r="G432" s="662" t="s">
        <v>619</v>
      </c>
      <c r="H432" s="662" t="s">
        <v>1427</v>
      </c>
      <c r="I432" s="662" t="s">
        <v>1428</v>
      </c>
      <c r="J432" s="662" t="s">
        <v>1425</v>
      </c>
      <c r="K432" s="662" t="s">
        <v>1429</v>
      </c>
      <c r="L432" s="664">
        <v>112.94876974919254</v>
      </c>
      <c r="M432" s="664">
        <v>7.3592965000000001</v>
      </c>
      <c r="N432" s="665">
        <v>831.2234858945385</v>
      </c>
    </row>
    <row r="433" spans="1:14" ht="14.4" customHeight="1" x14ac:dyDescent="0.3">
      <c r="A433" s="660" t="s">
        <v>566</v>
      </c>
      <c r="B433" s="661" t="s">
        <v>567</v>
      </c>
      <c r="C433" s="662" t="s">
        <v>576</v>
      </c>
      <c r="D433" s="663" t="s">
        <v>2633</v>
      </c>
      <c r="E433" s="662" t="s">
        <v>606</v>
      </c>
      <c r="F433" s="663" t="s">
        <v>2639</v>
      </c>
      <c r="G433" s="662" t="s">
        <v>619</v>
      </c>
      <c r="H433" s="662" t="s">
        <v>1430</v>
      </c>
      <c r="I433" s="662" t="s">
        <v>1431</v>
      </c>
      <c r="J433" s="662" t="s">
        <v>1425</v>
      </c>
      <c r="K433" s="662" t="s">
        <v>1432</v>
      </c>
      <c r="L433" s="664">
        <v>370.3961156308016</v>
      </c>
      <c r="M433" s="664">
        <v>1.719598</v>
      </c>
      <c r="N433" s="665">
        <v>636.93241964649519</v>
      </c>
    </row>
    <row r="434" spans="1:14" ht="14.4" customHeight="1" x14ac:dyDescent="0.3">
      <c r="A434" s="660" t="s">
        <v>566</v>
      </c>
      <c r="B434" s="661" t="s">
        <v>567</v>
      </c>
      <c r="C434" s="662" t="s">
        <v>576</v>
      </c>
      <c r="D434" s="663" t="s">
        <v>2633</v>
      </c>
      <c r="E434" s="662" t="s">
        <v>606</v>
      </c>
      <c r="F434" s="663" t="s">
        <v>2639</v>
      </c>
      <c r="G434" s="662" t="s">
        <v>619</v>
      </c>
      <c r="H434" s="662" t="s">
        <v>1933</v>
      </c>
      <c r="I434" s="662" t="s">
        <v>1933</v>
      </c>
      <c r="J434" s="662" t="s">
        <v>1934</v>
      </c>
      <c r="K434" s="662" t="s">
        <v>1935</v>
      </c>
      <c r="L434" s="664">
        <v>289723.82</v>
      </c>
      <c r="M434" s="664">
        <v>3</v>
      </c>
      <c r="N434" s="665">
        <v>869171.46</v>
      </c>
    </row>
    <row r="435" spans="1:14" ht="14.4" customHeight="1" x14ac:dyDescent="0.3">
      <c r="A435" s="660" t="s">
        <v>566</v>
      </c>
      <c r="B435" s="661" t="s">
        <v>567</v>
      </c>
      <c r="C435" s="662" t="s">
        <v>576</v>
      </c>
      <c r="D435" s="663" t="s">
        <v>2633</v>
      </c>
      <c r="E435" s="662" t="s">
        <v>606</v>
      </c>
      <c r="F435" s="663" t="s">
        <v>2639</v>
      </c>
      <c r="G435" s="662" t="s">
        <v>619</v>
      </c>
      <c r="H435" s="662" t="s">
        <v>1936</v>
      </c>
      <c r="I435" s="662" t="s">
        <v>1936</v>
      </c>
      <c r="J435" s="662" t="s">
        <v>1937</v>
      </c>
      <c r="K435" s="662" t="s">
        <v>1938</v>
      </c>
      <c r="L435" s="664">
        <v>572</v>
      </c>
      <c r="M435" s="664">
        <v>1</v>
      </c>
      <c r="N435" s="665">
        <v>572</v>
      </c>
    </row>
    <row r="436" spans="1:14" ht="14.4" customHeight="1" x14ac:dyDescent="0.3">
      <c r="A436" s="660" t="s">
        <v>566</v>
      </c>
      <c r="B436" s="661" t="s">
        <v>567</v>
      </c>
      <c r="C436" s="662" t="s">
        <v>576</v>
      </c>
      <c r="D436" s="663" t="s">
        <v>2633</v>
      </c>
      <c r="E436" s="662" t="s">
        <v>606</v>
      </c>
      <c r="F436" s="663" t="s">
        <v>2639</v>
      </c>
      <c r="G436" s="662" t="s">
        <v>619</v>
      </c>
      <c r="H436" s="662" t="s">
        <v>1939</v>
      </c>
      <c r="I436" s="662" t="s">
        <v>1939</v>
      </c>
      <c r="J436" s="662" t="s">
        <v>1940</v>
      </c>
      <c r="K436" s="662" t="s">
        <v>1941</v>
      </c>
      <c r="L436" s="664">
        <v>56840.52</v>
      </c>
      <c r="M436" s="664">
        <v>4</v>
      </c>
      <c r="N436" s="665">
        <v>227362.08</v>
      </c>
    </row>
    <row r="437" spans="1:14" ht="14.4" customHeight="1" x14ac:dyDescent="0.3">
      <c r="A437" s="660" t="s">
        <v>566</v>
      </c>
      <c r="B437" s="661" t="s">
        <v>567</v>
      </c>
      <c r="C437" s="662" t="s">
        <v>576</v>
      </c>
      <c r="D437" s="663" t="s">
        <v>2633</v>
      </c>
      <c r="E437" s="662" t="s">
        <v>606</v>
      </c>
      <c r="F437" s="663" t="s">
        <v>2639</v>
      </c>
      <c r="G437" s="662" t="s">
        <v>619</v>
      </c>
      <c r="H437" s="662" t="s">
        <v>1942</v>
      </c>
      <c r="I437" s="662" t="s">
        <v>1942</v>
      </c>
      <c r="J437" s="662" t="s">
        <v>1943</v>
      </c>
      <c r="K437" s="662" t="s">
        <v>1944</v>
      </c>
      <c r="L437" s="664">
        <v>189334.57500000004</v>
      </c>
      <c r="M437" s="664">
        <v>3</v>
      </c>
      <c r="N437" s="665">
        <v>568003.72500000009</v>
      </c>
    </row>
    <row r="438" spans="1:14" ht="14.4" customHeight="1" x14ac:dyDescent="0.3">
      <c r="A438" s="660" t="s">
        <v>566</v>
      </c>
      <c r="B438" s="661" t="s">
        <v>567</v>
      </c>
      <c r="C438" s="662" t="s">
        <v>576</v>
      </c>
      <c r="D438" s="663" t="s">
        <v>2633</v>
      </c>
      <c r="E438" s="662" t="s">
        <v>606</v>
      </c>
      <c r="F438" s="663" t="s">
        <v>2639</v>
      </c>
      <c r="G438" s="662" t="s">
        <v>619</v>
      </c>
      <c r="H438" s="662" t="s">
        <v>1444</v>
      </c>
      <c r="I438" s="662" t="s">
        <v>216</v>
      </c>
      <c r="J438" s="662" t="s">
        <v>1445</v>
      </c>
      <c r="K438" s="662"/>
      <c r="L438" s="664">
        <v>535.19416935089725</v>
      </c>
      <c r="M438" s="664">
        <v>1</v>
      </c>
      <c r="N438" s="665">
        <v>535.19416935089725</v>
      </c>
    </row>
    <row r="439" spans="1:14" ht="14.4" customHeight="1" x14ac:dyDescent="0.3">
      <c r="A439" s="660" t="s">
        <v>566</v>
      </c>
      <c r="B439" s="661" t="s">
        <v>567</v>
      </c>
      <c r="C439" s="662" t="s">
        <v>576</v>
      </c>
      <c r="D439" s="663" t="s">
        <v>2633</v>
      </c>
      <c r="E439" s="662" t="s">
        <v>606</v>
      </c>
      <c r="F439" s="663" t="s">
        <v>2639</v>
      </c>
      <c r="G439" s="662" t="s">
        <v>619</v>
      </c>
      <c r="H439" s="662" t="s">
        <v>1945</v>
      </c>
      <c r="I439" s="662" t="s">
        <v>1945</v>
      </c>
      <c r="J439" s="662" t="s">
        <v>1946</v>
      </c>
      <c r="K439" s="662" t="s">
        <v>703</v>
      </c>
      <c r="L439" s="664">
        <v>117040</v>
      </c>
      <c r="M439" s="664">
        <v>1</v>
      </c>
      <c r="N439" s="665">
        <v>117040</v>
      </c>
    </row>
    <row r="440" spans="1:14" ht="14.4" customHeight="1" x14ac:dyDescent="0.3">
      <c r="A440" s="660" t="s">
        <v>566</v>
      </c>
      <c r="B440" s="661" t="s">
        <v>567</v>
      </c>
      <c r="C440" s="662" t="s">
        <v>576</v>
      </c>
      <c r="D440" s="663" t="s">
        <v>2633</v>
      </c>
      <c r="E440" s="662" t="s">
        <v>606</v>
      </c>
      <c r="F440" s="663" t="s">
        <v>2639</v>
      </c>
      <c r="G440" s="662" t="s">
        <v>1453</v>
      </c>
      <c r="H440" s="662" t="s">
        <v>1458</v>
      </c>
      <c r="I440" s="662" t="s">
        <v>1459</v>
      </c>
      <c r="J440" s="662" t="s">
        <v>1460</v>
      </c>
      <c r="K440" s="662" t="s">
        <v>1461</v>
      </c>
      <c r="L440" s="664">
        <v>34.788181818181819</v>
      </c>
      <c r="M440" s="664">
        <v>11</v>
      </c>
      <c r="N440" s="665">
        <v>382.67</v>
      </c>
    </row>
    <row r="441" spans="1:14" ht="14.4" customHeight="1" x14ac:dyDescent="0.3">
      <c r="A441" s="660" t="s">
        <v>566</v>
      </c>
      <c r="B441" s="661" t="s">
        <v>567</v>
      </c>
      <c r="C441" s="662" t="s">
        <v>576</v>
      </c>
      <c r="D441" s="663" t="s">
        <v>2633</v>
      </c>
      <c r="E441" s="662" t="s">
        <v>606</v>
      </c>
      <c r="F441" s="663" t="s">
        <v>2639</v>
      </c>
      <c r="G441" s="662" t="s">
        <v>1453</v>
      </c>
      <c r="H441" s="662" t="s">
        <v>1947</v>
      </c>
      <c r="I441" s="662" t="s">
        <v>1948</v>
      </c>
      <c r="J441" s="662" t="s">
        <v>1475</v>
      </c>
      <c r="K441" s="662" t="s">
        <v>1949</v>
      </c>
      <c r="L441" s="664">
        <v>141.01999841024701</v>
      </c>
      <c r="M441" s="664">
        <v>1</v>
      </c>
      <c r="N441" s="665">
        <v>141.01999841024701</v>
      </c>
    </row>
    <row r="442" spans="1:14" ht="14.4" customHeight="1" x14ac:dyDescent="0.3">
      <c r="A442" s="660" t="s">
        <v>566</v>
      </c>
      <c r="B442" s="661" t="s">
        <v>567</v>
      </c>
      <c r="C442" s="662" t="s">
        <v>576</v>
      </c>
      <c r="D442" s="663" t="s">
        <v>2633</v>
      </c>
      <c r="E442" s="662" t="s">
        <v>606</v>
      </c>
      <c r="F442" s="663" t="s">
        <v>2639</v>
      </c>
      <c r="G442" s="662" t="s">
        <v>1453</v>
      </c>
      <c r="H442" s="662" t="s">
        <v>1950</v>
      </c>
      <c r="I442" s="662" t="s">
        <v>1951</v>
      </c>
      <c r="J442" s="662" t="s">
        <v>1456</v>
      </c>
      <c r="K442" s="662" t="s">
        <v>1952</v>
      </c>
      <c r="L442" s="664">
        <v>258.7</v>
      </c>
      <c r="M442" s="664">
        <v>3</v>
      </c>
      <c r="N442" s="665">
        <v>776.09999999999991</v>
      </c>
    </row>
    <row r="443" spans="1:14" ht="14.4" customHeight="1" x14ac:dyDescent="0.3">
      <c r="A443" s="660" t="s">
        <v>566</v>
      </c>
      <c r="B443" s="661" t="s">
        <v>567</v>
      </c>
      <c r="C443" s="662" t="s">
        <v>576</v>
      </c>
      <c r="D443" s="663" t="s">
        <v>2633</v>
      </c>
      <c r="E443" s="662" t="s">
        <v>606</v>
      </c>
      <c r="F443" s="663" t="s">
        <v>2639</v>
      </c>
      <c r="G443" s="662" t="s">
        <v>1453</v>
      </c>
      <c r="H443" s="662" t="s">
        <v>1613</v>
      </c>
      <c r="I443" s="662" t="s">
        <v>1614</v>
      </c>
      <c r="J443" s="662" t="s">
        <v>1615</v>
      </c>
      <c r="K443" s="662" t="s">
        <v>1616</v>
      </c>
      <c r="L443" s="664">
        <v>865.9885644150487</v>
      </c>
      <c r="M443" s="664">
        <v>38</v>
      </c>
      <c r="N443" s="665">
        <v>32907.565447771849</v>
      </c>
    </row>
    <row r="444" spans="1:14" ht="14.4" customHeight="1" x14ac:dyDescent="0.3">
      <c r="A444" s="660" t="s">
        <v>566</v>
      </c>
      <c r="B444" s="661" t="s">
        <v>567</v>
      </c>
      <c r="C444" s="662" t="s">
        <v>576</v>
      </c>
      <c r="D444" s="663" t="s">
        <v>2633</v>
      </c>
      <c r="E444" s="662" t="s">
        <v>606</v>
      </c>
      <c r="F444" s="663" t="s">
        <v>2639</v>
      </c>
      <c r="G444" s="662" t="s">
        <v>1453</v>
      </c>
      <c r="H444" s="662" t="s">
        <v>1632</v>
      </c>
      <c r="I444" s="662" t="s">
        <v>1632</v>
      </c>
      <c r="J444" s="662" t="s">
        <v>1633</v>
      </c>
      <c r="K444" s="662" t="s">
        <v>1634</v>
      </c>
      <c r="L444" s="664">
        <v>2654.0861405180945</v>
      </c>
      <c r="M444" s="664">
        <v>0.7</v>
      </c>
      <c r="N444" s="665">
        <v>1857.8602983626661</v>
      </c>
    </row>
    <row r="445" spans="1:14" ht="14.4" customHeight="1" x14ac:dyDescent="0.3">
      <c r="A445" s="660" t="s">
        <v>566</v>
      </c>
      <c r="B445" s="661" t="s">
        <v>567</v>
      </c>
      <c r="C445" s="662" t="s">
        <v>576</v>
      </c>
      <c r="D445" s="663" t="s">
        <v>2633</v>
      </c>
      <c r="E445" s="662" t="s">
        <v>1808</v>
      </c>
      <c r="F445" s="663" t="s">
        <v>2642</v>
      </c>
      <c r="G445" s="662" t="s">
        <v>1453</v>
      </c>
      <c r="H445" s="662" t="s">
        <v>1847</v>
      </c>
      <c r="I445" s="662" t="s">
        <v>1848</v>
      </c>
      <c r="J445" s="662" t="s">
        <v>1845</v>
      </c>
      <c r="K445" s="662" t="s">
        <v>1849</v>
      </c>
      <c r="L445" s="664">
        <v>0</v>
      </c>
      <c r="M445" s="664">
        <v>0</v>
      </c>
      <c r="N445" s="665">
        <v>0</v>
      </c>
    </row>
    <row r="446" spans="1:14" ht="14.4" customHeight="1" x14ac:dyDescent="0.3">
      <c r="A446" s="660" t="s">
        <v>566</v>
      </c>
      <c r="B446" s="661" t="s">
        <v>567</v>
      </c>
      <c r="C446" s="662" t="s">
        <v>576</v>
      </c>
      <c r="D446" s="663" t="s">
        <v>2633</v>
      </c>
      <c r="E446" s="662" t="s">
        <v>1853</v>
      </c>
      <c r="F446" s="663" t="s">
        <v>2643</v>
      </c>
      <c r="G446" s="662" t="s">
        <v>619</v>
      </c>
      <c r="H446" s="662" t="s">
        <v>1953</v>
      </c>
      <c r="I446" s="662" t="s">
        <v>1954</v>
      </c>
      <c r="J446" s="662" t="s">
        <v>1955</v>
      </c>
      <c r="K446" s="662" t="s">
        <v>1956</v>
      </c>
      <c r="L446" s="664">
        <v>21217.503224043714</v>
      </c>
      <c r="M446" s="664">
        <v>3.66</v>
      </c>
      <c r="N446" s="665">
        <v>77656.061799999996</v>
      </c>
    </row>
    <row r="447" spans="1:14" ht="14.4" customHeight="1" x14ac:dyDescent="0.3">
      <c r="A447" s="660" t="s">
        <v>566</v>
      </c>
      <c r="B447" s="661" t="s">
        <v>567</v>
      </c>
      <c r="C447" s="662" t="s">
        <v>576</v>
      </c>
      <c r="D447" s="663" t="s">
        <v>2633</v>
      </c>
      <c r="E447" s="662" t="s">
        <v>1853</v>
      </c>
      <c r="F447" s="663" t="s">
        <v>2643</v>
      </c>
      <c r="G447" s="662" t="s">
        <v>619</v>
      </c>
      <c r="H447" s="662" t="s">
        <v>1854</v>
      </c>
      <c r="I447" s="662" t="s">
        <v>1854</v>
      </c>
      <c r="J447" s="662" t="s">
        <v>1855</v>
      </c>
      <c r="K447" s="662" t="s">
        <v>1856</v>
      </c>
      <c r="L447" s="664">
        <v>38452.56091524705</v>
      </c>
      <c r="M447" s="664">
        <v>0.46609309999999998</v>
      </c>
      <c r="N447" s="665">
        <v>17922.473319926336</v>
      </c>
    </row>
    <row r="448" spans="1:14" ht="14.4" customHeight="1" x14ac:dyDescent="0.3">
      <c r="A448" s="660" t="s">
        <v>566</v>
      </c>
      <c r="B448" s="661" t="s">
        <v>567</v>
      </c>
      <c r="C448" s="662" t="s">
        <v>576</v>
      </c>
      <c r="D448" s="663" t="s">
        <v>2633</v>
      </c>
      <c r="E448" s="662" t="s">
        <v>1853</v>
      </c>
      <c r="F448" s="663" t="s">
        <v>2643</v>
      </c>
      <c r="G448" s="662" t="s">
        <v>619</v>
      </c>
      <c r="H448" s="662" t="s">
        <v>1857</v>
      </c>
      <c r="I448" s="662" t="s">
        <v>1858</v>
      </c>
      <c r="J448" s="662" t="s">
        <v>1855</v>
      </c>
      <c r="K448" s="662" t="s">
        <v>1859</v>
      </c>
      <c r="L448" s="664">
        <v>37412.622452609001</v>
      </c>
      <c r="M448" s="664">
        <v>2.1391567</v>
      </c>
      <c r="N448" s="665">
        <v>80031.461984068985</v>
      </c>
    </row>
    <row r="449" spans="1:14" ht="14.4" customHeight="1" x14ac:dyDescent="0.3">
      <c r="A449" s="660" t="s">
        <v>566</v>
      </c>
      <c r="B449" s="661" t="s">
        <v>567</v>
      </c>
      <c r="C449" s="662" t="s">
        <v>576</v>
      </c>
      <c r="D449" s="663" t="s">
        <v>2633</v>
      </c>
      <c r="E449" s="662" t="s">
        <v>1860</v>
      </c>
      <c r="F449" s="663" t="s">
        <v>2644</v>
      </c>
      <c r="G449" s="662"/>
      <c r="H449" s="662"/>
      <c r="I449" s="662" t="s">
        <v>1957</v>
      </c>
      <c r="J449" s="662" t="s">
        <v>1958</v>
      </c>
      <c r="K449" s="662"/>
      <c r="L449" s="664">
        <v>6210</v>
      </c>
      <c r="M449" s="664">
        <v>1</v>
      </c>
      <c r="N449" s="665">
        <v>6210</v>
      </c>
    </row>
    <row r="450" spans="1:14" ht="14.4" customHeight="1" x14ac:dyDescent="0.3">
      <c r="A450" s="660" t="s">
        <v>566</v>
      </c>
      <c r="B450" s="661" t="s">
        <v>567</v>
      </c>
      <c r="C450" s="662" t="s">
        <v>576</v>
      </c>
      <c r="D450" s="663" t="s">
        <v>2633</v>
      </c>
      <c r="E450" s="662" t="s">
        <v>1860</v>
      </c>
      <c r="F450" s="663" t="s">
        <v>2644</v>
      </c>
      <c r="G450" s="662"/>
      <c r="H450" s="662"/>
      <c r="I450" s="662" t="s">
        <v>1863</v>
      </c>
      <c r="J450" s="662" t="s">
        <v>1864</v>
      </c>
      <c r="K450" s="662"/>
      <c r="L450" s="664">
        <v>9672.9411764705874</v>
      </c>
      <c r="M450" s="664">
        <v>34</v>
      </c>
      <c r="N450" s="665">
        <v>328880</v>
      </c>
    </row>
    <row r="451" spans="1:14" ht="14.4" customHeight="1" x14ac:dyDescent="0.3">
      <c r="A451" s="660" t="s">
        <v>566</v>
      </c>
      <c r="B451" s="661" t="s">
        <v>567</v>
      </c>
      <c r="C451" s="662" t="s">
        <v>576</v>
      </c>
      <c r="D451" s="663" t="s">
        <v>2633</v>
      </c>
      <c r="E451" s="662" t="s">
        <v>1860</v>
      </c>
      <c r="F451" s="663" t="s">
        <v>2644</v>
      </c>
      <c r="G451" s="662"/>
      <c r="H451" s="662"/>
      <c r="I451" s="662" t="s">
        <v>1959</v>
      </c>
      <c r="J451" s="662" t="s">
        <v>1960</v>
      </c>
      <c r="K451" s="662"/>
      <c r="L451" s="664">
        <v>5211</v>
      </c>
      <c r="M451" s="664">
        <v>17</v>
      </c>
      <c r="N451" s="665">
        <v>88587</v>
      </c>
    </row>
    <row r="452" spans="1:14" ht="14.4" customHeight="1" x14ac:dyDescent="0.3">
      <c r="A452" s="660" t="s">
        <v>566</v>
      </c>
      <c r="B452" s="661" t="s">
        <v>567</v>
      </c>
      <c r="C452" s="662" t="s">
        <v>576</v>
      </c>
      <c r="D452" s="663" t="s">
        <v>2633</v>
      </c>
      <c r="E452" s="662" t="s">
        <v>1860</v>
      </c>
      <c r="F452" s="663" t="s">
        <v>2644</v>
      </c>
      <c r="G452" s="662"/>
      <c r="H452" s="662"/>
      <c r="I452" s="662" t="s">
        <v>1961</v>
      </c>
      <c r="J452" s="662" t="s">
        <v>1962</v>
      </c>
      <c r="K452" s="662"/>
      <c r="L452" s="664">
        <v>11880</v>
      </c>
      <c r="M452" s="664">
        <v>1</v>
      </c>
      <c r="N452" s="665">
        <v>11880</v>
      </c>
    </row>
    <row r="453" spans="1:14" ht="14.4" customHeight="1" x14ac:dyDescent="0.3">
      <c r="A453" s="660" t="s">
        <v>566</v>
      </c>
      <c r="B453" s="661" t="s">
        <v>567</v>
      </c>
      <c r="C453" s="662" t="s">
        <v>576</v>
      </c>
      <c r="D453" s="663" t="s">
        <v>2633</v>
      </c>
      <c r="E453" s="662" t="s">
        <v>1860</v>
      </c>
      <c r="F453" s="663" t="s">
        <v>2644</v>
      </c>
      <c r="G453" s="662"/>
      <c r="H453" s="662"/>
      <c r="I453" s="662" t="s">
        <v>1963</v>
      </c>
      <c r="J453" s="662" t="s">
        <v>1964</v>
      </c>
      <c r="K453" s="662"/>
      <c r="L453" s="664">
        <v>6480.27</v>
      </c>
      <c r="M453" s="664">
        <v>2</v>
      </c>
      <c r="N453" s="665">
        <v>12960.54</v>
      </c>
    </row>
    <row r="454" spans="1:14" ht="14.4" customHeight="1" x14ac:dyDescent="0.3">
      <c r="A454" s="660" t="s">
        <v>566</v>
      </c>
      <c r="B454" s="661" t="s">
        <v>567</v>
      </c>
      <c r="C454" s="662" t="s">
        <v>576</v>
      </c>
      <c r="D454" s="663" t="s">
        <v>2633</v>
      </c>
      <c r="E454" s="662" t="s">
        <v>1860</v>
      </c>
      <c r="F454" s="663" t="s">
        <v>2644</v>
      </c>
      <c r="G454" s="662"/>
      <c r="H454" s="662"/>
      <c r="I454" s="662" t="s">
        <v>1965</v>
      </c>
      <c r="J454" s="662" t="s">
        <v>1966</v>
      </c>
      <c r="K454" s="662" t="s">
        <v>1967</v>
      </c>
      <c r="L454" s="664">
        <v>18623</v>
      </c>
      <c r="M454" s="664">
        <v>2</v>
      </c>
      <c r="N454" s="665">
        <v>37246</v>
      </c>
    </row>
    <row r="455" spans="1:14" ht="14.4" customHeight="1" x14ac:dyDescent="0.3">
      <c r="A455" s="660" t="s">
        <v>566</v>
      </c>
      <c r="B455" s="661" t="s">
        <v>567</v>
      </c>
      <c r="C455" s="662" t="s">
        <v>576</v>
      </c>
      <c r="D455" s="663" t="s">
        <v>2633</v>
      </c>
      <c r="E455" s="662" t="s">
        <v>1876</v>
      </c>
      <c r="F455" s="663" t="s">
        <v>2645</v>
      </c>
      <c r="G455" s="662"/>
      <c r="H455" s="662"/>
      <c r="I455" s="662" t="s">
        <v>1877</v>
      </c>
      <c r="J455" s="662" t="s">
        <v>1878</v>
      </c>
      <c r="K455" s="662"/>
      <c r="L455" s="664">
        <v>8499.4916666666668</v>
      </c>
      <c r="M455" s="664">
        <v>60</v>
      </c>
      <c r="N455" s="665">
        <v>509969.5</v>
      </c>
    </row>
    <row r="456" spans="1:14" ht="14.4" customHeight="1" x14ac:dyDescent="0.3">
      <c r="A456" s="660" t="s">
        <v>566</v>
      </c>
      <c r="B456" s="661" t="s">
        <v>567</v>
      </c>
      <c r="C456" s="662" t="s">
        <v>576</v>
      </c>
      <c r="D456" s="663" t="s">
        <v>2633</v>
      </c>
      <c r="E456" s="662" t="s">
        <v>1876</v>
      </c>
      <c r="F456" s="663" t="s">
        <v>2645</v>
      </c>
      <c r="G456" s="662"/>
      <c r="H456" s="662"/>
      <c r="I456" s="662" t="s">
        <v>1879</v>
      </c>
      <c r="J456" s="662" t="s">
        <v>1880</v>
      </c>
      <c r="K456" s="662"/>
      <c r="L456" s="664">
        <v>4354.0166129032259</v>
      </c>
      <c r="M456" s="664">
        <v>124</v>
      </c>
      <c r="N456" s="665">
        <v>539898.06000000006</v>
      </c>
    </row>
    <row r="457" spans="1:14" ht="14.4" customHeight="1" x14ac:dyDescent="0.3">
      <c r="A457" s="660" t="s">
        <v>566</v>
      </c>
      <c r="B457" s="661" t="s">
        <v>567</v>
      </c>
      <c r="C457" s="662" t="s">
        <v>576</v>
      </c>
      <c r="D457" s="663" t="s">
        <v>2633</v>
      </c>
      <c r="E457" s="662" t="s">
        <v>1876</v>
      </c>
      <c r="F457" s="663" t="s">
        <v>2645</v>
      </c>
      <c r="G457" s="662"/>
      <c r="H457" s="662"/>
      <c r="I457" s="662" t="s">
        <v>1968</v>
      </c>
      <c r="J457" s="662" t="s">
        <v>1969</v>
      </c>
      <c r="K457" s="662"/>
      <c r="L457" s="664">
        <v>4965.2143749999996</v>
      </c>
      <c r="M457" s="664">
        <v>32</v>
      </c>
      <c r="N457" s="665">
        <v>158886.85999999999</v>
      </c>
    </row>
    <row r="458" spans="1:14" ht="14.4" customHeight="1" x14ac:dyDescent="0.3">
      <c r="A458" s="660" t="s">
        <v>566</v>
      </c>
      <c r="B458" s="661" t="s">
        <v>567</v>
      </c>
      <c r="C458" s="662" t="s">
        <v>576</v>
      </c>
      <c r="D458" s="663" t="s">
        <v>2633</v>
      </c>
      <c r="E458" s="662" t="s">
        <v>1876</v>
      </c>
      <c r="F458" s="663" t="s">
        <v>2645</v>
      </c>
      <c r="G458" s="662"/>
      <c r="H458" s="662"/>
      <c r="I458" s="662" t="s">
        <v>1970</v>
      </c>
      <c r="J458" s="662" t="s">
        <v>1971</v>
      </c>
      <c r="K458" s="662"/>
      <c r="L458" s="664">
        <v>9736.7999999999993</v>
      </c>
      <c r="M458" s="664">
        <v>16</v>
      </c>
      <c r="N458" s="665">
        <v>155788.79999999999</v>
      </c>
    </row>
    <row r="459" spans="1:14" ht="14.4" customHeight="1" x14ac:dyDescent="0.3">
      <c r="A459" s="660" t="s">
        <v>566</v>
      </c>
      <c r="B459" s="661" t="s">
        <v>567</v>
      </c>
      <c r="C459" s="662" t="s">
        <v>576</v>
      </c>
      <c r="D459" s="663" t="s">
        <v>2633</v>
      </c>
      <c r="E459" s="662" t="s">
        <v>1876</v>
      </c>
      <c r="F459" s="663" t="s">
        <v>2645</v>
      </c>
      <c r="G459" s="662"/>
      <c r="H459" s="662"/>
      <c r="I459" s="662" t="s">
        <v>1881</v>
      </c>
      <c r="J459" s="662" t="s">
        <v>1882</v>
      </c>
      <c r="K459" s="662"/>
      <c r="L459" s="664">
        <v>9384</v>
      </c>
      <c r="M459" s="664">
        <v>32</v>
      </c>
      <c r="N459" s="665">
        <v>300288</v>
      </c>
    </row>
    <row r="460" spans="1:14" ht="14.4" customHeight="1" x14ac:dyDescent="0.3">
      <c r="A460" s="660" t="s">
        <v>566</v>
      </c>
      <c r="B460" s="661" t="s">
        <v>567</v>
      </c>
      <c r="C460" s="662" t="s">
        <v>576</v>
      </c>
      <c r="D460" s="663" t="s">
        <v>2633</v>
      </c>
      <c r="E460" s="662" t="s">
        <v>1876</v>
      </c>
      <c r="F460" s="663" t="s">
        <v>2645</v>
      </c>
      <c r="G460" s="662"/>
      <c r="H460" s="662"/>
      <c r="I460" s="662" t="s">
        <v>1972</v>
      </c>
      <c r="J460" s="662" t="s">
        <v>1973</v>
      </c>
      <c r="K460" s="662"/>
      <c r="L460" s="664">
        <v>4683.130434782609</v>
      </c>
      <c r="M460" s="664">
        <v>23</v>
      </c>
      <c r="N460" s="665">
        <v>107712</v>
      </c>
    </row>
    <row r="461" spans="1:14" ht="14.4" customHeight="1" x14ac:dyDescent="0.3">
      <c r="A461" s="660" t="s">
        <v>566</v>
      </c>
      <c r="B461" s="661" t="s">
        <v>567</v>
      </c>
      <c r="C461" s="662" t="s">
        <v>576</v>
      </c>
      <c r="D461" s="663" t="s">
        <v>2633</v>
      </c>
      <c r="E461" s="662" t="s">
        <v>1876</v>
      </c>
      <c r="F461" s="663" t="s">
        <v>2645</v>
      </c>
      <c r="G461" s="662"/>
      <c r="H461" s="662"/>
      <c r="I461" s="662" t="s">
        <v>1974</v>
      </c>
      <c r="J461" s="662" t="s">
        <v>1975</v>
      </c>
      <c r="K461" s="662" t="s">
        <v>1976</v>
      </c>
      <c r="L461" s="664">
        <v>8976</v>
      </c>
      <c r="M461" s="664">
        <v>23</v>
      </c>
      <c r="N461" s="665">
        <v>206448</v>
      </c>
    </row>
    <row r="462" spans="1:14" ht="14.4" customHeight="1" x14ac:dyDescent="0.3">
      <c r="A462" s="660" t="s">
        <v>566</v>
      </c>
      <c r="B462" s="661" t="s">
        <v>567</v>
      </c>
      <c r="C462" s="662" t="s">
        <v>576</v>
      </c>
      <c r="D462" s="663" t="s">
        <v>2633</v>
      </c>
      <c r="E462" s="662" t="s">
        <v>1977</v>
      </c>
      <c r="F462" s="663" t="s">
        <v>2646</v>
      </c>
      <c r="G462" s="662" t="s">
        <v>619</v>
      </c>
      <c r="H462" s="662" t="s">
        <v>1978</v>
      </c>
      <c r="I462" s="662" t="s">
        <v>1979</v>
      </c>
      <c r="J462" s="662" t="s">
        <v>1980</v>
      </c>
      <c r="K462" s="662" t="s">
        <v>1981</v>
      </c>
      <c r="L462" s="664">
        <v>96465.215000000011</v>
      </c>
      <c r="M462" s="664">
        <v>8.0000000000000036</v>
      </c>
      <c r="N462" s="665">
        <v>771721.72000000044</v>
      </c>
    </row>
    <row r="463" spans="1:14" ht="14.4" customHeight="1" x14ac:dyDescent="0.3">
      <c r="A463" s="660" t="s">
        <v>566</v>
      </c>
      <c r="B463" s="661" t="s">
        <v>567</v>
      </c>
      <c r="C463" s="662" t="s">
        <v>576</v>
      </c>
      <c r="D463" s="663" t="s">
        <v>2633</v>
      </c>
      <c r="E463" s="662" t="s">
        <v>1977</v>
      </c>
      <c r="F463" s="663" t="s">
        <v>2646</v>
      </c>
      <c r="G463" s="662" t="s">
        <v>619</v>
      </c>
      <c r="H463" s="662" t="s">
        <v>1982</v>
      </c>
      <c r="I463" s="662" t="s">
        <v>1982</v>
      </c>
      <c r="J463" s="662" t="s">
        <v>1983</v>
      </c>
      <c r="K463" s="662" t="s">
        <v>1984</v>
      </c>
      <c r="L463" s="664">
        <v>192657.5</v>
      </c>
      <c r="M463" s="664">
        <v>2</v>
      </c>
      <c r="N463" s="665">
        <v>385315</v>
      </c>
    </row>
    <row r="464" spans="1:14" ht="14.4" customHeight="1" x14ac:dyDescent="0.3">
      <c r="A464" s="660" t="s">
        <v>566</v>
      </c>
      <c r="B464" s="661" t="s">
        <v>567</v>
      </c>
      <c r="C464" s="662" t="s">
        <v>579</v>
      </c>
      <c r="D464" s="663" t="s">
        <v>2634</v>
      </c>
      <c r="E464" s="662" t="s">
        <v>606</v>
      </c>
      <c r="F464" s="663" t="s">
        <v>2639</v>
      </c>
      <c r="G464" s="662"/>
      <c r="H464" s="662" t="s">
        <v>1985</v>
      </c>
      <c r="I464" s="662" t="s">
        <v>1986</v>
      </c>
      <c r="J464" s="662" t="s">
        <v>1987</v>
      </c>
      <c r="K464" s="662" t="s">
        <v>1988</v>
      </c>
      <c r="L464" s="664">
        <v>104.72999999999999</v>
      </c>
      <c r="M464" s="664">
        <v>1</v>
      </c>
      <c r="N464" s="665">
        <v>104.72999999999999</v>
      </c>
    </row>
    <row r="465" spans="1:14" ht="14.4" customHeight="1" x14ac:dyDescent="0.3">
      <c r="A465" s="660" t="s">
        <v>566</v>
      </c>
      <c r="B465" s="661" t="s">
        <v>567</v>
      </c>
      <c r="C465" s="662" t="s">
        <v>579</v>
      </c>
      <c r="D465" s="663" t="s">
        <v>2634</v>
      </c>
      <c r="E465" s="662" t="s">
        <v>606</v>
      </c>
      <c r="F465" s="663" t="s">
        <v>2639</v>
      </c>
      <c r="G465" s="662"/>
      <c r="H465" s="662" t="s">
        <v>1989</v>
      </c>
      <c r="I465" s="662" t="s">
        <v>1989</v>
      </c>
      <c r="J465" s="662" t="s">
        <v>1990</v>
      </c>
      <c r="K465" s="662" t="s">
        <v>1991</v>
      </c>
      <c r="L465" s="664">
        <v>549.6897966400486</v>
      </c>
      <c r="M465" s="664">
        <v>3</v>
      </c>
      <c r="N465" s="665">
        <v>1649.0693899201458</v>
      </c>
    </row>
    <row r="466" spans="1:14" ht="14.4" customHeight="1" x14ac:dyDescent="0.3">
      <c r="A466" s="660" t="s">
        <v>566</v>
      </c>
      <c r="B466" s="661" t="s">
        <v>567</v>
      </c>
      <c r="C466" s="662" t="s">
        <v>579</v>
      </c>
      <c r="D466" s="663" t="s">
        <v>2634</v>
      </c>
      <c r="E466" s="662" t="s">
        <v>606</v>
      </c>
      <c r="F466" s="663" t="s">
        <v>2639</v>
      </c>
      <c r="G466" s="662" t="s">
        <v>619</v>
      </c>
      <c r="H466" s="662" t="s">
        <v>620</v>
      </c>
      <c r="I466" s="662" t="s">
        <v>620</v>
      </c>
      <c r="J466" s="662" t="s">
        <v>621</v>
      </c>
      <c r="K466" s="662" t="s">
        <v>622</v>
      </c>
      <c r="L466" s="664">
        <v>171.60000000000002</v>
      </c>
      <c r="M466" s="664">
        <v>119</v>
      </c>
      <c r="N466" s="665">
        <v>20420.400000000001</v>
      </c>
    </row>
    <row r="467" spans="1:14" ht="14.4" customHeight="1" x14ac:dyDescent="0.3">
      <c r="A467" s="660" t="s">
        <v>566</v>
      </c>
      <c r="B467" s="661" t="s">
        <v>567</v>
      </c>
      <c r="C467" s="662" t="s">
        <v>579</v>
      </c>
      <c r="D467" s="663" t="s">
        <v>2634</v>
      </c>
      <c r="E467" s="662" t="s">
        <v>606</v>
      </c>
      <c r="F467" s="663" t="s">
        <v>2639</v>
      </c>
      <c r="G467" s="662" t="s">
        <v>619</v>
      </c>
      <c r="H467" s="662" t="s">
        <v>626</v>
      </c>
      <c r="I467" s="662" t="s">
        <v>626</v>
      </c>
      <c r="J467" s="662" t="s">
        <v>627</v>
      </c>
      <c r="K467" s="662" t="s">
        <v>625</v>
      </c>
      <c r="L467" s="664">
        <v>146.44117647058823</v>
      </c>
      <c r="M467" s="664">
        <v>68</v>
      </c>
      <c r="N467" s="665">
        <v>9958</v>
      </c>
    </row>
    <row r="468" spans="1:14" ht="14.4" customHeight="1" x14ac:dyDescent="0.3">
      <c r="A468" s="660" t="s">
        <v>566</v>
      </c>
      <c r="B468" s="661" t="s">
        <v>567</v>
      </c>
      <c r="C468" s="662" t="s">
        <v>579</v>
      </c>
      <c r="D468" s="663" t="s">
        <v>2634</v>
      </c>
      <c r="E468" s="662" t="s">
        <v>606</v>
      </c>
      <c r="F468" s="663" t="s">
        <v>2639</v>
      </c>
      <c r="G468" s="662" t="s">
        <v>619</v>
      </c>
      <c r="H468" s="662" t="s">
        <v>628</v>
      </c>
      <c r="I468" s="662" t="s">
        <v>628</v>
      </c>
      <c r="J468" s="662" t="s">
        <v>627</v>
      </c>
      <c r="K468" s="662" t="s">
        <v>629</v>
      </c>
      <c r="L468" s="664">
        <v>126.5</v>
      </c>
      <c r="M468" s="664">
        <v>32</v>
      </c>
      <c r="N468" s="665">
        <v>4048</v>
      </c>
    </row>
    <row r="469" spans="1:14" ht="14.4" customHeight="1" x14ac:dyDescent="0.3">
      <c r="A469" s="660" t="s">
        <v>566</v>
      </c>
      <c r="B469" s="661" t="s">
        <v>567</v>
      </c>
      <c r="C469" s="662" t="s">
        <v>579</v>
      </c>
      <c r="D469" s="663" t="s">
        <v>2634</v>
      </c>
      <c r="E469" s="662" t="s">
        <v>606</v>
      </c>
      <c r="F469" s="663" t="s">
        <v>2639</v>
      </c>
      <c r="G469" s="662" t="s">
        <v>619</v>
      </c>
      <c r="H469" s="662" t="s">
        <v>630</v>
      </c>
      <c r="I469" s="662" t="s">
        <v>630</v>
      </c>
      <c r="J469" s="662" t="s">
        <v>627</v>
      </c>
      <c r="K469" s="662" t="s">
        <v>631</v>
      </c>
      <c r="L469" s="664">
        <v>222.2</v>
      </c>
      <c r="M469" s="664">
        <v>17</v>
      </c>
      <c r="N469" s="665">
        <v>3777.3999999999996</v>
      </c>
    </row>
    <row r="470" spans="1:14" ht="14.4" customHeight="1" x14ac:dyDescent="0.3">
      <c r="A470" s="660" t="s">
        <v>566</v>
      </c>
      <c r="B470" s="661" t="s">
        <v>567</v>
      </c>
      <c r="C470" s="662" t="s">
        <v>579</v>
      </c>
      <c r="D470" s="663" t="s">
        <v>2634</v>
      </c>
      <c r="E470" s="662" t="s">
        <v>606</v>
      </c>
      <c r="F470" s="663" t="s">
        <v>2639</v>
      </c>
      <c r="G470" s="662" t="s">
        <v>619</v>
      </c>
      <c r="H470" s="662" t="s">
        <v>632</v>
      </c>
      <c r="I470" s="662" t="s">
        <v>632</v>
      </c>
      <c r="J470" s="662" t="s">
        <v>621</v>
      </c>
      <c r="K470" s="662" t="s">
        <v>633</v>
      </c>
      <c r="L470" s="664">
        <v>92.95</v>
      </c>
      <c r="M470" s="664">
        <v>42</v>
      </c>
      <c r="N470" s="665">
        <v>3903.9</v>
      </c>
    </row>
    <row r="471" spans="1:14" ht="14.4" customHeight="1" x14ac:dyDescent="0.3">
      <c r="A471" s="660" t="s">
        <v>566</v>
      </c>
      <c r="B471" s="661" t="s">
        <v>567</v>
      </c>
      <c r="C471" s="662" t="s">
        <v>579</v>
      </c>
      <c r="D471" s="663" t="s">
        <v>2634</v>
      </c>
      <c r="E471" s="662" t="s">
        <v>606</v>
      </c>
      <c r="F471" s="663" t="s">
        <v>2639</v>
      </c>
      <c r="G471" s="662" t="s">
        <v>619</v>
      </c>
      <c r="H471" s="662" t="s">
        <v>634</v>
      </c>
      <c r="I471" s="662" t="s">
        <v>634</v>
      </c>
      <c r="J471" s="662" t="s">
        <v>621</v>
      </c>
      <c r="K471" s="662" t="s">
        <v>635</v>
      </c>
      <c r="L471" s="664">
        <v>93.5</v>
      </c>
      <c r="M471" s="664">
        <v>22</v>
      </c>
      <c r="N471" s="665">
        <v>2057</v>
      </c>
    </row>
    <row r="472" spans="1:14" ht="14.4" customHeight="1" x14ac:dyDescent="0.3">
      <c r="A472" s="660" t="s">
        <v>566</v>
      </c>
      <c r="B472" s="661" t="s">
        <v>567</v>
      </c>
      <c r="C472" s="662" t="s">
        <v>579</v>
      </c>
      <c r="D472" s="663" t="s">
        <v>2634</v>
      </c>
      <c r="E472" s="662" t="s">
        <v>606</v>
      </c>
      <c r="F472" s="663" t="s">
        <v>2639</v>
      </c>
      <c r="G472" s="662" t="s">
        <v>619</v>
      </c>
      <c r="H472" s="662" t="s">
        <v>640</v>
      </c>
      <c r="I472" s="662" t="s">
        <v>641</v>
      </c>
      <c r="J472" s="662" t="s">
        <v>642</v>
      </c>
      <c r="K472" s="662" t="s">
        <v>643</v>
      </c>
      <c r="L472" s="664">
        <v>87.029097469517893</v>
      </c>
      <c r="M472" s="664">
        <v>2</v>
      </c>
      <c r="N472" s="665">
        <v>174.05819493903579</v>
      </c>
    </row>
    <row r="473" spans="1:14" ht="14.4" customHeight="1" x14ac:dyDescent="0.3">
      <c r="A473" s="660" t="s">
        <v>566</v>
      </c>
      <c r="B473" s="661" t="s">
        <v>567</v>
      </c>
      <c r="C473" s="662" t="s">
        <v>579</v>
      </c>
      <c r="D473" s="663" t="s">
        <v>2634</v>
      </c>
      <c r="E473" s="662" t="s">
        <v>606</v>
      </c>
      <c r="F473" s="663" t="s">
        <v>2639</v>
      </c>
      <c r="G473" s="662" t="s">
        <v>619</v>
      </c>
      <c r="H473" s="662" t="s">
        <v>644</v>
      </c>
      <c r="I473" s="662" t="s">
        <v>645</v>
      </c>
      <c r="J473" s="662" t="s">
        <v>646</v>
      </c>
      <c r="K473" s="662" t="s">
        <v>647</v>
      </c>
      <c r="L473" s="664">
        <v>100.76689958751993</v>
      </c>
      <c r="M473" s="664">
        <v>50</v>
      </c>
      <c r="N473" s="665">
        <v>5038.3449793759964</v>
      </c>
    </row>
    <row r="474" spans="1:14" ht="14.4" customHeight="1" x14ac:dyDescent="0.3">
      <c r="A474" s="660" t="s">
        <v>566</v>
      </c>
      <c r="B474" s="661" t="s">
        <v>567</v>
      </c>
      <c r="C474" s="662" t="s">
        <v>579</v>
      </c>
      <c r="D474" s="663" t="s">
        <v>2634</v>
      </c>
      <c r="E474" s="662" t="s">
        <v>606</v>
      </c>
      <c r="F474" s="663" t="s">
        <v>2639</v>
      </c>
      <c r="G474" s="662" t="s">
        <v>619</v>
      </c>
      <c r="H474" s="662" t="s">
        <v>668</v>
      </c>
      <c r="I474" s="662" t="s">
        <v>669</v>
      </c>
      <c r="J474" s="662" t="s">
        <v>670</v>
      </c>
      <c r="K474" s="662" t="s">
        <v>671</v>
      </c>
      <c r="L474" s="664">
        <v>81.199999999999989</v>
      </c>
      <c r="M474" s="664">
        <v>2</v>
      </c>
      <c r="N474" s="665">
        <v>162.39999999999998</v>
      </c>
    </row>
    <row r="475" spans="1:14" ht="14.4" customHeight="1" x14ac:dyDescent="0.3">
      <c r="A475" s="660" t="s">
        <v>566</v>
      </c>
      <c r="B475" s="661" t="s">
        <v>567</v>
      </c>
      <c r="C475" s="662" t="s">
        <v>579</v>
      </c>
      <c r="D475" s="663" t="s">
        <v>2634</v>
      </c>
      <c r="E475" s="662" t="s">
        <v>606</v>
      </c>
      <c r="F475" s="663" t="s">
        <v>2639</v>
      </c>
      <c r="G475" s="662" t="s">
        <v>619</v>
      </c>
      <c r="H475" s="662" t="s">
        <v>672</v>
      </c>
      <c r="I475" s="662" t="s">
        <v>673</v>
      </c>
      <c r="J475" s="662" t="s">
        <v>674</v>
      </c>
      <c r="K475" s="662" t="s">
        <v>675</v>
      </c>
      <c r="L475" s="664">
        <v>66.02968550276475</v>
      </c>
      <c r="M475" s="664">
        <v>15</v>
      </c>
      <c r="N475" s="665">
        <v>990.44528254147122</v>
      </c>
    </row>
    <row r="476" spans="1:14" ht="14.4" customHeight="1" x14ac:dyDescent="0.3">
      <c r="A476" s="660" t="s">
        <v>566</v>
      </c>
      <c r="B476" s="661" t="s">
        <v>567</v>
      </c>
      <c r="C476" s="662" t="s">
        <v>579</v>
      </c>
      <c r="D476" s="663" t="s">
        <v>2634</v>
      </c>
      <c r="E476" s="662" t="s">
        <v>606</v>
      </c>
      <c r="F476" s="663" t="s">
        <v>2639</v>
      </c>
      <c r="G476" s="662" t="s">
        <v>619</v>
      </c>
      <c r="H476" s="662" t="s">
        <v>676</v>
      </c>
      <c r="I476" s="662" t="s">
        <v>677</v>
      </c>
      <c r="J476" s="662" t="s">
        <v>678</v>
      </c>
      <c r="K476" s="662" t="s">
        <v>679</v>
      </c>
      <c r="L476" s="664">
        <v>27.749919229450573</v>
      </c>
      <c r="M476" s="664">
        <v>30</v>
      </c>
      <c r="N476" s="665">
        <v>832.49757688351713</v>
      </c>
    </row>
    <row r="477" spans="1:14" ht="14.4" customHeight="1" x14ac:dyDescent="0.3">
      <c r="A477" s="660" t="s">
        <v>566</v>
      </c>
      <c r="B477" s="661" t="s">
        <v>567</v>
      </c>
      <c r="C477" s="662" t="s">
        <v>579</v>
      </c>
      <c r="D477" s="663" t="s">
        <v>2634</v>
      </c>
      <c r="E477" s="662" t="s">
        <v>606</v>
      </c>
      <c r="F477" s="663" t="s">
        <v>2639</v>
      </c>
      <c r="G477" s="662" t="s">
        <v>619</v>
      </c>
      <c r="H477" s="662" t="s">
        <v>1992</v>
      </c>
      <c r="I477" s="662" t="s">
        <v>1993</v>
      </c>
      <c r="J477" s="662" t="s">
        <v>1994</v>
      </c>
      <c r="K477" s="662" t="s">
        <v>1995</v>
      </c>
      <c r="L477" s="664">
        <v>89.209751892062897</v>
      </c>
      <c r="M477" s="664">
        <v>1</v>
      </c>
      <c r="N477" s="665">
        <v>89.209751892062897</v>
      </c>
    </row>
    <row r="478" spans="1:14" ht="14.4" customHeight="1" x14ac:dyDescent="0.3">
      <c r="A478" s="660" t="s">
        <v>566</v>
      </c>
      <c r="B478" s="661" t="s">
        <v>567</v>
      </c>
      <c r="C478" s="662" t="s">
        <v>579</v>
      </c>
      <c r="D478" s="663" t="s">
        <v>2634</v>
      </c>
      <c r="E478" s="662" t="s">
        <v>606</v>
      </c>
      <c r="F478" s="663" t="s">
        <v>2639</v>
      </c>
      <c r="G478" s="662" t="s">
        <v>619</v>
      </c>
      <c r="H478" s="662" t="s">
        <v>1996</v>
      </c>
      <c r="I478" s="662" t="s">
        <v>1997</v>
      </c>
      <c r="J478" s="662" t="s">
        <v>1998</v>
      </c>
      <c r="K478" s="662" t="s">
        <v>639</v>
      </c>
      <c r="L478" s="664">
        <v>40.25</v>
      </c>
      <c r="M478" s="664">
        <v>3</v>
      </c>
      <c r="N478" s="665">
        <v>120.75</v>
      </c>
    </row>
    <row r="479" spans="1:14" ht="14.4" customHeight="1" x14ac:dyDescent="0.3">
      <c r="A479" s="660" t="s">
        <v>566</v>
      </c>
      <c r="B479" s="661" t="s">
        <v>567</v>
      </c>
      <c r="C479" s="662" t="s">
        <v>579</v>
      </c>
      <c r="D479" s="663" t="s">
        <v>2634</v>
      </c>
      <c r="E479" s="662" t="s">
        <v>606</v>
      </c>
      <c r="F479" s="663" t="s">
        <v>2639</v>
      </c>
      <c r="G479" s="662" t="s">
        <v>619</v>
      </c>
      <c r="H479" s="662" t="s">
        <v>684</v>
      </c>
      <c r="I479" s="662" t="s">
        <v>685</v>
      </c>
      <c r="J479" s="662" t="s">
        <v>686</v>
      </c>
      <c r="K479" s="662" t="s">
        <v>687</v>
      </c>
      <c r="L479" s="664">
        <v>66.196154128051674</v>
      </c>
      <c r="M479" s="664">
        <v>6</v>
      </c>
      <c r="N479" s="665">
        <v>397.17692476831002</v>
      </c>
    </row>
    <row r="480" spans="1:14" ht="14.4" customHeight="1" x14ac:dyDescent="0.3">
      <c r="A480" s="660" t="s">
        <v>566</v>
      </c>
      <c r="B480" s="661" t="s">
        <v>567</v>
      </c>
      <c r="C480" s="662" t="s">
        <v>579</v>
      </c>
      <c r="D480" s="663" t="s">
        <v>2634</v>
      </c>
      <c r="E480" s="662" t="s">
        <v>606</v>
      </c>
      <c r="F480" s="663" t="s">
        <v>2639</v>
      </c>
      <c r="G480" s="662" t="s">
        <v>619</v>
      </c>
      <c r="H480" s="662" t="s">
        <v>688</v>
      </c>
      <c r="I480" s="662" t="s">
        <v>689</v>
      </c>
      <c r="J480" s="662" t="s">
        <v>690</v>
      </c>
      <c r="K480" s="662" t="s">
        <v>691</v>
      </c>
      <c r="L480" s="664">
        <v>58.319875509669046</v>
      </c>
      <c r="M480" s="664">
        <v>4</v>
      </c>
      <c r="N480" s="665">
        <v>233.27950203867618</v>
      </c>
    </row>
    <row r="481" spans="1:14" ht="14.4" customHeight="1" x14ac:dyDescent="0.3">
      <c r="A481" s="660" t="s">
        <v>566</v>
      </c>
      <c r="B481" s="661" t="s">
        <v>567</v>
      </c>
      <c r="C481" s="662" t="s">
        <v>579</v>
      </c>
      <c r="D481" s="663" t="s">
        <v>2634</v>
      </c>
      <c r="E481" s="662" t="s">
        <v>606</v>
      </c>
      <c r="F481" s="663" t="s">
        <v>2639</v>
      </c>
      <c r="G481" s="662" t="s">
        <v>619</v>
      </c>
      <c r="H481" s="662" t="s">
        <v>692</v>
      </c>
      <c r="I481" s="662" t="s">
        <v>693</v>
      </c>
      <c r="J481" s="662" t="s">
        <v>694</v>
      </c>
      <c r="K481" s="662" t="s">
        <v>695</v>
      </c>
      <c r="L481" s="664">
        <v>57.730000000000011</v>
      </c>
      <c r="M481" s="664">
        <v>6</v>
      </c>
      <c r="N481" s="665">
        <v>346.38000000000005</v>
      </c>
    </row>
    <row r="482" spans="1:14" ht="14.4" customHeight="1" x14ac:dyDescent="0.3">
      <c r="A482" s="660" t="s">
        <v>566</v>
      </c>
      <c r="B482" s="661" t="s">
        <v>567</v>
      </c>
      <c r="C482" s="662" t="s">
        <v>579</v>
      </c>
      <c r="D482" s="663" t="s">
        <v>2634</v>
      </c>
      <c r="E482" s="662" t="s">
        <v>606</v>
      </c>
      <c r="F482" s="663" t="s">
        <v>2639</v>
      </c>
      <c r="G482" s="662" t="s">
        <v>619</v>
      </c>
      <c r="H482" s="662" t="s">
        <v>696</v>
      </c>
      <c r="I482" s="662" t="s">
        <v>697</v>
      </c>
      <c r="J482" s="662" t="s">
        <v>698</v>
      </c>
      <c r="K482" s="662" t="s">
        <v>699</v>
      </c>
      <c r="L482" s="664">
        <v>248.7</v>
      </c>
      <c r="M482" s="664">
        <v>34</v>
      </c>
      <c r="N482" s="665">
        <v>8455.7999999999993</v>
      </c>
    </row>
    <row r="483" spans="1:14" ht="14.4" customHeight="1" x14ac:dyDescent="0.3">
      <c r="A483" s="660" t="s">
        <v>566</v>
      </c>
      <c r="B483" s="661" t="s">
        <v>567</v>
      </c>
      <c r="C483" s="662" t="s">
        <v>579</v>
      </c>
      <c r="D483" s="663" t="s">
        <v>2634</v>
      </c>
      <c r="E483" s="662" t="s">
        <v>606</v>
      </c>
      <c r="F483" s="663" t="s">
        <v>2639</v>
      </c>
      <c r="G483" s="662" t="s">
        <v>619</v>
      </c>
      <c r="H483" s="662" t="s">
        <v>700</v>
      </c>
      <c r="I483" s="662" t="s">
        <v>701</v>
      </c>
      <c r="J483" s="662" t="s">
        <v>702</v>
      </c>
      <c r="K483" s="662" t="s">
        <v>703</v>
      </c>
      <c r="L483" s="664">
        <v>283.56</v>
      </c>
      <c r="M483" s="664">
        <v>1</v>
      </c>
      <c r="N483" s="665">
        <v>283.56</v>
      </c>
    </row>
    <row r="484" spans="1:14" ht="14.4" customHeight="1" x14ac:dyDescent="0.3">
      <c r="A484" s="660" t="s">
        <v>566</v>
      </c>
      <c r="B484" s="661" t="s">
        <v>567</v>
      </c>
      <c r="C484" s="662" t="s">
        <v>579</v>
      </c>
      <c r="D484" s="663" t="s">
        <v>2634</v>
      </c>
      <c r="E484" s="662" t="s">
        <v>606</v>
      </c>
      <c r="F484" s="663" t="s">
        <v>2639</v>
      </c>
      <c r="G484" s="662" t="s">
        <v>619</v>
      </c>
      <c r="H484" s="662" t="s">
        <v>708</v>
      </c>
      <c r="I484" s="662" t="s">
        <v>709</v>
      </c>
      <c r="J484" s="662" t="s">
        <v>710</v>
      </c>
      <c r="K484" s="662" t="s">
        <v>711</v>
      </c>
      <c r="L484" s="664">
        <v>112.96975885334894</v>
      </c>
      <c r="M484" s="664">
        <v>6</v>
      </c>
      <c r="N484" s="665">
        <v>677.81855312009361</v>
      </c>
    </row>
    <row r="485" spans="1:14" ht="14.4" customHeight="1" x14ac:dyDescent="0.3">
      <c r="A485" s="660" t="s">
        <v>566</v>
      </c>
      <c r="B485" s="661" t="s">
        <v>567</v>
      </c>
      <c r="C485" s="662" t="s">
        <v>579</v>
      </c>
      <c r="D485" s="663" t="s">
        <v>2634</v>
      </c>
      <c r="E485" s="662" t="s">
        <v>606</v>
      </c>
      <c r="F485" s="663" t="s">
        <v>2639</v>
      </c>
      <c r="G485" s="662" t="s">
        <v>619</v>
      </c>
      <c r="H485" s="662" t="s">
        <v>1999</v>
      </c>
      <c r="I485" s="662" t="s">
        <v>2000</v>
      </c>
      <c r="J485" s="662" t="s">
        <v>986</v>
      </c>
      <c r="K485" s="662" t="s">
        <v>2001</v>
      </c>
      <c r="L485" s="664">
        <v>103.9295768247259</v>
      </c>
      <c r="M485" s="664">
        <v>4</v>
      </c>
      <c r="N485" s="665">
        <v>415.7183072989036</v>
      </c>
    </row>
    <row r="486" spans="1:14" ht="14.4" customHeight="1" x14ac:dyDescent="0.3">
      <c r="A486" s="660" t="s">
        <v>566</v>
      </c>
      <c r="B486" s="661" t="s">
        <v>567</v>
      </c>
      <c r="C486" s="662" t="s">
        <v>579</v>
      </c>
      <c r="D486" s="663" t="s">
        <v>2634</v>
      </c>
      <c r="E486" s="662" t="s">
        <v>606</v>
      </c>
      <c r="F486" s="663" t="s">
        <v>2639</v>
      </c>
      <c r="G486" s="662" t="s">
        <v>619</v>
      </c>
      <c r="H486" s="662" t="s">
        <v>716</v>
      </c>
      <c r="I486" s="662" t="s">
        <v>716</v>
      </c>
      <c r="J486" s="662" t="s">
        <v>717</v>
      </c>
      <c r="K486" s="662" t="s">
        <v>718</v>
      </c>
      <c r="L486" s="664">
        <v>36.557376749895745</v>
      </c>
      <c r="M486" s="664">
        <v>70</v>
      </c>
      <c r="N486" s="665">
        <v>2559.016372492702</v>
      </c>
    </row>
    <row r="487" spans="1:14" ht="14.4" customHeight="1" x14ac:dyDescent="0.3">
      <c r="A487" s="660" t="s">
        <v>566</v>
      </c>
      <c r="B487" s="661" t="s">
        <v>567</v>
      </c>
      <c r="C487" s="662" t="s">
        <v>579</v>
      </c>
      <c r="D487" s="663" t="s">
        <v>2634</v>
      </c>
      <c r="E487" s="662" t="s">
        <v>606</v>
      </c>
      <c r="F487" s="663" t="s">
        <v>2639</v>
      </c>
      <c r="G487" s="662" t="s">
        <v>619</v>
      </c>
      <c r="H487" s="662" t="s">
        <v>719</v>
      </c>
      <c r="I487" s="662" t="s">
        <v>720</v>
      </c>
      <c r="J487" s="662" t="s">
        <v>721</v>
      </c>
      <c r="K487" s="662" t="s">
        <v>722</v>
      </c>
      <c r="L487" s="664">
        <v>227.57259673532758</v>
      </c>
      <c r="M487" s="664">
        <v>16</v>
      </c>
      <c r="N487" s="665">
        <v>3641.1615477652413</v>
      </c>
    </row>
    <row r="488" spans="1:14" ht="14.4" customHeight="1" x14ac:dyDescent="0.3">
      <c r="A488" s="660" t="s">
        <v>566</v>
      </c>
      <c r="B488" s="661" t="s">
        <v>567</v>
      </c>
      <c r="C488" s="662" t="s">
        <v>579</v>
      </c>
      <c r="D488" s="663" t="s">
        <v>2634</v>
      </c>
      <c r="E488" s="662" t="s">
        <v>606</v>
      </c>
      <c r="F488" s="663" t="s">
        <v>2639</v>
      </c>
      <c r="G488" s="662" t="s">
        <v>619</v>
      </c>
      <c r="H488" s="662" t="s">
        <v>723</v>
      </c>
      <c r="I488" s="662" t="s">
        <v>724</v>
      </c>
      <c r="J488" s="662" t="s">
        <v>725</v>
      </c>
      <c r="K488" s="662" t="s">
        <v>726</v>
      </c>
      <c r="L488" s="664">
        <v>180.5</v>
      </c>
      <c r="M488" s="664">
        <v>1</v>
      </c>
      <c r="N488" s="665">
        <v>180.5</v>
      </c>
    </row>
    <row r="489" spans="1:14" ht="14.4" customHeight="1" x14ac:dyDescent="0.3">
      <c r="A489" s="660" t="s">
        <v>566</v>
      </c>
      <c r="B489" s="661" t="s">
        <v>567</v>
      </c>
      <c r="C489" s="662" t="s">
        <v>579</v>
      </c>
      <c r="D489" s="663" t="s">
        <v>2634</v>
      </c>
      <c r="E489" s="662" t="s">
        <v>606</v>
      </c>
      <c r="F489" s="663" t="s">
        <v>2639</v>
      </c>
      <c r="G489" s="662" t="s">
        <v>619</v>
      </c>
      <c r="H489" s="662" t="s">
        <v>2002</v>
      </c>
      <c r="I489" s="662" t="s">
        <v>2003</v>
      </c>
      <c r="J489" s="662" t="s">
        <v>1910</v>
      </c>
      <c r="K489" s="662" t="s">
        <v>1356</v>
      </c>
      <c r="L489" s="664">
        <v>56.050000000000026</v>
      </c>
      <c r="M489" s="664">
        <v>1</v>
      </c>
      <c r="N489" s="665">
        <v>56.050000000000026</v>
      </c>
    </row>
    <row r="490" spans="1:14" ht="14.4" customHeight="1" x14ac:dyDescent="0.3">
      <c r="A490" s="660" t="s">
        <v>566</v>
      </c>
      <c r="B490" s="661" t="s">
        <v>567</v>
      </c>
      <c r="C490" s="662" t="s">
        <v>579</v>
      </c>
      <c r="D490" s="663" t="s">
        <v>2634</v>
      </c>
      <c r="E490" s="662" t="s">
        <v>606</v>
      </c>
      <c r="F490" s="663" t="s">
        <v>2639</v>
      </c>
      <c r="G490" s="662" t="s">
        <v>619</v>
      </c>
      <c r="H490" s="662" t="s">
        <v>2004</v>
      </c>
      <c r="I490" s="662" t="s">
        <v>2005</v>
      </c>
      <c r="J490" s="662" t="s">
        <v>2006</v>
      </c>
      <c r="K490" s="662" t="s">
        <v>2007</v>
      </c>
      <c r="L490" s="664">
        <v>113.55999999999996</v>
      </c>
      <c r="M490" s="664">
        <v>1</v>
      </c>
      <c r="N490" s="665">
        <v>113.55999999999996</v>
      </c>
    </row>
    <row r="491" spans="1:14" ht="14.4" customHeight="1" x14ac:dyDescent="0.3">
      <c r="A491" s="660" t="s">
        <v>566</v>
      </c>
      <c r="B491" s="661" t="s">
        <v>567</v>
      </c>
      <c r="C491" s="662" t="s">
        <v>579</v>
      </c>
      <c r="D491" s="663" t="s">
        <v>2634</v>
      </c>
      <c r="E491" s="662" t="s">
        <v>606</v>
      </c>
      <c r="F491" s="663" t="s">
        <v>2639</v>
      </c>
      <c r="G491" s="662" t="s">
        <v>619</v>
      </c>
      <c r="H491" s="662" t="s">
        <v>743</v>
      </c>
      <c r="I491" s="662" t="s">
        <v>744</v>
      </c>
      <c r="J491" s="662" t="s">
        <v>745</v>
      </c>
      <c r="K491" s="662" t="s">
        <v>746</v>
      </c>
      <c r="L491" s="664">
        <v>335.14390013886026</v>
      </c>
      <c r="M491" s="664">
        <v>3</v>
      </c>
      <c r="N491" s="665">
        <v>1005.4317004165808</v>
      </c>
    </row>
    <row r="492" spans="1:14" ht="14.4" customHeight="1" x14ac:dyDescent="0.3">
      <c r="A492" s="660" t="s">
        <v>566</v>
      </c>
      <c r="B492" s="661" t="s">
        <v>567</v>
      </c>
      <c r="C492" s="662" t="s">
        <v>579</v>
      </c>
      <c r="D492" s="663" t="s">
        <v>2634</v>
      </c>
      <c r="E492" s="662" t="s">
        <v>606</v>
      </c>
      <c r="F492" s="663" t="s">
        <v>2639</v>
      </c>
      <c r="G492" s="662" t="s">
        <v>619</v>
      </c>
      <c r="H492" s="662" t="s">
        <v>754</v>
      </c>
      <c r="I492" s="662" t="s">
        <v>755</v>
      </c>
      <c r="J492" s="662" t="s">
        <v>756</v>
      </c>
      <c r="K492" s="662" t="s">
        <v>757</v>
      </c>
      <c r="L492" s="664">
        <v>322.80270651429362</v>
      </c>
      <c r="M492" s="664">
        <v>7</v>
      </c>
      <c r="N492" s="665">
        <v>2259.6189456000552</v>
      </c>
    </row>
    <row r="493" spans="1:14" ht="14.4" customHeight="1" x14ac:dyDescent="0.3">
      <c r="A493" s="660" t="s">
        <v>566</v>
      </c>
      <c r="B493" s="661" t="s">
        <v>567</v>
      </c>
      <c r="C493" s="662" t="s">
        <v>579</v>
      </c>
      <c r="D493" s="663" t="s">
        <v>2634</v>
      </c>
      <c r="E493" s="662" t="s">
        <v>606</v>
      </c>
      <c r="F493" s="663" t="s">
        <v>2639</v>
      </c>
      <c r="G493" s="662" t="s">
        <v>619</v>
      </c>
      <c r="H493" s="662" t="s">
        <v>758</v>
      </c>
      <c r="I493" s="662" t="s">
        <v>759</v>
      </c>
      <c r="J493" s="662" t="s">
        <v>760</v>
      </c>
      <c r="K493" s="662" t="s">
        <v>761</v>
      </c>
      <c r="L493" s="664">
        <v>8.9439360676680639</v>
      </c>
      <c r="M493" s="664">
        <v>44</v>
      </c>
      <c r="N493" s="665">
        <v>393.53318697739479</v>
      </c>
    </row>
    <row r="494" spans="1:14" ht="14.4" customHeight="1" x14ac:dyDescent="0.3">
      <c r="A494" s="660" t="s">
        <v>566</v>
      </c>
      <c r="B494" s="661" t="s">
        <v>567</v>
      </c>
      <c r="C494" s="662" t="s">
        <v>579</v>
      </c>
      <c r="D494" s="663" t="s">
        <v>2634</v>
      </c>
      <c r="E494" s="662" t="s">
        <v>606</v>
      </c>
      <c r="F494" s="663" t="s">
        <v>2639</v>
      </c>
      <c r="G494" s="662" t="s">
        <v>619</v>
      </c>
      <c r="H494" s="662" t="s">
        <v>766</v>
      </c>
      <c r="I494" s="662" t="s">
        <v>767</v>
      </c>
      <c r="J494" s="662" t="s">
        <v>694</v>
      </c>
      <c r="K494" s="662" t="s">
        <v>768</v>
      </c>
      <c r="L494" s="664">
        <v>21.508801956855152</v>
      </c>
      <c r="M494" s="664">
        <v>12</v>
      </c>
      <c r="N494" s="665">
        <v>258.10562348226182</v>
      </c>
    </row>
    <row r="495" spans="1:14" ht="14.4" customHeight="1" x14ac:dyDescent="0.3">
      <c r="A495" s="660" t="s">
        <v>566</v>
      </c>
      <c r="B495" s="661" t="s">
        <v>567</v>
      </c>
      <c r="C495" s="662" t="s">
        <v>579</v>
      </c>
      <c r="D495" s="663" t="s">
        <v>2634</v>
      </c>
      <c r="E495" s="662" t="s">
        <v>606</v>
      </c>
      <c r="F495" s="663" t="s">
        <v>2639</v>
      </c>
      <c r="G495" s="662" t="s">
        <v>619</v>
      </c>
      <c r="H495" s="662" t="s">
        <v>769</v>
      </c>
      <c r="I495" s="662" t="s">
        <v>770</v>
      </c>
      <c r="J495" s="662" t="s">
        <v>771</v>
      </c>
      <c r="K495" s="662" t="s">
        <v>772</v>
      </c>
      <c r="L495" s="664">
        <v>62.000000000000028</v>
      </c>
      <c r="M495" s="664">
        <v>2</v>
      </c>
      <c r="N495" s="665">
        <v>124.00000000000006</v>
      </c>
    </row>
    <row r="496" spans="1:14" ht="14.4" customHeight="1" x14ac:dyDescent="0.3">
      <c r="A496" s="660" t="s">
        <v>566</v>
      </c>
      <c r="B496" s="661" t="s">
        <v>567</v>
      </c>
      <c r="C496" s="662" t="s">
        <v>579</v>
      </c>
      <c r="D496" s="663" t="s">
        <v>2634</v>
      </c>
      <c r="E496" s="662" t="s">
        <v>606</v>
      </c>
      <c r="F496" s="663" t="s">
        <v>2639</v>
      </c>
      <c r="G496" s="662" t="s">
        <v>619</v>
      </c>
      <c r="H496" s="662" t="s">
        <v>773</v>
      </c>
      <c r="I496" s="662" t="s">
        <v>774</v>
      </c>
      <c r="J496" s="662" t="s">
        <v>775</v>
      </c>
      <c r="K496" s="662" t="s">
        <v>776</v>
      </c>
      <c r="L496" s="664">
        <v>73.66</v>
      </c>
      <c r="M496" s="664">
        <v>6</v>
      </c>
      <c r="N496" s="665">
        <v>441.96</v>
      </c>
    </row>
    <row r="497" spans="1:14" ht="14.4" customHeight="1" x14ac:dyDescent="0.3">
      <c r="A497" s="660" t="s">
        <v>566</v>
      </c>
      <c r="B497" s="661" t="s">
        <v>567</v>
      </c>
      <c r="C497" s="662" t="s">
        <v>579</v>
      </c>
      <c r="D497" s="663" t="s">
        <v>2634</v>
      </c>
      <c r="E497" s="662" t="s">
        <v>606</v>
      </c>
      <c r="F497" s="663" t="s">
        <v>2639</v>
      </c>
      <c r="G497" s="662" t="s">
        <v>619</v>
      </c>
      <c r="H497" s="662" t="s">
        <v>777</v>
      </c>
      <c r="I497" s="662" t="s">
        <v>778</v>
      </c>
      <c r="J497" s="662" t="s">
        <v>779</v>
      </c>
      <c r="K497" s="662" t="s">
        <v>780</v>
      </c>
      <c r="L497" s="664">
        <v>101.10000000000002</v>
      </c>
      <c r="M497" s="664">
        <v>3</v>
      </c>
      <c r="N497" s="665">
        <v>303.30000000000007</v>
      </c>
    </row>
    <row r="498" spans="1:14" ht="14.4" customHeight="1" x14ac:dyDescent="0.3">
      <c r="A498" s="660" t="s">
        <v>566</v>
      </c>
      <c r="B498" s="661" t="s">
        <v>567</v>
      </c>
      <c r="C498" s="662" t="s">
        <v>579</v>
      </c>
      <c r="D498" s="663" t="s">
        <v>2634</v>
      </c>
      <c r="E498" s="662" t="s">
        <v>606</v>
      </c>
      <c r="F498" s="663" t="s">
        <v>2639</v>
      </c>
      <c r="G498" s="662" t="s">
        <v>619</v>
      </c>
      <c r="H498" s="662" t="s">
        <v>781</v>
      </c>
      <c r="I498" s="662" t="s">
        <v>782</v>
      </c>
      <c r="J498" s="662" t="s">
        <v>779</v>
      </c>
      <c r="K498" s="662" t="s">
        <v>783</v>
      </c>
      <c r="L498" s="664">
        <v>151.15416971378539</v>
      </c>
      <c r="M498" s="664">
        <v>11</v>
      </c>
      <c r="N498" s="665">
        <v>1662.6958668516393</v>
      </c>
    </row>
    <row r="499" spans="1:14" ht="14.4" customHeight="1" x14ac:dyDescent="0.3">
      <c r="A499" s="660" t="s">
        <v>566</v>
      </c>
      <c r="B499" s="661" t="s">
        <v>567</v>
      </c>
      <c r="C499" s="662" t="s">
        <v>579</v>
      </c>
      <c r="D499" s="663" t="s">
        <v>2634</v>
      </c>
      <c r="E499" s="662" t="s">
        <v>606</v>
      </c>
      <c r="F499" s="663" t="s">
        <v>2639</v>
      </c>
      <c r="G499" s="662" t="s">
        <v>619</v>
      </c>
      <c r="H499" s="662" t="s">
        <v>2008</v>
      </c>
      <c r="I499" s="662" t="s">
        <v>2009</v>
      </c>
      <c r="J499" s="662" t="s">
        <v>2010</v>
      </c>
      <c r="K499" s="662" t="s">
        <v>2011</v>
      </c>
      <c r="L499" s="664">
        <v>103.46999999999991</v>
      </c>
      <c r="M499" s="664">
        <v>2</v>
      </c>
      <c r="N499" s="665">
        <v>206.93999999999983</v>
      </c>
    </row>
    <row r="500" spans="1:14" ht="14.4" customHeight="1" x14ac:dyDescent="0.3">
      <c r="A500" s="660" t="s">
        <v>566</v>
      </c>
      <c r="B500" s="661" t="s">
        <v>567</v>
      </c>
      <c r="C500" s="662" t="s">
        <v>579</v>
      </c>
      <c r="D500" s="663" t="s">
        <v>2634</v>
      </c>
      <c r="E500" s="662" t="s">
        <v>606</v>
      </c>
      <c r="F500" s="663" t="s">
        <v>2639</v>
      </c>
      <c r="G500" s="662" t="s">
        <v>619</v>
      </c>
      <c r="H500" s="662" t="s">
        <v>2012</v>
      </c>
      <c r="I500" s="662" t="s">
        <v>2013</v>
      </c>
      <c r="J500" s="662" t="s">
        <v>2014</v>
      </c>
      <c r="K500" s="662" t="s">
        <v>2015</v>
      </c>
      <c r="L500" s="664">
        <v>64.920000000000016</v>
      </c>
      <c r="M500" s="664">
        <v>3</v>
      </c>
      <c r="N500" s="665">
        <v>194.76000000000005</v>
      </c>
    </row>
    <row r="501" spans="1:14" ht="14.4" customHeight="1" x14ac:dyDescent="0.3">
      <c r="A501" s="660" t="s">
        <v>566</v>
      </c>
      <c r="B501" s="661" t="s">
        <v>567</v>
      </c>
      <c r="C501" s="662" t="s">
        <v>579</v>
      </c>
      <c r="D501" s="663" t="s">
        <v>2634</v>
      </c>
      <c r="E501" s="662" t="s">
        <v>606</v>
      </c>
      <c r="F501" s="663" t="s">
        <v>2639</v>
      </c>
      <c r="G501" s="662" t="s">
        <v>619</v>
      </c>
      <c r="H501" s="662" t="s">
        <v>2016</v>
      </c>
      <c r="I501" s="662" t="s">
        <v>2017</v>
      </c>
      <c r="J501" s="662" t="s">
        <v>2018</v>
      </c>
      <c r="K501" s="662" t="s">
        <v>2019</v>
      </c>
      <c r="L501" s="664">
        <v>81.120101434407488</v>
      </c>
      <c r="M501" s="664">
        <v>4</v>
      </c>
      <c r="N501" s="665">
        <v>324.48040573762995</v>
      </c>
    </row>
    <row r="502" spans="1:14" ht="14.4" customHeight="1" x14ac:dyDescent="0.3">
      <c r="A502" s="660" t="s">
        <v>566</v>
      </c>
      <c r="B502" s="661" t="s">
        <v>567</v>
      </c>
      <c r="C502" s="662" t="s">
        <v>579</v>
      </c>
      <c r="D502" s="663" t="s">
        <v>2634</v>
      </c>
      <c r="E502" s="662" t="s">
        <v>606</v>
      </c>
      <c r="F502" s="663" t="s">
        <v>2639</v>
      </c>
      <c r="G502" s="662" t="s">
        <v>619</v>
      </c>
      <c r="H502" s="662" t="s">
        <v>799</v>
      </c>
      <c r="I502" s="662" t="s">
        <v>800</v>
      </c>
      <c r="J502" s="662" t="s">
        <v>801</v>
      </c>
      <c r="K502" s="662" t="s">
        <v>802</v>
      </c>
      <c r="L502" s="664">
        <v>107.32946279043763</v>
      </c>
      <c r="M502" s="664">
        <v>1</v>
      </c>
      <c r="N502" s="665">
        <v>107.32946279043763</v>
      </c>
    </row>
    <row r="503" spans="1:14" ht="14.4" customHeight="1" x14ac:dyDescent="0.3">
      <c r="A503" s="660" t="s">
        <v>566</v>
      </c>
      <c r="B503" s="661" t="s">
        <v>567</v>
      </c>
      <c r="C503" s="662" t="s">
        <v>579</v>
      </c>
      <c r="D503" s="663" t="s">
        <v>2634</v>
      </c>
      <c r="E503" s="662" t="s">
        <v>606</v>
      </c>
      <c r="F503" s="663" t="s">
        <v>2639</v>
      </c>
      <c r="G503" s="662" t="s">
        <v>619</v>
      </c>
      <c r="H503" s="662" t="s">
        <v>803</v>
      </c>
      <c r="I503" s="662" t="s">
        <v>804</v>
      </c>
      <c r="J503" s="662" t="s">
        <v>805</v>
      </c>
      <c r="K503" s="662" t="s">
        <v>806</v>
      </c>
      <c r="L503" s="664">
        <v>117.62999999999997</v>
      </c>
      <c r="M503" s="664">
        <v>2</v>
      </c>
      <c r="N503" s="665">
        <v>235.25999999999993</v>
      </c>
    </row>
    <row r="504" spans="1:14" ht="14.4" customHeight="1" x14ac:dyDescent="0.3">
      <c r="A504" s="660" t="s">
        <v>566</v>
      </c>
      <c r="B504" s="661" t="s">
        <v>567</v>
      </c>
      <c r="C504" s="662" t="s">
        <v>579</v>
      </c>
      <c r="D504" s="663" t="s">
        <v>2634</v>
      </c>
      <c r="E504" s="662" t="s">
        <v>606</v>
      </c>
      <c r="F504" s="663" t="s">
        <v>2639</v>
      </c>
      <c r="G504" s="662" t="s">
        <v>619</v>
      </c>
      <c r="H504" s="662" t="s">
        <v>807</v>
      </c>
      <c r="I504" s="662" t="s">
        <v>808</v>
      </c>
      <c r="J504" s="662" t="s">
        <v>809</v>
      </c>
      <c r="K504" s="662" t="s">
        <v>810</v>
      </c>
      <c r="L504" s="664">
        <v>71.430000000000007</v>
      </c>
      <c r="M504" s="664">
        <v>3</v>
      </c>
      <c r="N504" s="665">
        <v>214.29000000000002</v>
      </c>
    </row>
    <row r="505" spans="1:14" ht="14.4" customHeight="1" x14ac:dyDescent="0.3">
      <c r="A505" s="660" t="s">
        <v>566</v>
      </c>
      <c r="B505" s="661" t="s">
        <v>567</v>
      </c>
      <c r="C505" s="662" t="s">
        <v>579</v>
      </c>
      <c r="D505" s="663" t="s">
        <v>2634</v>
      </c>
      <c r="E505" s="662" t="s">
        <v>606</v>
      </c>
      <c r="F505" s="663" t="s">
        <v>2639</v>
      </c>
      <c r="G505" s="662" t="s">
        <v>619</v>
      </c>
      <c r="H505" s="662" t="s">
        <v>2020</v>
      </c>
      <c r="I505" s="662" t="s">
        <v>2021</v>
      </c>
      <c r="J505" s="662" t="s">
        <v>2022</v>
      </c>
      <c r="K505" s="662" t="s">
        <v>2023</v>
      </c>
      <c r="L505" s="664">
        <v>124.20005509997108</v>
      </c>
      <c r="M505" s="664">
        <v>1</v>
      </c>
      <c r="N505" s="665">
        <v>124.20005509997108</v>
      </c>
    </row>
    <row r="506" spans="1:14" ht="14.4" customHeight="1" x14ac:dyDescent="0.3">
      <c r="A506" s="660" t="s">
        <v>566</v>
      </c>
      <c r="B506" s="661" t="s">
        <v>567</v>
      </c>
      <c r="C506" s="662" t="s">
        <v>579</v>
      </c>
      <c r="D506" s="663" t="s">
        <v>2634</v>
      </c>
      <c r="E506" s="662" t="s">
        <v>606</v>
      </c>
      <c r="F506" s="663" t="s">
        <v>2639</v>
      </c>
      <c r="G506" s="662" t="s">
        <v>619</v>
      </c>
      <c r="H506" s="662" t="s">
        <v>823</v>
      </c>
      <c r="I506" s="662" t="s">
        <v>824</v>
      </c>
      <c r="J506" s="662" t="s">
        <v>825</v>
      </c>
      <c r="K506" s="662" t="s">
        <v>826</v>
      </c>
      <c r="L506" s="664">
        <v>64.454999999999998</v>
      </c>
      <c r="M506" s="664">
        <v>12</v>
      </c>
      <c r="N506" s="665">
        <v>773.46</v>
      </c>
    </row>
    <row r="507" spans="1:14" ht="14.4" customHeight="1" x14ac:dyDescent="0.3">
      <c r="A507" s="660" t="s">
        <v>566</v>
      </c>
      <c r="B507" s="661" t="s">
        <v>567</v>
      </c>
      <c r="C507" s="662" t="s">
        <v>579</v>
      </c>
      <c r="D507" s="663" t="s">
        <v>2634</v>
      </c>
      <c r="E507" s="662" t="s">
        <v>606</v>
      </c>
      <c r="F507" s="663" t="s">
        <v>2639</v>
      </c>
      <c r="G507" s="662" t="s">
        <v>619</v>
      </c>
      <c r="H507" s="662" t="s">
        <v>2024</v>
      </c>
      <c r="I507" s="662" t="s">
        <v>2025</v>
      </c>
      <c r="J507" s="662" t="s">
        <v>2026</v>
      </c>
      <c r="K507" s="662" t="s">
        <v>2027</v>
      </c>
      <c r="L507" s="664">
        <v>134.63049490815359</v>
      </c>
      <c r="M507" s="664">
        <v>1</v>
      </c>
      <c r="N507" s="665">
        <v>134.63049490815359</v>
      </c>
    </row>
    <row r="508" spans="1:14" ht="14.4" customHeight="1" x14ac:dyDescent="0.3">
      <c r="A508" s="660" t="s">
        <v>566</v>
      </c>
      <c r="B508" s="661" t="s">
        <v>567</v>
      </c>
      <c r="C508" s="662" t="s">
        <v>579</v>
      </c>
      <c r="D508" s="663" t="s">
        <v>2634</v>
      </c>
      <c r="E508" s="662" t="s">
        <v>606</v>
      </c>
      <c r="F508" s="663" t="s">
        <v>2639</v>
      </c>
      <c r="G508" s="662" t="s">
        <v>619</v>
      </c>
      <c r="H508" s="662" t="s">
        <v>827</v>
      </c>
      <c r="I508" s="662" t="s">
        <v>828</v>
      </c>
      <c r="J508" s="662" t="s">
        <v>829</v>
      </c>
      <c r="K508" s="662" t="s">
        <v>830</v>
      </c>
      <c r="L508" s="664">
        <v>118.155</v>
      </c>
      <c r="M508" s="664">
        <v>2</v>
      </c>
      <c r="N508" s="665">
        <v>236.31</v>
      </c>
    </row>
    <row r="509" spans="1:14" ht="14.4" customHeight="1" x14ac:dyDescent="0.3">
      <c r="A509" s="660" t="s">
        <v>566</v>
      </c>
      <c r="B509" s="661" t="s">
        <v>567</v>
      </c>
      <c r="C509" s="662" t="s">
        <v>579</v>
      </c>
      <c r="D509" s="663" t="s">
        <v>2634</v>
      </c>
      <c r="E509" s="662" t="s">
        <v>606</v>
      </c>
      <c r="F509" s="663" t="s">
        <v>2639</v>
      </c>
      <c r="G509" s="662" t="s">
        <v>619</v>
      </c>
      <c r="H509" s="662" t="s">
        <v>831</v>
      </c>
      <c r="I509" s="662" t="s">
        <v>832</v>
      </c>
      <c r="J509" s="662" t="s">
        <v>833</v>
      </c>
      <c r="K509" s="662" t="s">
        <v>834</v>
      </c>
      <c r="L509" s="664">
        <v>122.5096862593529</v>
      </c>
      <c r="M509" s="664">
        <v>18</v>
      </c>
      <c r="N509" s="665">
        <v>2205.1743526683522</v>
      </c>
    </row>
    <row r="510" spans="1:14" ht="14.4" customHeight="1" x14ac:dyDescent="0.3">
      <c r="A510" s="660" t="s">
        <v>566</v>
      </c>
      <c r="B510" s="661" t="s">
        <v>567</v>
      </c>
      <c r="C510" s="662" t="s">
        <v>579</v>
      </c>
      <c r="D510" s="663" t="s">
        <v>2634</v>
      </c>
      <c r="E510" s="662" t="s">
        <v>606</v>
      </c>
      <c r="F510" s="663" t="s">
        <v>2639</v>
      </c>
      <c r="G510" s="662" t="s">
        <v>619</v>
      </c>
      <c r="H510" s="662" t="s">
        <v>835</v>
      </c>
      <c r="I510" s="662" t="s">
        <v>836</v>
      </c>
      <c r="J510" s="662" t="s">
        <v>833</v>
      </c>
      <c r="K510" s="662" t="s">
        <v>837</v>
      </c>
      <c r="L510" s="664">
        <v>137.24955001347723</v>
      </c>
      <c r="M510" s="664">
        <v>18</v>
      </c>
      <c r="N510" s="665">
        <v>2470.4919002425904</v>
      </c>
    </row>
    <row r="511" spans="1:14" ht="14.4" customHeight="1" x14ac:dyDescent="0.3">
      <c r="A511" s="660" t="s">
        <v>566</v>
      </c>
      <c r="B511" s="661" t="s">
        <v>567</v>
      </c>
      <c r="C511" s="662" t="s">
        <v>579</v>
      </c>
      <c r="D511" s="663" t="s">
        <v>2634</v>
      </c>
      <c r="E511" s="662" t="s">
        <v>606</v>
      </c>
      <c r="F511" s="663" t="s">
        <v>2639</v>
      </c>
      <c r="G511" s="662" t="s">
        <v>619</v>
      </c>
      <c r="H511" s="662" t="s">
        <v>838</v>
      </c>
      <c r="I511" s="662" t="s">
        <v>839</v>
      </c>
      <c r="J511" s="662" t="s">
        <v>840</v>
      </c>
      <c r="K511" s="662" t="s">
        <v>841</v>
      </c>
      <c r="L511" s="664">
        <v>67.78</v>
      </c>
      <c r="M511" s="664">
        <v>3</v>
      </c>
      <c r="N511" s="665">
        <v>203.34</v>
      </c>
    </row>
    <row r="512" spans="1:14" ht="14.4" customHeight="1" x14ac:dyDescent="0.3">
      <c r="A512" s="660" t="s">
        <v>566</v>
      </c>
      <c r="B512" s="661" t="s">
        <v>567</v>
      </c>
      <c r="C512" s="662" t="s">
        <v>579</v>
      </c>
      <c r="D512" s="663" t="s">
        <v>2634</v>
      </c>
      <c r="E512" s="662" t="s">
        <v>606</v>
      </c>
      <c r="F512" s="663" t="s">
        <v>2639</v>
      </c>
      <c r="G512" s="662" t="s">
        <v>619</v>
      </c>
      <c r="H512" s="662" t="s">
        <v>2028</v>
      </c>
      <c r="I512" s="662" t="s">
        <v>2028</v>
      </c>
      <c r="J512" s="662" t="s">
        <v>2029</v>
      </c>
      <c r="K512" s="662" t="s">
        <v>2030</v>
      </c>
      <c r="L512" s="664">
        <v>136.46999999999997</v>
      </c>
      <c r="M512" s="664">
        <v>2</v>
      </c>
      <c r="N512" s="665">
        <v>272.93999999999994</v>
      </c>
    </row>
    <row r="513" spans="1:14" ht="14.4" customHeight="1" x14ac:dyDescent="0.3">
      <c r="A513" s="660" t="s">
        <v>566</v>
      </c>
      <c r="B513" s="661" t="s">
        <v>567</v>
      </c>
      <c r="C513" s="662" t="s">
        <v>579</v>
      </c>
      <c r="D513" s="663" t="s">
        <v>2634</v>
      </c>
      <c r="E513" s="662" t="s">
        <v>606</v>
      </c>
      <c r="F513" s="663" t="s">
        <v>2639</v>
      </c>
      <c r="G513" s="662" t="s">
        <v>619</v>
      </c>
      <c r="H513" s="662" t="s">
        <v>2031</v>
      </c>
      <c r="I513" s="662" t="s">
        <v>2032</v>
      </c>
      <c r="J513" s="662" t="s">
        <v>2033</v>
      </c>
      <c r="K513" s="662" t="s">
        <v>2034</v>
      </c>
      <c r="L513" s="664">
        <v>38.629977396019058</v>
      </c>
      <c r="M513" s="664">
        <v>1</v>
      </c>
      <c r="N513" s="665">
        <v>38.629977396019058</v>
      </c>
    </row>
    <row r="514" spans="1:14" ht="14.4" customHeight="1" x14ac:dyDescent="0.3">
      <c r="A514" s="660" t="s">
        <v>566</v>
      </c>
      <c r="B514" s="661" t="s">
        <v>567</v>
      </c>
      <c r="C514" s="662" t="s">
        <v>579</v>
      </c>
      <c r="D514" s="663" t="s">
        <v>2634</v>
      </c>
      <c r="E514" s="662" t="s">
        <v>606</v>
      </c>
      <c r="F514" s="663" t="s">
        <v>2639</v>
      </c>
      <c r="G514" s="662" t="s">
        <v>619</v>
      </c>
      <c r="H514" s="662" t="s">
        <v>849</v>
      </c>
      <c r="I514" s="662" t="s">
        <v>850</v>
      </c>
      <c r="J514" s="662" t="s">
        <v>847</v>
      </c>
      <c r="K514" s="662" t="s">
        <v>851</v>
      </c>
      <c r="L514" s="664">
        <v>279.75</v>
      </c>
      <c r="M514" s="664">
        <v>9</v>
      </c>
      <c r="N514" s="665">
        <v>2517.75</v>
      </c>
    </row>
    <row r="515" spans="1:14" ht="14.4" customHeight="1" x14ac:dyDescent="0.3">
      <c r="A515" s="660" t="s">
        <v>566</v>
      </c>
      <c r="B515" s="661" t="s">
        <v>567</v>
      </c>
      <c r="C515" s="662" t="s">
        <v>579</v>
      </c>
      <c r="D515" s="663" t="s">
        <v>2634</v>
      </c>
      <c r="E515" s="662" t="s">
        <v>606</v>
      </c>
      <c r="F515" s="663" t="s">
        <v>2639</v>
      </c>
      <c r="G515" s="662" t="s">
        <v>619</v>
      </c>
      <c r="H515" s="662" t="s">
        <v>852</v>
      </c>
      <c r="I515" s="662" t="s">
        <v>853</v>
      </c>
      <c r="J515" s="662" t="s">
        <v>854</v>
      </c>
      <c r="K515" s="662" t="s">
        <v>855</v>
      </c>
      <c r="L515" s="664">
        <v>375.8</v>
      </c>
      <c r="M515" s="664">
        <v>4</v>
      </c>
      <c r="N515" s="665">
        <v>1503.2</v>
      </c>
    </row>
    <row r="516" spans="1:14" ht="14.4" customHeight="1" x14ac:dyDescent="0.3">
      <c r="A516" s="660" t="s">
        <v>566</v>
      </c>
      <c r="B516" s="661" t="s">
        <v>567</v>
      </c>
      <c r="C516" s="662" t="s">
        <v>579</v>
      </c>
      <c r="D516" s="663" t="s">
        <v>2634</v>
      </c>
      <c r="E516" s="662" t="s">
        <v>606</v>
      </c>
      <c r="F516" s="663" t="s">
        <v>2639</v>
      </c>
      <c r="G516" s="662" t="s">
        <v>619</v>
      </c>
      <c r="H516" s="662" t="s">
        <v>2035</v>
      </c>
      <c r="I516" s="662" t="s">
        <v>2036</v>
      </c>
      <c r="J516" s="662" t="s">
        <v>2037</v>
      </c>
      <c r="K516" s="662" t="s">
        <v>1528</v>
      </c>
      <c r="L516" s="664">
        <v>41.16</v>
      </c>
      <c r="M516" s="664">
        <v>1</v>
      </c>
      <c r="N516" s="665">
        <v>41.16</v>
      </c>
    </row>
    <row r="517" spans="1:14" ht="14.4" customHeight="1" x14ac:dyDescent="0.3">
      <c r="A517" s="660" t="s">
        <v>566</v>
      </c>
      <c r="B517" s="661" t="s">
        <v>567</v>
      </c>
      <c r="C517" s="662" t="s">
        <v>579</v>
      </c>
      <c r="D517" s="663" t="s">
        <v>2634</v>
      </c>
      <c r="E517" s="662" t="s">
        <v>606</v>
      </c>
      <c r="F517" s="663" t="s">
        <v>2639</v>
      </c>
      <c r="G517" s="662" t="s">
        <v>619</v>
      </c>
      <c r="H517" s="662" t="s">
        <v>2038</v>
      </c>
      <c r="I517" s="662" t="s">
        <v>2039</v>
      </c>
      <c r="J517" s="662" t="s">
        <v>2040</v>
      </c>
      <c r="K517" s="662" t="s">
        <v>1518</v>
      </c>
      <c r="L517" s="664">
        <v>51.179970010865432</v>
      </c>
      <c r="M517" s="664">
        <v>1</v>
      </c>
      <c r="N517" s="665">
        <v>51.179970010865432</v>
      </c>
    </row>
    <row r="518" spans="1:14" ht="14.4" customHeight="1" x14ac:dyDescent="0.3">
      <c r="A518" s="660" t="s">
        <v>566</v>
      </c>
      <c r="B518" s="661" t="s">
        <v>567</v>
      </c>
      <c r="C518" s="662" t="s">
        <v>579</v>
      </c>
      <c r="D518" s="663" t="s">
        <v>2634</v>
      </c>
      <c r="E518" s="662" t="s">
        <v>606</v>
      </c>
      <c r="F518" s="663" t="s">
        <v>2639</v>
      </c>
      <c r="G518" s="662" t="s">
        <v>619</v>
      </c>
      <c r="H518" s="662" t="s">
        <v>856</v>
      </c>
      <c r="I518" s="662" t="s">
        <v>857</v>
      </c>
      <c r="J518" s="662" t="s">
        <v>858</v>
      </c>
      <c r="K518" s="662" t="s">
        <v>859</v>
      </c>
      <c r="L518" s="664">
        <v>37.599920998599529</v>
      </c>
      <c r="M518" s="664">
        <v>12</v>
      </c>
      <c r="N518" s="665">
        <v>451.19905198319435</v>
      </c>
    </row>
    <row r="519" spans="1:14" ht="14.4" customHeight="1" x14ac:dyDescent="0.3">
      <c r="A519" s="660" t="s">
        <v>566</v>
      </c>
      <c r="B519" s="661" t="s">
        <v>567</v>
      </c>
      <c r="C519" s="662" t="s">
        <v>579</v>
      </c>
      <c r="D519" s="663" t="s">
        <v>2634</v>
      </c>
      <c r="E519" s="662" t="s">
        <v>606</v>
      </c>
      <c r="F519" s="663" t="s">
        <v>2639</v>
      </c>
      <c r="G519" s="662" t="s">
        <v>619</v>
      </c>
      <c r="H519" s="662" t="s">
        <v>860</v>
      </c>
      <c r="I519" s="662" t="s">
        <v>861</v>
      </c>
      <c r="J519" s="662" t="s">
        <v>862</v>
      </c>
      <c r="K519" s="662" t="s">
        <v>863</v>
      </c>
      <c r="L519" s="664">
        <v>112.59789815584456</v>
      </c>
      <c r="M519" s="664">
        <v>5</v>
      </c>
      <c r="N519" s="665">
        <v>562.98949077922282</v>
      </c>
    </row>
    <row r="520" spans="1:14" ht="14.4" customHeight="1" x14ac:dyDescent="0.3">
      <c r="A520" s="660" t="s">
        <v>566</v>
      </c>
      <c r="B520" s="661" t="s">
        <v>567</v>
      </c>
      <c r="C520" s="662" t="s">
        <v>579</v>
      </c>
      <c r="D520" s="663" t="s">
        <v>2634</v>
      </c>
      <c r="E520" s="662" t="s">
        <v>606</v>
      </c>
      <c r="F520" s="663" t="s">
        <v>2639</v>
      </c>
      <c r="G520" s="662" t="s">
        <v>619</v>
      </c>
      <c r="H520" s="662" t="s">
        <v>2041</v>
      </c>
      <c r="I520" s="662" t="s">
        <v>2042</v>
      </c>
      <c r="J520" s="662" t="s">
        <v>2043</v>
      </c>
      <c r="K520" s="662" t="s">
        <v>2044</v>
      </c>
      <c r="L520" s="664">
        <v>138.33010739833176</v>
      </c>
      <c r="M520" s="664">
        <v>1</v>
      </c>
      <c r="N520" s="665">
        <v>138.33010739833176</v>
      </c>
    </row>
    <row r="521" spans="1:14" ht="14.4" customHeight="1" x14ac:dyDescent="0.3">
      <c r="A521" s="660" t="s">
        <v>566</v>
      </c>
      <c r="B521" s="661" t="s">
        <v>567</v>
      </c>
      <c r="C521" s="662" t="s">
        <v>579</v>
      </c>
      <c r="D521" s="663" t="s">
        <v>2634</v>
      </c>
      <c r="E521" s="662" t="s">
        <v>606</v>
      </c>
      <c r="F521" s="663" t="s">
        <v>2639</v>
      </c>
      <c r="G521" s="662" t="s">
        <v>619</v>
      </c>
      <c r="H521" s="662" t="s">
        <v>864</v>
      </c>
      <c r="I521" s="662" t="s">
        <v>865</v>
      </c>
      <c r="J521" s="662" t="s">
        <v>866</v>
      </c>
      <c r="K521" s="662" t="s">
        <v>867</v>
      </c>
      <c r="L521" s="664">
        <v>9.4617546046934748</v>
      </c>
      <c r="M521" s="664">
        <v>38</v>
      </c>
      <c r="N521" s="665">
        <v>359.54667497835203</v>
      </c>
    </row>
    <row r="522" spans="1:14" ht="14.4" customHeight="1" x14ac:dyDescent="0.3">
      <c r="A522" s="660" t="s">
        <v>566</v>
      </c>
      <c r="B522" s="661" t="s">
        <v>567</v>
      </c>
      <c r="C522" s="662" t="s">
        <v>579</v>
      </c>
      <c r="D522" s="663" t="s">
        <v>2634</v>
      </c>
      <c r="E522" s="662" t="s">
        <v>606</v>
      </c>
      <c r="F522" s="663" t="s">
        <v>2639</v>
      </c>
      <c r="G522" s="662" t="s">
        <v>619</v>
      </c>
      <c r="H522" s="662" t="s">
        <v>868</v>
      </c>
      <c r="I522" s="662" t="s">
        <v>869</v>
      </c>
      <c r="J522" s="662" t="s">
        <v>870</v>
      </c>
      <c r="K522" s="662" t="s">
        <v>871</v>
      </c>
      <c r="L522" s="664">
        <v>54.530001012591747</v>
      </c>
      <c r="M522" s="664">
        <v>2</v>
      </c>
      <c r="N522" s="665">
        <v>109.06000202518349</v>
      </c>
    </row>
    <row r="523" spans="1:14" ht="14.4" customHeight="1" x14ac:dyDescent="0.3">
      <c r="A523" s="660" t="s">
        <v>566</v>
      </c>
      <c r="B523" s="661" t="s">
        <v>567</v>
      </c>
      <c r="C523" s="662" t="s">
        <v>579</v>
      </c>
      <c r="D523" s="663" t="s">
        <v>2634</v>
      </c>
      <c r="E523" s="662" t="s">
        <v>606</v>
      </c>
      <c r="F523" s="663" t="s">
        <v>2639</v>
      </c>
      <c r="G523" s="662" t="s">
        <v>619</v>
      </c>
      <c r="H523" s="662" t="s">
        <v>2045</v>
      </c>
      <c r="I523" s="662" t="s">
        <v>2045</v>
      </c>
      <c r="J523" s="662" t="s">
        <v>2046</v>
      </c>
      <c r="K523" s="662" t="s">
        <v>2047</v>
      </c>
      <c r="L523" s="664">
        <v>316.73000000000013</v>
      </c>
      <c r="M523" s="664">
        <v>3</v>
      </c>
      <c r="N523" s="665">
        <v>950.1900000000004</v>
      </c>
    </row>
    <row r="524" spans="1:14" ht="14.4" customHeight="1" x14ac:dyDescent="0.3">
      <c r="A524" s="660" t="s">
        <v>566</v>
      </c>
      <c r="B524" s="661" t="s">
        <v>567</v>
      </c>
      <c r="C524" s="662" t="s">
        <v>579</v>
      </c>
      <c r="D524" s="663" t="s">
        <v>2634</v>
      </c>
      <c r="E524" s="662" t="s">
        <v>606</v>
      </c>
      <c r="F524" s="663" t="s">
        <v>2639</v>
      </c>
      <c r="G524" s="662" t="s">
        <v>619</v>
      </c>
      <c r="H524" s="662" t="s">
        <v>872</v>
      </c>
      <c r="I524" s="662" t="s">
        <v>873</v>
      </c>
      <c r="J524" s="662" t="s">
        <v>874</v>
      </c>
      <c r="K524" s="662" t="s">
        <v>875</v>
      </c>
      <c r="L524" s="664">
        <v>146.77648273097904</v>
      </c>
      <c r="M524" s="664">
        <v>61</v>
      </c>
      <c r="N524" s="665">
        <v>8953.3654465897216</v>
      </c>
    </row>
    <row r="525" spans="1:14" ht="14.4" customHeight="1" x14ac:dyDescent="0.3">
      <c r="A525" s="660" t="s">
        <v>566</v>
      </c>
      <c r="B525" s="661" t="s">
        <v>567</v>
      </c>
      <c r="C525" s="662" t="s">
        <v>579</v>
      </c>
      <c r="D525" s="663" t="s">
        <v>2634</v>
      </c>
      <c r="E525" s="662" t="s">
        <v>606</v>
      </c>
      <c r="F525" s="663" t="s">
        <v>2639</v>
      </c>
      <c r="G525" s="662" t="s">
        <v>619</v>
      </c>
      <c r="H525" s="662" t="s">
        <v>2048</v>
      </c>
      <c r="I525" s="662" t="s">
        <v>216</v>
      </c>
      <c r="J525" s="662" t="s">
        <v>2049</v>
      </c>
      <c r="K525" s="662"/>
      <c r="L525" s="664">
        <v>97.320500000000024</v>
      </c>
      <c r="M525" s="664">
        <v>10</v>
      </c>
      <c r="N525" s="665">
        <v>973.20500000000027</v>
      </c>
    </row>
    <row r="526" spans="1:14" ht="14.4" customHeight="1" x14ac:dyDescent="0.3">
      <c r="A526" s="660" t="s">
        <v>566</v>
      </c>
      <c r="B526" s="661" t="s">
        <v>567</v>
      </c>
      <c r="C526" s="662" t="s">
        <v>579</v>
      </c>
      <c r="D526" s="663" t="s">
        <v>2634</v>
      </c>
      <c r="E526" s="662" t="s">
        <v>606</v>
      </c>
      <c r="F526" s="663" t="s">
        <v>2639</v>
      </c>
      <c r="G526" s="662" t="s">
        <v>619</v>
      </c>
      <c r="H526" s="662" t="s">
        <v>2050</v>
      </c>
      <c r="I526" s="662" t="s">
        <v>2051</v>
      </c>
      <c r="J526" s="662" t="s">
        <v>2052</v>
      </c>
      <c r="K526" s="662" t="s">
        <v>2053</v>
      </c>
      <c r="L526" s="664">
        <v>255.30999999999992</v>
      </c>
      <c r="M526" s="664">
        <v>3</v>
      </c>
      <c r="N526" s="665">
        <v>765.92999999999972</v>
      </c>
    </row>
    <row r="527" spans="1:14" ht="14.4" customHeight="1" x14ac:dyDescent="0.3">
      <c r="A527" s="660" t="s">
        <v>566</v>
      </c>
      <c r="B527" s="661" t="s">
        <v>567</v>
      </c>
      <c r="C527" s="662" t="s">
        <v>579</v>
      </c>
      <c r="D527" s="663" t="s">
        <v>2634</v>
      </c>
      <c r="E527" s="662" t="s">
        <v>606</v>
      </c>
      <c r="F527" s="663" t="s">
        <v>2639</v>
      </c>
      <c r="G527" s="662" t="s">
        <v>619</v>
      </c>
      <c r="H527" s="662" t="s">
        <v>879</v>
      </c>
      <c r="I527" s="662" t="s">
        <v>216</v>
      </c>
      <c r="J527" s="662" t="s">
        <v>880</v>
      </c>
      <c r="K527" s="662"/>
      <c r="L527" s="664">
        <v>31.889896944613646</v>
      </c>
      <c r="M527" s="664">
        <v>8</v>
      </c>
      <c r="N527" s="665">
        <v>255.11917555690917</v>
      </c>
    </row>
    <row r="528" spans="1:14" ht="14.4" customHeight="1" x14ac:dyDescent="0.3">
      <c r="A528" s="660" t="s">
        <v>566</v>
      </c>
      <c r="B528" s="661" t="s">
        <v>567</v>
      </c>
      <c r="C528" s="662" t="s">
        <v>579</v>
      </c>
      <c r="D528" s="663" t="s">
        <v>2634</v>
      </c>
      <c r="E528" s="662" t="s">
        <v>606</v>
      </c>
      <c r="F528" s="663" t="s">
        <v>2639</v>
      </c>
      <c r="G528" s="662" t="s">
        <v>619</v>
      </c>
      <c r="H528" s="662" t="s">
        <v>885</v>
      </c>
      <c r="I528" s="662" t="s">
        <v>216</v>
      </c>
      <c r="J528" s="662" t="s">
        <v>886</v>
      </c>
      <c r="K528" s="662"/>
      <c r="L528" s="664">
        <v>22.005559782399231</v>
      </c>
      <c r="M528" s="664">
        <v>9</v>
      </c>
      <c r="N528" s="665">
        <v>198.0500380415931</v>
      </c>
    </row>
    <row r="529" spans="1:14" ht="14.4" customHeight="1" x14ac:dyDescent="0.3">
      <c r="A529" s="660" t="s">
        <v>566</v>
      </c>
      <c r="B529" s="661" t="s">
        <v>567</v>
      </c>
      <c r="C529" s="662" t="s">
        <v>579</v>
      </c>
      <c r="D529" s="663" t="s">
        <v>2634</v>
      </c>
      <c r="E529" s="662" t="s">
        <v>606</v>
      </c>
      <c r="F529" s="663" t="s">
        <v>2639</v>
      </c>
      <c r="G529" s="662" t="s">
        <v>619</v>
      </c>
      <c r="H529" s="662" t="s">
        <v>2054</v>
      </c>
      <c r="I529" s="662" t="s">
        <v>2055</v>
      </c>
      <c r="J529" s="662" t="s">
        <v>2056</v>
      </c>
      <c r="K529" s="662" t="s">
        <v>2057</v>
      </c>
      <c r="L529" s="664">
        <v>57.504768888400292</v>
      </c>
      <c r="M529" s="664">
        <v>4</v>
      </c>
      <c r="N529" s="665">
        <v>230.01907555360117</v>
      </c>
    </row>
    <row r="530" spans="1:14" ht="14.4" customHeight="1" x14ac:dyDescent="0.3">
      <c r="A530" s="660" t="s">
        <v>566</v>
      </c>
      <c r="B530" s="661" t="s">
        <v>567</v>
      </c>
      <c r="C530" s="662" t="s">
        <v>579</v>
      </c>
      <c r="D530" s="663" t="s">
        <v>2634</v>
      </c>
      <c r="E530" s="662" t="s">
        <v>606</v>
      </c>
      <c r="F530" s="663" t="s">
        <v>2639</v>
      </c>
      <c r="G530" s="662" t="s">
        <v>619</v>
      </c>
      <c r="H530" s="662" t="s">
        <v>2058</v>
      </c>
      <c r="I530" s="662" t="s">
        <v>2059</v>
      </c>
      <c r="J530" s="662" t="s">
        <v>1411</v>
      </c>
      <c r="K530" s="662" t="s">
        <v>1638</v>
      </c>
      <c r="L530" s="664">
        <v>65.539999999999949</v>
      </c>
      <c r="M530" s="664">
        <v>3</v>
      </c>
      <c r="N530" s="665">
        <v>196.61999999999983</v>
      </c>
    </row>
    <row r="531" spans="1:14" ht="14.4" customHeight="1" x14ac:dyDescent="0.3">
      <c r="A531" s="660" t="s">
        <v>566</v>
      </c>
      <c r="B531" s="661" t="s">
        <v>567</v>
      </c>
      <c r="C531" s="662" t="s">
        <v>579</v>
      </c>
      <c r="D531" s="663" t="s">
        <v>2634</v>
      </c>
      <c r="E531" s="662" t="s">
        <v>606</v>
      </c>
      <c r="F531" s="663" t="s">
        <v>2639</v>
      </c>
      <c r="G531" s="662" t="s">
        <v>619</v>
      </c>
      <c r="H531" s="662" t="s">
        <v>895</v>
      </c>
      <c r="I531" s="662" t="s">
        <v>896</v>
      </c>
      <c r="J531" s="662" t="s">
        <v>897</v>
      </c>
      <c r="K531" s="662" t="s">
        <v>898</v>
      </c>
      <c r="L531" s="664">
        <v>115.29181875389204</v>
      </c>
      <c r="M531" s="664">
        <v>11</v>
      </c>
      <c r="N531" s="665">
        <v>1268.2100062928125</v>
      </c>
    </row>
    <row r="532" spans="1:14" ht="14.4" customHeight="1" x14ac:dyDescent="0.3">
      <c r="A532" s="660" t="s">
        <v>566</v>
      </c>
      <c r="B532" s="661" t="s">
        <v>567</v>
      </c>
      <c r="C532" s="662" t="s">
        <v>579</v>
      </c>
      <c r="D532" s="663" t="s">
        <v>2634</v>
      </c>
      <c r="E532" s="662" t="s">
        <v>606</v>
      </c>
      <c r="F532" s="663" t="s">
        <v>2639</v>
      </c>
      <c r="G532" s="662" t="s">
        <v>619</v>
      </c>
      <c r="H532" s="662" t="s">
        <v>907</v>
      </c>
      <c r="I532" s="662" t="s">
        <v>908</v>
      </c>
      <c r="J532" s="662" t="s">
        <v>909</v>
      </c>
      <c r="K532" s="662" t="s">
        <v>910</v>
      </c>
      <c r="L532" s="664">
        <v>122.15999999999997</v>
      </c>
      <c r="M532" s="664">
        <v>3</v>
      </c>
      <c r="N532" s="665">
        <v>366.4799999999999</v>
      </c>
    </row>
    <row r="533" spans="1:14" ht="14.4" customHeight="1" x14ac:dyDescent="0.3">
      <c r="A533" s="660" t="s">
        <v>566</v>
      </c>
      <c r="B533" s="661" t="s">
        <v>567</v>
      </c>
      <c r="C533" s="662" t="s">
        <v>579</v>
      </c>
      <c r="D533" s="663" t="s">
        <v>2634</v>
      </c>
      <c r="E533" s="662" t="s">
        <v>606</v>
      </c>
      <c r="F533" s="663" t="s">
        <v>2639</v>
      </c>
      <c r="G533" s="662" t="s">
        <v>619</v>
      </c>
      <c r="H533" s="662" t="s">
        <v>911</v>
      </c>
      <c r="I533" s="662" t="s">
        <v>912</v>
      </c>
      <c r="J533" s="662" t="s">
        <v>913</v>
      </c>
      <c r="K533" s="662" t="s">
        <v>914</v>
      </c>
      <c r="L533" s="664">
        <v>40.58</v>
      </c>
      <c r="M533" s="664">
        <v>3</v>
      </c>
      <c r="N533" s="665">
        <v>121.74</v>
      </c>
    </row>
    <row r="534" spans="1:14" ht="14.4" customHeight="1" x14ac:dyDescent="0.3">
      <c r="A534" s="660" t="s">
        <v>566</v>
      </c>
      <c r="B534" s="661" t="s">
        <v>567</v>
      </c>
      <c r="C534" s="662" t="s">
        <v>579</v>
      </c>
      <c r="D534" s="663" t="s">
        <v>2634</v>
      </c>
      <c r="E534" s="662" t="s">
        <v>606</v>
      </c>
      <c r="F534" s="663" t="s">
        <v>2639</v>
      </c>
      <c r="G534" s="662" t="s">
        <v>619</v>
      </c>
      <c r="H534" s="662" t="s">
        <v>915</v>
      </c>
      <c r="I534" s="662" t="s">
        <v>916</v>
      </c>
      <c r="J534" s="662" t="s">
        <v>917</v>
      </c>
      <c r="K534" s="662" t="s">
        <v>918</v>
      </c>
      <c r="L534" s="664">
        <v>95.083571376313571</v>
      </c>
      <c r="M534" s="664">
        <v>14</v>
      </c>
      <c r="N534" s="665">
        <v>1331.16999926839</v>
      </c>
    </row>
    <row r="535" spans="1:14" ht="14.4" customHeight="1" x14ac:dyDescent="0.3">
      <c r="A535" s="660" t="s">
        <v>566</v>
      </c>
      <c r="B535" s="661" t="s">
        <v>567</v>
      </c>
      <c r="C535" s="662" t="s">
        <v>579</v>
      </c>
      <c r="D535" s="663" t="s">
        <v>2634</v>
      </c>
      <c r="E535" s="662" t="s">
        <v>606</v>
      </c>
      <c r="F535" s="663" t="s">
        <v>2639</v>
      </c>
      <c r="G535" s="662" t="s">
        <v>619</v>
      </c>
      <c r="H535" s="662" t="s">
        <v>919</v>
      </c>
      <c r="I535" s="662" t="s">
        <v>920</v>
      </c>
      <c r="J535" s="662" t="s">
        <v>917</v>
      </c>
      <c r="K535" s="662" t="s">
        <v>921</v>
      </c>
      <c r="L535" s="664">
        <v>37.419999999999973</v>
      </c>
      <c r="M535" s="664">
        <v>5</v>
      </c>
      <c r="N535" s="665">
        <v>187.09999999999985</v>
      </c>
    </row>
    <row r="536" spans="1:14" ht="14.4" customHeight="1" x14ac:dyDescent="0.3">
      <c r="A536" s="660" t="s">
        <v>566</v>
      </c>
      <c r="B536" s="661" t="s">
        <v>567</v>
      </c>
      <c r="C536" s="662" t="s">
        <v>579</v>
      </c>
      <c r="D536" s="663" t="s">
        <v>2634</v>
      </c>
      <c r="E536" s="662" t="s">
        <v>606</v>
      </c>
      <c r="F536" s="663" t="s">
        <v>2639</v>
      </c>
      <c r="G536" s="662" t="s">
        <v>619</v>
      </c>
      <c r="H536" s="662" t="s">
        <v>2060</v>
      </c>
      <c r="I536" s="662" t="s">
        <v>2061</v>
      </c>
      <c r="J536" s="662" t="s">
        <v>2062</v>
      </c>
      <c r="K536" s="662" t="s">
        <v>2063</v>
      </c>
      <c r="L536" s="664">
        <v>72.049999999999983</v>
      </c>
      <c r="M536" s="664">
        <v>2</v>
      </c>
      <c r="N536" s="665">
        <v>144.09999999999997</v>
      </c>
    </row>
    <row r="537" spans="1:14" ht="14.4" customHeight="1" x14ac:dyDescent="0.3">
      <c r="A537" s="660" t="s">
        <v>566</v>
      </c>
      <c r="B537" s="661" t="s">
        <v>567</v>
      </c>
      <c r="C537" s="662" t="s">
        <v>579</v>
      </c>
      <c r="D537" s="663" t="s">
        <v>2634</v>
      </c>
      <c r="E537" s="662" t="s">
        <v>606</v>
      </c>
      <c r="F537" s="663" t="s">
        <v>2639</v>
      </c>
      <c r="G537" s="662" t="s">
        <v>619</v>
      </c>
      <c r="H537" s="662" t="s">
        <v>2064</v>
      </c>
      <c r="I537" s="662" t="s">
        <v>2065</v>
      </c>
      <c r="J537" s="662" t="s">
        <v>936</v>
      </c>
      <c r="K537" s="662" t="s">
        <v>2066</v>
      </c>
      <c r="L537" s="664">
        <v>19.06663532443843</v>
      </c>
      <c r="M537" s="664">
        <v>6</v>
      </c>
      <c r="N537" s="665">
        <v>114.39981194663058</v>
      </c>
    </row>
    <row r="538" spans="1:14" ht="14.4" customHeight="1" x14ac:dyDescent="0.3">
      <c r="A538" s="660" t="s">
        <v>566</v>
      </c>
      <c r="B538" s="661" t="s">
        <v>567</v>
      </c>
      <c r="C538" s="662" t="s">
        <v>579</v>
      </c>
      <c r="D538" s="663" t="s">
        <v>2634</v>
      </c>
      <c r="E538" s="662" t="s">
        <v>606</v>
      </c>
      <c r="F538" s="663" t="s">
        <v>2639</v>
      </c>
      <c r="G538" s="662" t="s">
        <v>619</v>
      </c>
      <c r="H538" s="662" t="s">
        <v>930</v>
      </c>
      <c r="I538" s="662" t="s">
        <v>931</v>
      </c>
      <c r="J538" s="662" t="s">
        <v>932</v>
      </c>
      <c r="K538" s="662" t="s">
        <v>933</v>
      </c>
      <c r="L538" s="664">
        <v>34.985919140022503</v>
      </c>
      <c r="M538" s="664">
        <v>5</v>
      </c>
      <c r="N538" s="665">
        <v>174.92959570011251</v>
      </c>
    </row>
    <row r="539" spans="1:14" ht="14.4" customHeight="1" x14ac:dyDescent="0.3">
      <c r="A539" s="660" t="s">
        <v>566</v>
      </c>
      <c r="B539" s="661" t="s">
        <v>567</v>
      </c>
      <c r="C539" s="662" t="s">
        <v>579</v>
      </c>
      <c r="D539" s="663" t="s">
        <v>2634</v>
      </c>
      <c r="E539" s="662" t="s">
        <v>606</v>
      </c>
      <c r="F539" s="663" t="s">
        <v>2639</v>
      </c>
      <c r="G539" s="662" t="s">
        <v>619</v>
      </c>
      <c r="H539" s="662" t="s">
        <v>934</v>
      </c>
      <c r="I539" s="662" t="s">
        <v>935</v>
      </c>
      <c r="J539" s="662" t="s">
        <v>936</v>
      </c>
      <c r="K539" s="662" t="s">
        <v>937</v>
      </c>
      <c r="L539" s="664">
        <v>26.877054254249092</v>
      </c>
      <c r="M539" s="664">
        <v>22</v>
      </c>
      <c r="N539" s="665">
        <v>591.29519359348001</v>
      </c>
    </row>
    <row r="540" spans="1:14" ht="14.4" customHeight="1" x14ac:dyDescent="0.3">
      <c r="A540" s="660" t="s">
        <v>566</v>
      </c>
      <c r="B540" s="661" t="s">
        <v>567</v>
      </c>
      <c r="C540" s="662" t="s">
        <v>579</v>
      </c>
      <c r="D540" s="663" t="s">
        <v>2634</v>
      </c>
      <c r="E540" s="662" t="s">
        <v>606</v>
      </c>
      <c r="F540" s="663" t="s">
        <v>2639</v>
      </c>
      <c r="G540" s="662" t="s">
        <v>619</v>
      </c>
      <c r="H540" s="662" t="s">
        <v>946</v>
      </c>
      <c r="I540" s="662" t="s">
        <v>216</v>
      </c>
      <c r="J540" s="662" t="s">
        <v>947</v>
      </c>
      <c r="K540" s="662"/>
      <c r="L540" s="664">
        <v>191.13049999999998</v>
      </c>
      <c r="M540" s="664">
        <v>6</v>
      </c>
      <c r="N540" s="665">
        <v>1146.7829999999999</v>
      </c>
    </row>
    <row r="541" spans="1:14" ht="14.4" customHeight="1" x14ac:dyDescent="0.3">
      <c r="A541" s="660" t="s">
        <v>566</v>
      </c>
      <c r="B541" s="661" t="s">
        <v>567</v>
      </c>
      <c r="C541" s="662" t="s">
        <v>579</v>
      </c>
      <c r="D541" s="663" t="s">
        <v>2634</v>
      </c>
      <c r="E541" s="662" t="s">
        <v>606</v>
      </c>
      <c r="F541" s="663" t="s">
        <v>2639</v>
      </c>
      <c r="G541" s="662" t="s">
        <v>619</v>
      </c>
      <c r="H541" s="662" t="s">
        <v>2067</v>
      </c>
      <c r="I541" s="662" t="s">
        <v>216</v>
      </c>
      <c r="J541" s="662" t="s">
        <v>2068</v>
      </c>
      <c r="K541" s="662"/>
      <c r="L541" s="664">
        <v>85.330143950737849</v>
      </c>
      <c r="M541" s="664">
        <v>3</v>
      </c>
      <c r="N541" s="665">
        <v>255.99043185221353</v>
      </c>
    </row>
    <row r="542" spans="1:14" ht="14.4" customHeight="1" x14ac:dyDescent="0.3">
      <c r="A542" s="660" t="s">
        <v>566</v>
      </c>
      <c r="B542" s="661" t="s">
        <v>567</v>
      </c>
      <c r="C542" s="662" t="s">
        <v>579</v>
      </c>
      <c r="D542" s="663" t="s">
        <v>2634</v>
      </c>
      <c r="E542" s="662" t="s">
        <v>606</v>
      </c>
      <c r="F542" s="663" t="s">
        <v>2639</v>
      </c>
      <c r="G542" s="662" t="s">
        <v>619</v>
      </c>
      <c r="H542" s="662" t="s">
        <v>2069</v>
      </c>
      <c r="I542" s="662" t="s">
        <v>2070</v>
      </c>
      <c r="J542" s="662" t="s">
        <v>2071</v>
      </c>
      <c r="K542" s="662" t="s">
        <v>2072</v>
      </c>
      <c r="L542" s="664">
        <v>59.95000000000001</v>
      </c>
      <c r="M542" s="664">
        <v>3</v>
      </c>
      <c r="N542" s="665">
        <v>179.85000000000002</v>
      </c>
    </row>
    <row r="543" spans="1:14" ht="14.4" customHeight="1" x14ac:dyDescent="0.3">
      <c r="A543" s="660" t="s">
        <v>566</v>
      </c>
      <c r="B543" s="661" t="s">
        <v>567</v>
      </c>
      <c r="C543" s="662" t="s">
        <v>579</v>
      </c>
      <c r="D543" s="663" t="s">
        <v>2634</v>
      </c>
      <c r="E543" s="662" t="s">
        <v>606</v>
      </c>
      <c r="F543" s="663" t="s">
        <v>2639</v>
      </c>
      <c r="G543" s="662" t="s">
        <v>619</v>
      </c>
      <c r="H543" s="662" t="s">
        <v>948</v>
      </c>
      <c r="I543" s="662" t="s">
        <v>948</v>
      </c>
      <c r="J543" s="662" t="s">
        <v>621</v>
      </c>
      <c r="K543" s="662" t="s">
        <v>949</v>
      </c>
      <c r="L543" s="664">
        <v>192.5</v>
      </c>
      <c r="M543" s="664">
        <v>2</v>
      </c>
      <c r="N543" s="665">
        <v>385</v>
      </c>
    </row>
    <row r="544" spans="1:14" ht="14.4" customHeight="1" x14ac:dyDescent="0.3">
      <c r="A544" s="660" t="s">
        <v>566</v>
      </c>
      <c r="B544" s="661" t="s">
        <v>567</v>
      </c>
      <c r="C544" s="662" t="s">
        <v>579</v>
      </c>
      <c r="D544" s="663" t="s">
        <v>2634</v>
      </c>
      <c r="E544" s="662" t="s">
        <v>606</v>
      </c>
      <c r="F544" s="663" t="s">
        <v>2639</v>
      </c>
      <c r="G544" s="662" t="s">
        <v>619</v>
      </c>
      <c r="H544" s="662" t="s">
        <v>2073</v>
      </c>
      <c r="I544" s="662" t="s">
        <v>2074</v>
      </c>
      <c r="J544" s="662" t="s">
        <v>2075</v>
      </c>
      <c r="K544" s="662" t="s">
        <v>2076</v>
      </c>
      <c r="L544" s="664">
        <v>60.590000000000067</v>
      </c>
      <c r="M544" s="664">
        <v>3</v>
      </c>
      <c r="N544" s="665">
        <v>181.77000000000021</v>
      </c>
    </row>
    <row r="545" spans="1:14" ht="14.4" customHeight="1" x14ac:dyDescent="0.3">
      <c r="A545" s="660" t="s">
        <v>566</v>
      </c>
      <c r="B545" s="661" t="s">
        <v>567</v>
      </c>
      <c r="C545" s="662" t="s">
        <v>579</v>
      </c>
      <c r="D545" s="663" t="s">
        <v>2634</v>
      </c>
      <c r="E545" s="662" t="s">
        <v>606</v>
      </c>
      <c r="F545" s="663" t="s">
        <v>2639</v>
      </c>
      <c r="G545" s="662" t="s">
        <v>619</v>
      </c>
      <c r="H545" s="662" t="s">
        <v>2077</v>
      </c>
      <c r="I545" s="662" t="s">
        <v>2078</v>
      </c>
      <c r="J545" s="662" t="s">
        <v>2079</v>
      </c>
      <c r="K545" s="662" t="s">
        <v>2080</v>
      </c>
      <c r="L545" s="664">
        <v>62.61</v>
      </c>
      <c r="M545" s="664">
        <v>2</v>
      </c>
      <c r="N545" s="665">
        <v>125.22</v>
      </c>
    </row>
    <row r="546" spans="1:14" ht="14.4" customHeight="1" x14ac:dyDescent="0.3">
      <c r="A546" s="660" t="s">
        <v>566</v>
      </c>
      <c r="B546" s="661" t="s">
        <v>567</v>
      </c>
      <c r="C546" s="662" t="s">
        <v>579</v>
      </c>
      <c r="D546" s="663" t="s">
        <v>2634</v>
      </c>
      <c r="E546" s="662" t="s">
        <v>606</v>
      </c>
      <c r="F546" s="663" t="s">
        <v>2639</v>
      </c>
      <c r="G546" s="662" t="s">
        <v>619</v>
      </c>
      <c r="H546" s="662" t="s">
        <v>2081</v>
      </c>
      <c r="I546" s="662" t="s">
        <v>2082</v>
      </c>
      <c r="J546" s="662" t="s">
        <v>2083</v>
      </c>
      <c r="K546" s="662" t="s">
        <v>2084</v>
      </c>
      <c r="L546" s="664">
        <v>67.334961932309312</v>
      </c>
      <c r="M546" s="664">
        <v>2</v>
      </c>
      <c r="N546" s="665">
        <v>134.66992386461862</v>
      </c>
    </row>
    <row r="547" spans="1:14" ht="14.4" customHeight="1" x14ac:dyDescent="0.3">
      <c r="A547" s="660" t="s">
        <v>566</v>
      </c>
      <c r="B547" s="661" t="s">
        <v>567</v>
      </c>
      <c r="C547" s="662" t="s">
        <v>579</v>
      </c>
      <c r="D547" s="663" t="s">
        <v>2634</v>
      </c>
      <c r="E547" s="662" t="s">
        <v>606</v>
      </c>
      <c r="F547" s="663" t="s">
        <v>2639</v>
      </c>
      <c r="G547" s="662" t="s">
        <v>619</v>
      </c>
      <c r="H547" s="662" t="s">
        <v>961</v>
      </c>
      <c r="I547" s="662" t="s">
        <v>962</v>
      </c>
      <c r="J547" s="662" t="s">
        <v>963</v>
      </c>
      <c r="K547" s="662" t="s">
        <v>964</v>
      </c>
      <c r="L547" s="664">
        <v>1704.5600000000002</v>
      </c>
      <c r="M547" s="664">
        <v>7</v>
      </c>
      <c r="N547" s="665">
        <v>11931.920000000002</v>
      </c>
    </row>
    <row r="548" spans="1:14" ht="14.4" customHeight="1" x14ac:dyDescent="0.3">
      <c r="A548" s="660" t="s">
        <v>566</v>
      </c>
      <c r="B548" s="661" t="s">
        <v>567</v>
      </c>
      <c r="C548" s="662" t="s">
        <v>579</v>
      </c>
      <c r="D548" s="663" t="s">
        <v>2634</v>
      </c>
      <c r="E548" s="662" t="s">
        <v>606</v>
      </c>
      <c r="F548" s="663" t="s">
        <v>2639</v>
      </c>
      <c r="G548" s="662" t="s">
        <v>619</v>
      </c>
      <c r="H548" s="662" t="s">
        <v>965</v>
      </c>
      <c r="I548" s="662" t="s">
        <v>966</v>
      </c>
      <c r="J548" s="662" t="s">
        <v>967</v>
      </c>
      <c r="K548" s="662" t="s">
        <v>968</v>
      </c>
      <c r="L548" s="664">
        <v>490.47499999999997</v>
      </c>
      <c r="M548" s="664">
        <v>2</v>
      </c>
      <c r="N548" s="665">
        <v>980.94999999999993</v>
      </c>
    </row>
    <row r="549" spans="1:14" ht="14.4" customHeight="1" x14ac:dyDescent="0.3">
      <c r="A549" s="660" t="s">
        <v>566</v>
      </c>
      <c r="B549" s="661" t="s">
        <v>567</v>
      </c>
      <c r="C549" s="662" t="s">
        <v>579</v>
      </c>
      <c r="D549" s="663" t="s">
        <v>2634</v>
      </c>
      <c r="E549" s="662" t="s">
        <v>606</v>
      </c>
      <c r="F549" s="663" t="s">
        <v>2639</v>
      </c>
      <c r="G549" s="662" t="s">
        <v>619</v>
      </c>
      <c r="H549" s="662" t="s">
        <v>969</v>
      </c>
      <c r="I549" s="662" t="s">
        <v>970</v>
      </c>
      <c r="J549" s="662" t="s">
        <v>971</v>
      </c>
      <c r="K549" s="662" t="s">
        <v>972</v>
      </c>
      <c r="L549" s="664">
        <v>387.9199999999999</v>
      </c>
      <c r="M549" s="664">
        <v>3</v>
      </c>
      <c r="N549" s="665">
        <v>1163.7599999999998</v>
      </c>
    </row>
    <row r="550" spans="1:14" ht="14.4" customHeight="1" x14ac:dyDescent="0.3">
      <c r="A550" s="660" t="s">
        <v>566</v>
      </c>
      <c r="B550" s="661" t="s">
        <v>567</v>
      </c>
      <c r="C550" s="662" t="s">
        <v>579</v>
      </c>
      <c r="D550" s="663" t="s">
        <v>2634</v>
      </c>
      <c r="E550" s="662" t="s">
        <v>606</v>
      </c>
      <c r="F550" s="663" t="s">
        <v>2639</v>
      </c>
      <c r="G550" s="662" t="s">
        <v>619</v>
      </c>
      <c r="H550" s="662" t="s">
        <v>2085</v>
      </c>
      <c r="I550" s="662" t="s">
        <v>2086</v>
      </c>
      <c r="J550" s="662" t="s">
        <v>2087</v>
      </c>
      <c r="K550" s="662" t="s">
        <v>2088</v>
      </c>
      <c r="L550" s="664">
        <v>56.151194280266445</v>
      </c>
      <c r="M550" s="664">
        <v>3</v>
      </c>
      <c r="N550" s="665">
        <v>168.45358284079933</v>
      </c>
    </row>
    <row r="551" spans="1:14" ht="14.4" customHeight="1" x14ac:dyDescent="0.3">
      <c r="A551" s="660" t="s">
        <v>566</v>
      </c>
      <c r="B551" s="661" t="s">
        <v>567</v>
      </c>
      <c r="C551" s="662" t="s">
        <v>579</v>
      </c>
      <c r="D551" s="663" t="s">
        <v>2634</v>
      </c>
      <c r="E551" s="662" t="s">
        <v>606</v>
      </c>
      <c r="F551" s="663" t="s">
        <v>2639</v>
      </c>
      <c r="G551" s="662" t="s">
        <v>619</v>
      </c>
      <c r="H551" s="662" t="s">
        <v>976</v>
      </c>
      <c r="I551" s="662" t="s">
        <v>977</v>
      </c>
      <c r="J551" s="662" t="s">
        <v>978</v>
      </c>
      <c r="K551" s="662" t="s">
        <v>979</v>
      </c>
      <c r="L551" s="664">
        <v>96.728157691433452</v>
      </c>
      <c r="M551" s="664">
        <v>4</v>
      </c>
      <c r="N551" s="665">
        <v>386.91263076573381</v>
      </c>
    </row>
    <row r="552" spans="1:14" ht="14.4" customHeight="1" x14ac:dyDescent="0.3">
      <c r="A552" s="660" t="s">
        <v>566</v>
      </c>
      <c r="B552" s="661" t="s">
        <v>567</v>
      </c>
      <c r="C552" s="662" t="s">
        <v>579</v>
      </c>
      <c r="D552" s="663" t="s">
        <v>2634</v>
      </c>
      <c r="E552" s="662" t="s">
        <v>606</v>
      </c>
      <c r="F552" s="663" t="s">
        <v>2639</v>
      </c>
      <c r="G552" s="662" t="s">
        <v>619</v>
      </c>
      <c r="H552" s="662" t="s">
        <v>2089</v>
      </c>
      <c r="I552" s="662" t="s">
        <v>2090</v>
      </c>
      <c r="J552" s="662" t="s">
        <v>2091</v>
      </c>
      <c r="K552" s="662" t="s">
        <v>2092</v>
      </c>
      <c r="L552" s="664">
        <v>47.180000000000042</v>
      </c>
      <c r="M552" s="664">
        <v>3</v>
      </c>
      <c r="N552" s="665">
        <v>141.54000000000013</v>
      </c>
    </row>
    <row r="553" spans="1:14" ht="14.4" customHeight="1" x14ac:dyDescent="0.3">
      <c r="A553" s="660" t="s">
        <v>566</v>
      </c>
      <c r="B553" s="661" t="s">
        <v>567</v>
      </c>
      <c r="C553" s="662" t="s">
        <v>579</v>
      </c>
      <c r="D553" s="663" t="s">
        <v>2634</v>
      </c>
      <c r="E553" s="662" t="s">
        <v>606</v>
      </c>
      <c r="F553" s="663" t="s">
        <v>2639</v>
      </c>
      <c r="G553" s="662" t="s">
        <v>619</v>
      </c>
      <c r="H553" s="662" t="s">
        <v>2093</v>
      </c>
      <c r="I553" s="662" t="s">
        <v>2094</v>
      </c>
      <c r="J553" s="662" t="s">
        <v>829</v>
      </c>
      <c r="K553" s="662" t="s">
        <v>2095</v>
      </c>
      <c r="L553" s="664">
        <v>74.589397053304452</v>
      </c>
      <c r="M553" s="664">
        <v>2</v>
      </c>
      <c r="N553" s="665">
        <v>149.1787941066089</v>
      </c>
    </row>
    <row r="554" spans="1:14" ht="14.4" customHeight="1" x14ac:dyDescent="0.3">
      <c r="A554" s="660" t="s">
        <v>566</v>
      </c>
      <c r="B554" s="661" t="s">
        <v>567</v>
      </c>
      <c r="C554" s="662" t="s">
        <v>579</v>
      </c>
      <c r="D554" s="663" t="s">
        <v>2634</v>
      </c>
      <c r="E554" s="662" t="s">
        <v>606</v>
      </c>
      <c r="F554" s="663" t="s">
        <v>2639</v>
      </c>
      <c r="G554" s="662" t="s">
        <v>619</v>
      </c>
      <c r="H554" s="662" t="s">
        <v>984</v>
      </c>
      <c r="I554" s="662" t="s">
        <v>985</v>
      </c>
      <c r="J554" s="662" t="s">
        <v>986</v>
      </c>
      <c r="K554" s="662" t="s">
        <v>987</v>
      </c>
      <c r="L554" s="664">
        <v>59.989999999999988</v>
      </c>
      <c r="M554" s="664">
        <v>6</v>
      </c>
      <c r="N554" s="665">
        <v>359.93999999999994</v>
      </c>
    </row>
    <row r="555" spans="1:14" ht="14.4" customHeight="1" x14ac:dyDescent="0.3">
      <c r="A555" s="660" t="s">
        <v>566</v>
      </c>
      <c r="B555" s="661" t="s">
        <v>567</v>
      </c>
      <c r="C555" s="662" t="s">
        <v>579</v>
      </c>
      <c r="D555" s="663" t="s">
        <v>2634</v>
      </c>
      <c r="E555" s="662" t="s">
        <v>606</v>
      </c>
      <c r="F555" s="663" t="s">
        <v>2639</v>
      </c>
      <c r="G555" s="662" t="s">
        <v>619</v>
      </c>
      <c r="H555" s="662" t="s">
        <v>992</v>
      </c>
      <c r="I555" s="662" t="s">
        <v>993</v>
      </c>
      <c r="J555" s="662" t="s">
        <v>994</v>
      </c>
      <c r="K555" s="662" t="s">
        <v>995</v>
      </c>
      <c r="L555" s="664">
        <v>14.950311331230147</v>
      </c>
      <c r="M555" s="664">
        <v>22</v>
      </c>
      <c r="N555" s="665">
        <v>328.90684928706321</v>
      </c>
    </row>
    <row r="556" spans="1:14" ht="14.4" customHeight="1" x14ac:dyDescent="0.3">
      <c r="A556" s="660" t="s">
        <v>566</v>
      </c>
      <c r="B556" s="661" t="s">
        <v>567</v>
      </c>
      <c r="C556" s="662" t="s">
        <v>579</v>
      </c>
      <c r="D556" s="663" t="s">
        <v>2634</v>
      </c>
      <c r="E556" s="662" t="s">
        <v>606</v>
      </c>
      <c r="F556" s="663" t="s">
        <v>2639</v>
      </c>
      <c r="G556" s="662" t="s">
        <v>619</v>
      </c>
      <c r="H556" s="662" t="s">
        <v>996</v>
      </c>
      <c r="I556" s="662" t="s">
        <v>997</v>
      </c>
      <c r="J556" s="662" t="s">
        <v>998</v>
      </c>
      <c r="K556" s="662" t="s">
        <v>999</v>
      </c>
      <c r="L556" s="664">
        <v>9.478425292345225</v>
      </c>
      <c r="M556" s="664">
        <v>86</v>
      </c>
      <c r="N556" s="665">
        <v>815.14457514168942</v>
      </c>
    </row>
    <row r="557" spans="1:14" ht="14.4" customHeight="1" x14ac:dyDescent="0.3">
      <c r="A557" s="660" t="s">
        <v>566</v>
      </c>
      <c r="B557" s="661" t="s">
        <v>567</v>
      </c>
      <c r="C557" s="662" t="s">
        <v>579</v>
      </c>
      <c r="D557" s="663" t="s">
        <v>2634</v>
      </c>
      <c r="E557" s="662" t="s">
        <v>606</v>
      </c>
      <c r="F557" s="663" t="s">
        <v>2639</v>
      </c>
      <c r="G557" s="662" t="s">
        <v>619</v>
      </c>
      <c r="H557" s="662" t="s">
        <v>2096</v>
      </c>
      <c r="I557" s="662" t="s">
        <v>216</v>
      </c>
      <c r="J557" s="662" t="s">
        <v>2097</v>
      </c>
      <c r="K557" s="662"/>
      <c r="L557" s="664">
        <v>30.589999999999993</v>
      </c>
      <c r="M557" s="664">
        <v>3</v>
      </c>
      <c r="N557" s="665">
        <v>91.769999999999982</v>
      </c>
    </row>
    <row r="558" spans="1:14" ht="14.4" customHeight="1" x14ac:dyDescent="0.3">
      <c r="A558" s="660" t="s">
        <v>566</v>
      </c>
      <c r="B558" s="661" t="s">
        <v>567</v>
      </c>
      <c r="C558" s="662" t="s">
        <v>579</v>
      </c>
      <c r="D558" s="663" t="s">
        <v>2634</v>
      </c>
      <c r="E558" s="662" t="s">
        <v>606</v>
      </c>
      <c r="F558" s="663" t="s">
        <v>2639</v>
      </c>
      <c r="G558" s="662" t="s">
        <v>619</v>
      </c>
      <c r="H558" s="662" t="s">
        <v>2098</v>
      </c>
      <c r="I558" s="662" t="s">
        <v>2099</v>
      </c>
      <c r="J558" s="662" t="s">
        <v>2100</v>
      </c>
      <c r="K558" s="662" t="s">
        <v>2101</v>
      </c>
      <c r="L558" s="664">
        <v>47.609999999999992</v>
      </c>
      <c r="M558" s="664">
        <v>1</v>
      </c>
      <c r="N558" s="665">
        <v>47.609999999999992</v>
      </c>
    </row>
    <row r="559" spans="1:14" ht="14.4" customHeight="1" x14ac:dyDescent="0.3">
      <c r="A559" s="660" t="s">
        <v>566</v>
      </c>
      <c r="B559" s="661" t="s">
        <v>567</v>
      </c>
      <c r="C559" s="662" t="s">
        <v>579</v>
      </c>
      <c r="D559" s="663" t="s">
        <v>2634</v>
      </c>
      <c r="E559" s="662" t="s">
        <v>606</v>
      </c>
      <c r="F559" s="663" t="s">
        <v>2639</v>
      </c>
      <c r="G559" s="662" t="s">
        <v>619</v>
      </c>
      <c r="H559" s="662" t="s">
        <v>2102</v>
      </c>
      <c r="I559" s="662" t="s">
        <v>2103</v>
      </c>
      <c r="J559" s="662" t="s">
        <v>2104</v>
      </c>
      <c r="K559" s="662" t="s">
        <v>2105</v>
      </c>
      <c r="L559" s="664">
        <v>56.489999999999988</v>
      </c>
      <c r="M559" s="664">
        <v>3</v>
      </c>
      <c r="N559" s="665">
        <v>169.46999999999997</v>
      </c>
    </row>
    <row r="560" spans="1:14" ht="14.4" customHeight="1" x14ac:dyDescent="0.3">
      <c r="A560" s="660" t="s">
        <v>566</v>
      </c>
      <c r="B560" s="661" t="s">
        <v>567</v>
      </c>
      <c r="C560" s="662" t="s">
        <v>579</v>
      </c>
      <c r="D560" s="663" t="s">
        <v>2634</v>
      </c>
      <c r="E560" s="662" t="s">
        <v>606</v>
      </c>
      <c r="F560" s="663" t="s">
        <v>2639</v>
      </c>
      <c r="G560" s="662" t="s">
        <v>619</v>
      </c>
      <c r="H560" s="662" t="s">
        <v>1008</v>
      </c>
      <c r="I560" s="662" t="s">
        <v>1009</v>
      </c>
      <c r="J560" s="662" t="s">
        <v>650</v>
      </c>
      <c r="K560" s="662" t="s">
        <v>1010</v>
      </c>
      <c r="L560" s="664">
        <v>49.389999999999986</v>
      </c>
      <c r="M560" s="664">
        <v>3</v>
      </c>
      <c r="N560" s="665">
        <v>148.16999999999996</v>
      </c>
    </row>
    <row r="561" spans="1:14" ht="14.4" customHeight="1" x14ac:dyDescent="0.3">
      <c r="A561" s="660" t="s">
        <v>566</v>
      </c>
      <c r="B561" s="661" t="s">
        <v>567</v>
      </c>
      <c r="C561" s="662" t="s">
        <v>579</v>
      </c>
      <c r="D561" s="663" t="s">
        <v>2634</v>
      </c>
      <c r="E561" s="662" t="s">
        <v>606</v>
      </c>
      <c r="F561" s="663" t="s">
        <v>2639</v>
      </c>
      <c r="G561" s="662" t="s">
        <v>619</v>
      </c>
      <c r="H561" s="662" t="s">
        <v>1013</v>
      </c>
      <c r="I561" s="662" t="s">
        <v>1013</v>
      </c>
      <c r="J561" s="662" t="s">
        <v>627</v>
      </c>
      <c r="K561" s="662" t="s">
        <v>1014</v>
      </c>
      <c r="L561" s="664">
        <v>287.10000000000008</v>
      </c>
      <c r="M561" s="664">
        <v>4</v>
      </c>
      <c r="N561" s="665">
        <v>1148.4000000000003</v>
      </c>
    </row>
    <row r="562" spans="1:14" ht="14.4" customHeight="1" x14ac:dyDescent="0.3">
      <c r="A562" s="660" t="s">
        <v>566</v>
      </c>
      <c r="B562" s="661" t="s">
        <v>567</v>
      </c>
      <c r="C562" s="662" t="s">
        <v>579</v>
      </c>
      <c r="D562" s="663" t="s">
        <v>2634</v>
      </c>
      <c r="E562" s="662" t="s">
        <v>606</v>
      </c>
      <c r="F562" s="663" t="s">
        <v>2639</v>
      </c>
      <c r="G562" s="662" t="s">
        <v>619</v>
      </c>
      <c r="H562" s="662" t="s">
        <v>2106</v>
      </c>
      <c r="I562" s="662" t="s">
        <v>2107</v>
      </c>
      <c r="J562" s="662" t="s">
        <v>1029</v>
      </c>
      <c r="K562" s="662" t="s">
        <v>2108</v>
      </c>
      <c r="L562" s="664">
        <v>61.725253461427904</v>
      </c>
      <c r="M562" s="664">
        <v>12</v>
      </c>
      <c r="N562" s="665">
        <v>740.70304153713482</v>
      </c>
    </row>
    <row r="563" spans="1:14" ht="14.4" customHeight="1" x14ac:dyDescent="0.3">
      <c r="A563" s="660" t="s">
        <v>566</v>
      </c>
      <c r="B563" s="661" t="s">
        <v>567</v>
      </c>
      <c r="C563" s="662" t="s">
        <v>579</v>
      </c>
      <c r="D563" s="663" t="s">
        <v>2634</v>
      </c>
      <c r="E563" s="662" t="s">
        <v>606</v>
      </c>
      <c r="F563" s="663" t="s">
        <v>2639</v>
      </c>
      <c r="G563" s="662" t="s">
        <v>619</v>
      </c>
      <c r="H563" s="662" t="s">
        <v>2109</v>
      </c>
      <c r="I563" s="662" t="s">
        <v>2110</v>
      </c>
      <c r="J563" s="662" t="s">
        <v>1903</v>
      </c>
      <c r="K563" s="662" t="s">
        <v>2111</v>
      </c>
      <c r="L563" s="664">
        <v>258.84333333333331</v>
      </c>
      <c r="M563" s="664">
        <v>6</v>
      </c>
      <c r="N563" s="665">
        <v>1553.06</v>
      </c>
    </row>
    <row r="564" spans="1:14" ht="14.4" customHeight="1" x14ac:dyDescent="0.3">
      <c r="A564" s="660" t="s">
        <v>566</v>
      </c>
      <c r="B564" s="661" t="s">
        <v>567</v>
      </c>
      <c r="C564" s="662" t="s">
        <v>579</v>
      </c>
      <c r="D564" s="663" t="s">
        <v>2634</v>
      </c>
      <c r="E564" s="662" t="s">
        <v>606</v>
      </c>
      <c r="F564" s="663" t="s">
        <v>2639</v>
      </c>
      <c r="G564" s="662" t="s">
        <v>619</v>
      </c>
      <c r="H564" s="662" t="s">
        <v>2112</v>
      </c>
      <c r="I564" s="662" t="s">
        <v>2113</v>
      </c>
      <c r="J564" s="662" t="s">
        <v>2114</v>
      </c>
      <c r="K564" s="662" t="s">
        <v>2115</v>
      </c>
      <c r="L564" s="664">
        <v>390.04410320001261</v>
      </c>
      <c r="M564" s="664">
        <v>4</v>
      </c>
      <c r="N564" s="665">
        <v>1560.1764128000505</v>
      </c>
    </row>
    <row r="565" spans="1:14" ht="14.4" customHeight="1" x14ac:dyDescent="0.3">
      <c r="A565" s="660" t="s">
        <v>566</v>
      </c>
      <c r="B565" s="661" t="s">
        <v>567</v>
      </c>
      <c r="C565" s="662" t="s">
        <v>579</v>
      </c>
      <c r="D565" s="663" t="s">
        <v>2634</v>
      </c>
      <c r="E565" s="662" t="s">
        <v>606</v>
      </c>
      <c r="F565" s="663" t="s">
        <v>2639</v>
      </c>
      <c r="G565" s="662" t="s">
        <v>619</v>
      </c>
      <c r="H565" s="662" t="s">
        <v>1019</v>
      </c>
      <c r="I565" s="662" t="s">
        <v>1020</v>
      </c>
      <c r="J565" s="662" t="s">
        <v>1021</v>
      </c>
      <c r="K565" s="662" t="s">
        <v>1022</v>
      </c>
      <c r="L565" s="664">
        <v>1100.7339557217056</v>
      </c>
      <c r="M565" s="664">
        <v>1</v>
      </c>
      <c r="N565" s="665">
        <v>1100.7339557217056</v>
      </c>
    </row>
    <row r="566" spans="1:14" ht="14.4" customHeight="1" x14ac:dyDescent="0.3">
      <c r="A566" s="660" t="s">
        <v>566</v>
      </c>
      <c r="B566" s="661" t="s">
        <v>567</v>
      </c>
      <c r="C566" s="662" t="s">
        <v>579</v>
      </c>
      <c r="D566" s="663" t="s">
        <v>2634</v>
      </c>
      <c r="E566" s="662" t="s">
        <v>606</v>
      </c>
      <c r="F566" s="663" t="s">
        <v>2639</v>
      </c>
      <c r="G566" s="662" t="s">
        <v>619</v>
      </c>
      <c r="H566" s="662" t="s">
        <v>1023</v>
      </c>
      <c r="I566" s="662" t="s">
        <v>1024</v>
      </c>
      <c r="J566" s="662" t="s">
        <v>1025</v>
      </c>
      <c r="K566" s="662" t="s">
        <v>1026</v>
      </c>
      <c r="L566" s="664">
        <v>19.590786576104399</v>
      </c>
      <c r="M566" s="664">
        <v>18</v>
      </c>
      <c r="N566" s="665">
        <v>352.63415836987917</v>
      </c>
    </row>
    <row r="567" spans="1:14" ht="14.4" customHeight="1" x14ac:dyDescent="0.3">
      <c r="A567" s="660" t="s">
        <v>566</v>
      </c>
      <c r="B567" s="661" t="s">
        <v>567</v>
      </c>
      <c r="C567" s="662" t="s">
        <v>579</v>
      </c>
      <c r="D567" s="663" t="s">
        <v>2634</v>
      </c>
      <c r="E567" s="662" t="s">
        <v>606</v>
      </c>
      <c r="F567" s="663" t="s">
        <v>2639</v>
      </c>
      <c r="G567" s="662" t="s">
        <v>619</v>
      </c>
      <c r="H567" s="662" t="s">
        <v>2116</v>
      </c>
      <c r="I567" s="662" t="s">
        <v>2117</v>
      </c>
      <c r="J567" s="662" t="s">
        <v>2118</v>
      </c>
      <c r="K567" s="662" t="s">
        <v>956</v>
      </c>
      <c r="L567" s="664">
        <v>50.129749088648452</v>
      </c>
      <c r="M567" s="664">
        <v>2</v>
      </c>
      <c r="N567" s="665">
        <v>100.2594981772969</v>
      </c>
    </row>
    <row r="568" spans="1:14" ht="14.4" customHeight="1" x14ac:dyDescent="0.3">
      <c r="A568" s="660" t="s">
        <v>566</v>
      </c>
      <c r="B568" s="661" t="s">
        <v>567</v>
      </c>
      <c r="C568" s="662" t="s">
        <v>579</v>
      </c>
      <c r="D568" s="663" t="s">
        <v>2634</v>
      </c>
      <c r="E568" s="662" t="s">
        <v>606</v>
      </c>
      <c r="F568" s="663" t="s">
        <v>2639</v>
      </c>
      <c r="G568" s="662" t="s">
        <v>619</v>
      </c>
      <c r="H568" s="662" t="s">
        <v>1031</v>
      </c>
      <c r="I568" s="662" t="s">
        <v>1032</v>
      </c>
      <c r="J568" s="662" t="s">
        <v>1033</v>
      </c>
      <c r="K568" s="662" t="s">
        <v>1034</v>
      </c>
      <c r="L568" s="664">
        <v>123.05999999999996</v>
      </c>
      <c r="M568" s="664">
        <v>3</v>
      </c>
      <c r="N568" s="665">
        <v>369.17999999999989</v>
      </c>
    </row>
    <row r="569" spans="1:14" ht="14.4" customHeight="1" x14ac:dyDescent="0.3">
      <c r="A569" s="660" t="s">
        <v>566</v>
      </c>
      <c r="B569" s="661" t="s">
        <v>567</v>
      </c>
      <c r="C569" s="662" t="s">
        <v>579</v>
      </c>
      <c r="D569" s="663" t="s">
        <v>2634</v>
      </c>
      <c r="E569" s="662" t="s">
        <v>606</v>
      </c>
      <c r="F569" s="663" t="s">
        <v>2639</v>
      </c>
      <c r="G569" s="662" t="s">
        <v>619</v>
      </c>
      <c r="H569" s="662" t="s">
        <v>1043</v>
      </c>
      <c r="I569" s="662" t="s">
        <v>1044</v>
      </c>
      <c r="J569" s="662" t="s">
        <v>1045</v>
      </c>
      <c r="K569" s="662" t="s">
        <v>1046</v>
      </c>
      <c r="L569" s="664">
        <v>52.093128992565624</v>
      </c>
      <c r="M569" s="664">
        <v>9</v>
      </c>
      <c r="N569" s="665">
        <v>468.83816093309065</v>
      </c>
    </row>
    <row r="570" spans="1:14" ht="14.4" customHeight="1" x14ac:dyDescent="0.3">
      <c r="A570" s="660" t="s">
        <v>566</v>
      </c>
      <c r="B570" s="661" t="s">
        <v>567</v>
      </c>
      <c r="C570" s="662" t="s">
        <v>579</v>
      </c>
      <c r="D570" s="663" t="s">
        <v>2634</v>
      </c>
      <c r="E570" s="662" t="s">
        <v>606</v>
      </c>
      <c r="F570" s="663" t="s">
        <v>2639</v>
      </c>
      <c r="G570" s="662" t="s">
        <v>619</v>
      </c>
      <c r="H570" s="662" t="s">
        <v>1047</v>
      </c>
      <c r="I570" s="662" t="s">
        <v>1048</v>
      </c>
      <c r="J570" s="662" t="s">
        <v>670</v>
      </c>
      <c r="K570" s="662" t="s">
        <v>1049</v>
      </c>
      <c r="L570" s="664">
        <v>93.94</v>
      </c>
      <c r="M570" s="664">
        <v>2</v>
      </c>
      <c r="N570" s="665">
        <v>187.88</v>
      </c>
    </row>
    <row r="571" spans="1:14" ht="14.4" customHeight="1" x14ac:dyDescent="0.3">
      <c r="A571" s="660" t="s">
        <v>566</v>
      </c>
      <c r="B571" s="661" t="s">
        <v>567</v>
      </c>
      <c r="C571" s="662" t="s">
        <v>579</v>
      </c>
      <c r="D571" s="663" t="s">
        <v>2634</v>
      </c>
      <c r="E571" s="662" t="s">
        <v>606</v>
      </c>
      <c r="F571" s="663" t="s">
        <v>2639</v>
      </c>
      <c r="G571" s="662" t="s">
        <v>619</v>
      </c>
      <c r="H571" s="662" t="s">
        <v>2119</v>
      </c>
      <c r="I571" s="662" t="s">
        <v>2120</v>
      </c>
      <c r="J571" s="662" t="s">
        <v>2121</v>
      </c>
      <c r="K571" s="662" t="s">
        <v>2122</v>
      </c>
      <c r="L571" s="664">
        <v>1492.8700000000001</v>
      </c>
      <c r="M571" s="664">
        <v>1</v>
      </c>
      <c r="N571" s="665">
        <v>1492.8700000000001</v>
      </c>
    </row>
    <row r="572" spans="1:14" ht="14.4" customHeight="1" x14ac:dyDescent="0.3">
      <c r="A572" s="660" t="s">
        <v>566</v>
      </c>
      <c r="B572" s="661" t="s">
        <v>567</v>
      </c>
      <c r="C572" s="662" t="s">
        <v>579</v>
      </c>
      <c r="D572" s="663" t="s">
        <v>2634</v>
      </c>
      <c r="E572" s="662" t="s">
        <v>606</v>
      </c>
      <c r="F572" s="663" t="s">
        <v>2639</v>
      </c>
      <c r="G572" s="662" t="s">
        <v>619</v>
      </c>
      <c r="H572" s="662" t="s">
        <v>1050</v>
      </c>
      <c r="I572" s="662" t="s">
        <v>1051</v>
      </c>
      <c r="J572" s="662" t="s">
        <v>1052</v>
      </c>
      <c r="K572" s="662" t="s">
        <v>1053</v>
      </c>
      <c r="L572" s="664">
        <v>0</v>
      </c>
      <c r="M572" s="664">
        <v>0</v>
      </c>
      <c r="N572" s="665">
        <v>-7.5399099978312734E-4</v>
      </c>
    </row>
    <row r="573" spans="1:14" ht="14.4" customHeight="1" x14ac:dyDescent="0.3">
      <c r="A573" s="660" t="s">
        <v>566</v>
      </c>
      <c r="B573" s="661" t="s">
        <v>567</v>
      </c>
      <c r="C573" s="662" t="s">
        <v>579</v>
      </c>
      <c r="D573" s="663" t="s">
        <v>2634</v>
      </c>
      <c r="E573" s="662" t="s">
        <v>606</v>
      </c>
      <c r="F573" s="663" t="s">
        <v>2639</v>
      </c>
      <c r="G573" s="662" t="s">
        <v>619</v>
      </c>
      <c r="H573" s="662" t="s">
        <v>1054</v>
      </c>
      <c r="I573" s="662" t="s">
        <v>1055</v>
      </c>
      <c r="J573" s="662" t="s">
        <v>1056</v>
      </c>
      <c r="K573" s="662" t="s">
        <v>1057</v>
      </c>
      <c r="L573" s="664">
        <v>104.06969839493678</v>
      </c>
      <c r="M573" s="664">
        <v>22</v>
      </c>
      <c r="N573" s="665">
        <v>2289.5333646886093</v>
      </c>
    </row>
    <row r="574" spans="1:14" ht="14.4" customHeight="1" x14ac:dyDescent="0.3">
      <c r="A574" s="660" t="s">
        <v>566</v>
      </c>
      <c r="B574" s="661" t="s">
        <v>567</v>
      </c>
      <c r="C574" s="662" t="s">
        <v>579</v>
      </c>
      <c r="D574" s="663" t="s">
        <v>2634</v>
      </c>
      <c r="E574" s="662" t="s">
        <v>606</v>
      </c>
      <c r="F574" s="663" t="s">
        <v>2639</v>
      </c>
      <c r="G574" s="662" t="s">
        <v>619</v>
      </c>
      <c r="H574" s="662" t="s">
        <v>2123</v>
      </c>
      <c r="I574" s="662" t="s">
        <v>2124</v>
      </c>
      <c r="J574" s="662" t="s">
        <v>2125</v>
      </c>
      <c r="K574" s="662" t="s">
        <v>2126</v>
      </c>
      <c r="L574" s="664">
        <v>3619.7333333333336</v>
      </c>
      <c r="M574" s="664">
        <v>3</v>
      </c>
      <c r="N574" s="665">
        <v>10859.2</v>
      </c>
    </row>
    <row r="575" spans="1:14" ht="14.4" customHeight="1" x14ac:dyDescent="0.3">
      <c r="A575" s="660" t="s">
        <v>566</v>
      </c>
      <c r="B575" s="661" t="s">
        <v>567</v>
      </c>
      <c r="C575" s="662" t="s">
        <v>579</v>
      </c>
      <c r="D575" s="663" t="s">
        <v>2634</v>
      </c>
      <c r="E575" s="662" t="s">
        <v>606</v>
      </c>
      <c r="F575" s="663" t="s">
        <v>2639</v>
      </c>
      <c r="G575" s="662" t="s">
        <v>619</v>
      </c>
      <c r="H575" s="662" t="s">
        <v>2127</v>
      </c>
      <c r="I575" s="662" t="s">
        <v>2127</v>
      </c>
      <c r="J575" s="662" t="s">
        <v>2128</v>
      </c>
      <c r="K575" s="662" t="s">
        <v>2129</v>
      </c>
      <c r="L575" s="664">
        <v>251.44833411027886</v>
      </c>
      <c r="M575" s="664">
        <v>12</v>
      </c>
      <c r="N575" s="665">
        <v>3017.3800093233463</v>
      </c>
    </row>
    <row r="576" spans="1:14" ht="14.4" customHeight="1" x14ac:dyDescent="0.3">
      <c r="A576" s="660" t="s">
        <v>566</v>
      </c>
      <c r="B576" s="661" t="s">
        <v>567</v>
      </c>
      <c r="C576" s="662" t="s">
        <v>579</v>
      </c>
      <c r="D576" s="663" t="s">
        <v>2634</v>
      </c>
      <c r="E576" s="662" t="s">
        <v>606</v>
      </c>
      <c r="F576" s="663" t="s">
        <v>2639</v>
      </c>
      <c r="G576" s="662" t="s">
        <v>619</v>
      </c>
      <c r="H576" s="662" t="s">
        <v>1058</v>
      </c>
      <c r="I576" s="662" t="s">
        <v>1059</v>
      </c>
      <c r="J576" s="662" t="s">
        <v>1060</v>
      </c>
      <c r="K576" s="662" t="s">
        <v>1061</v>
      </c>
      <c r="L576" s="664">
        <v>814.4799999999999</v>
      </c>
      <c r="M576" s="664">
        <v>3</v>
      </c>
      <c r="N576" s="665">
        <v>2443.4399999999996</v>
      </c>
    </row>
    <row r="577" spans="1:14" ht="14.4" customHeight="1" x14ac:dyDescent="0.3">
      <c r="A577" s="660" t="s">
        <v>566</v>
      </c>
      <c r="B577" s="661" t="s">
        <v>567</v>
      </c>
      <c r="C577" s="662" t="s">
        <v>579</v>
      </c>
      <c r="D577" s="663" t="s">
        <v>2634</v>
      </c>
      <c r="E577" s="662" t="s">
        <v>606</v>
      </c>
      <c r="F577" s="663" t="s">
        <v>2639</v>
      </c>
      <c r="G577" s="662" t="s">
        <v>619</v>
      </c>
      <c r="H577" s="662" t="s">
        <v>2130</v>
      </c>
      <c r="I577" s="662" t="s">
        <v>216</v>
      </c>
      <c r="J577" s="662" t="s">
        <v>2131</v>
      </c>
      <c r="K577" s="662" t="s">
        <v>2132</v>
      </c>
      <c r="L577" s="664">
        <v>73.30940300241808</v>
      </c>
      <c r="M577" s="664">
        <v>1</v>
      </c>
      <c r="N577" s="665">
        <v>73.30940300241808</v>
      </c>
    </row>
    <row r="578" spans="1:14" ht="14.4" customHeight="1" x14ac:dyDescent="0.3">
      <c r="A578" s="660" t="s">
        <v>566</v>
      </c>
      <c r="B578" s="661" t="s">
        <v>567</v>
      </c>
      <c r="C578" s="662" t="s">
        <v>579</v>
      </c>
      <c r="D578" s="663" t="s">
        <v>2634</v>
      </c>
      <c r="E578" s="662" t="s">
        <v>606</v>
      </c>
      <c r="F578" s="663" t="s">
        <v>2639</v>
      </c>
      <c r="G578" s="662" t="s">
        <v>619</v>
      </c>
      <c r="H578" s="662" t="s">
        <v>2133</v>
      </c>
      <c r="I578" s="662" t="s">
        <v>216</v>
      </c>
      <c r="J578" s="662" t="s">
        <v>2134</v>
      </c>
      <c r="K578" s="662"/>
      <c r="L578" s="664">
        <v>52.200002631359531</v>
      </c>
      <c r="M578" s="664">
        <v>3</v>
      </c>
      <c r="N578" s="665">
        <v>156.6000078940786</v>
      </c>
    </row>
    <row r="579" spans="1:14" ht="14.4" customHeight="1" x14ac:dyDescent="0.3">
      <c r="A579" s="660" t="s">
        <v>566</v>
      </c>
      <c r="B579" s="661" t="s">
        <v>567</v>
      </c>
      <c r="C579" s="662" t="s">
        <v>579</v>
      </c>
      <c r="D579" s="663" t="s">
        <v>2634</v>
      </c>
      <c r="E579" s="662" t="s">
        <v>606</v>
      </c>
      <c r="F579" s="663" t="s">
        <v>2639</v>
      </c>
      <c r="G579" s="662" t="s">
        <v>619</v>
      </c>
      <c r="H579" s="662" t="s">
        <v>1079</v>
      </c>
      <c r="I579" s="662" t="s">
        <v>1080</v>
      </c>
      <c r="J579" s="662" t="s">
        <v>1081</v>
      </c>
      <c r="K579" s="662" t="s">
        <v>1082</v>
      </c>
      <c r="L579" s="664">
        <v>544.12069285096322</v>
      </c>
      <c r="M579" s="664">
        <v>22</v>
      </c>
      <c r="N579" s="665">
        <v>11970.655242721192</v>
      </c>
    </row>
    <row r="580" spans="1:14" ht="14.4" customHeight="1" x14ac:dyDescent="0.3">
      <c r="A580" s="660" t="s">
        <v>566</v>
      </c>
      <c r="B580" s="661" t="s">
        <v>567</v>
      </c>
      <c r="C580" s="662" t="s">
        <v>579</v>
      </c>
      <c r="D580" s="663" t="s">
        <v>2634</v>
      </c>
      <c r="E580" s="662" t="s">
        <v>606</v>
      </c>
      <c r="F580" s="663" t="s">
        <v>2639</v>
      </c>
      <c r="G580" s="662" t="s">
        <v>619</v>
      </c>
      <c r="H580" s="662" t="s">
        <v>2135</v>
      </c>
      <c r="I580" s="662" t="s">
        <v>2136</v>
      </c>
      <c r="J580" s="662" t="s">
        <v>2137</v>
      </c>
      <c r="K580" s="662" t="s">
        <v>1733</v>
      </c>
      <c r="L580" s="664">
        <v>118.83970629294328</v>
      </c>
      <c r="M580" s="664">
        <v>3</v>
      </c>
      <c r="N580" s="665">
        <v>356.51911887882983</v>
      </c>
    </row>
    <row r="581" spans="1:14" ht="14.4" customHeight="1" x14ac:dyDescent="0.3">
      <c r="A581" s="660" t="s">
        <v>566</v>
      </c>
      <c r="B581" s="661" t="s">
        <v>567</v>
      </c>
      <c r="C581" s="662" t="s">
        <v>579</v>
      </c>
      <c r="D581" s="663" t="s">
        <v>2634</v>
      </c>
      <c r="E581" s="662" t="s">
        <v>606</v>
      </c>
      <c r="F581" s="663" t="s">
        <v>2639</v>
      </c>
      <c r="G581" s="662" t="s">
        <v>619</v>
      </c>
      <c r="H581" s="662" t="s">
        <v>2138</v>
      </c>
      <c r="I581" s="662" t="s">
        <v>2139</v>
      </c>
      <c r="J581" s="662" t="s">
        <v>2140</v>
      </c>
      <c r="K581" s="662" t="s">
        <v>2141</v>
      </c>
      <c r="L581" s="664">
        <v>38.626123546749632</v>
      </c>
      <c r="M581" s="664">
        <v>40</v>
      </c>
      <c r="N581" s="665">
        <v>1545.0449418699852</v>
      </c>
    </row>
    <row r="582" spans="1:14" ht="14.4" customHeight="1" x14ac:dyDescent="0.3">
      <c r="A582" s="660" t="s">
        <v>566</v>
      </c>
      <c r="B582" s="661" t="s">
        <v>567</v>
      </c>
      <c r="C582" s="662" t="s">
        <v>579</v>
      </c>
      <c r="D582" s="663" t="s">
        <v>2634</v>
      </c>
      <c r="E582" s="662" t="s">
        <v>606</v>
      </c>
      <c r="F582" s="663" t="s">
        <v>2639</v>
      </c>
      <c r="G582" s="662" t="s">
        <v>619</v>
      </c>
      <c r="H582" s="662" t="s">
        <v>2142</v>
      </c>
      <c r="I582" s="662" t="s">
        <v>2143</v>
      </c>
      <c r="J582" s="662" t="s">
        <v>1142</v>
      </c>
      <c r="K582" s="662" t="s">
        <v>2144</v>
      </c>
      <c r="L582" s="664">
        <v>77.279370672853219</v>
      </c>
      <c r="M582" s="664">
        <v>2</v>
      </c>
      <c r="N582" s="665">
        <v>154.55874134570644</v>
      </c>
    </row>
    <row r="583" spans="1:14" ht="14.4" customHeight="1" x14ac:dyDescent="0.3">
      <c r="A583" s="660" t="s">
        <v>566</v>
      </c>
      <c r="B583" s="661" t="s">
        <v>567</v>
      </c>
      <c r="C583" s="662" t="s">
        <v>579</v>
      </c>
      <c r="D583" s="663" t="s">
        <v>2634</v>
      </c>
      <c r="E583" s="662" t="s">
        <v>606</v>
      </c>
      <c r="F583" s="663" t="s">
        <v>2639</v>
      </c>
      <c r="G583" s="662" t="s">
        <v>619</v>
      </c>
      <c r="H583" s="662" t="s">
        <v>1095</v>
      </c>
      <c r="I583" s="662" t="s">
        <v>1096</v>
      </c>
      <c r="J583" s="662" t="s">
        <v>1097</v>
      </c>
      <c r="K583" s="662" t="s">
        <v>1098</v>
      </c>
      <c r="L583" s="664">
        <v>52.92</v>
      </c>
      <c r="M583" s="664">
        <v>20</v>
      </c>
      <c r="N583" s="665">
        <v>1058.4000000000001</v>
      </c>
    </row>
    <row r="584" spans="1:14" ht="14.4" customHeight="1" x14ac:dyDescent="0.3">
      <c r="A584" s="660" t="s">
        <v>566</v>
      </c>
      <c r="B584" s="661" t="s">
        <v>567</v>
      </c>
      <c r="C584" s="662" t="s">
        <v>579</v>
      </c>
      <c r="D584" s="663" t="s">
        <v>2634</v>
      </c>
      <c r="E584" s="662" t="s">
        <v>606</v>
      </c>
      <c r="F584" s="663" t="s">
        <v>2639</v>
      </c>
      <c r="G584" s="662" t="s">
        <v>619</v>
      </c>
      <c r="H584" s="662" t="s">
        <v>2145</v>
      </c>
      <c r="I584" s="662" t="s">
        <v>2146</v>
      </c>
      <c r="J584" s="662" t="s">
        <v>2147</v>
      </c>
      <c r="K584" s="662" t="s">
        <v>1179</v>
      </c>
      <c r="L584" s="664">
        <v>79.000000000000014</v>
      </c>
      <c r="M584" s="664">
        <v>2</v>
      </c>
      <c r="N584" s="665">
        <v>158.00000000000003</v>
      </c>
    </row>
    <row r="585" spans="1:14" ht="14.4" customHeight="1" x14ac:dyDescent="0.3">
      <c r="A585" s="660" t="s">
        <v>566</v>
      </c>
      <c r="B585" s="661" t="s">
        <v>567</v>
      </c>
      <c r="C585" s="662" t="s">
        <v>579</v>
      </c>
      <c r="D585" s="663" t="s">
        <v>2634</v>
      </c>
      <c r="E585" s="662" t="s">
        <v>606</v>
      </c>
      <c r="F585" s="663" t="s">
        <v>2639</v>
      </c>
      <c r="G585" s="662" t="s">
        <v>619</v>
      </c>
      <c r="H585" s="662" t="s">
        <v>1102</v>
      </c>
      <c r="I585" s="662" t="s">
        <v>1103</v>
      </c>
      <c r="J585" s="662" t="s">
        <v>1104</v>
      </c>
      <c r="K585" s="662" t="s">
        <v>1105</v>
      </c>
      <c r="L585" s="664">
        <v>382.10999999999996</v>
      </c>
      <c r="M585" s="664">
        <v>2</v>
      </c>
      <c r="N585" s="665">
        <v>764.21999999999991</v>
      </c>
    </row>
    <row r="586" spans="1:14" ht="14.4" customHeight="1" x14ac:dyDescent="0.3">
      <c r="A586" s="660" t="s">
        <v>566</v>
      </c>
      <c r="B586" s="661" t="s">
        <v>567</v>
      </c>
      <c r="C586" s="662" t="s">
        <v>579</v>
      </c>
      <c r="D586" s="663" t="s">
        <v>2634</v>
      </c>
      <c r="E586" s="662" t="s">
        <v>606</v>
      </c>
      <c r="F586" s="663" t="s">
        <v>2639</v>
      </c>
      <c r="G586" s="662" t="s">
        <v>619</v>
      </c>
      <c r="H586" s="662" t="s">
        <v>1106</v>
      </c>
      <c r="I586" s="662" t="s">
        <v>1107</v>
      </c>
      <c r="J586" s="662" t="s">
        <v>1108</v>
      </c>
      <c r="K586" s="662" t="s">
        <v>1109</v>
      </c>
      <c r="L586" s="664">
        <v>198.31534017832578</v>
      </c>
      <c r="M586" s="664">
        <v>3</v>
      </c>
      <c r="N586" s="665">
        <v>594.94602053497738</v>
      </c>
    </row>
    <row r="587" spans="1:14" ht="14.4" customHeight="1" x14ac:dyDescent="0.3">
      <c r="A587" s="660" t="s">
        <v>566</v>
      </c>
      <c r="B587" s="661" t="s">
        <v>567</v>
      </c>
      <c r="C587" s="662" t="s">
        <v>579</v>
      </c>
      <c r="D587" s="663" t="s">
        <v>2634</v>
      </c>
      <c r="E587" s="662" t="s">
        <v>606</v>
      </c>
      <c r="F587" s="663" t="s">
        <v>2639</v>
      </c>
      <c r="G587" s="662" t="s">
        <v>619</v>
      </c>
      <c r="H587" s="662" t="s">
        <v>1110</v>
      </c>
      <c r="I587" s="662" t="s">
        <v>1111</v>
      </c>
      <c r="J587" s="662" t="s">
        <v>1112</v>
      </c>
      <c r="K587" s="662"/>
      <c r="L587" s="664">
        <v>83.361338545236876</v>
      </c>
      <c r="M587" s="664">
        <v>24</v>
      </c>
      <c r="N587" s="665">
        <v>2000.6721250856849</v>
      </c>
    </row>
    <row r="588" spans="1:14" ht="14.4" customHeight="1" x14ac:dyDescent="0.3">
      <c r="A588" s="660" t="s">
        <v>566</v>
      </c>
      <c r="B588" s="661" t="s">
        <v>567</v>
      </c>
      <c r="C588" s="662" t="s">
        <v>579</v>
      </c>
      <c r="D588" s="663" t="s">
        <v>2634</v>
      </c>
      <c r="E588" s="662" t="s">
        <v>606</v>
      </c>
      <c r="F588" s="663" t="s">
        <v>2639</v>
      </c>
      <c r="G588" s="662" t="s">
        <v>619</v>
      </c>
      <c r="H588" s="662" t="s">
        <v>2148</v>
      </c>
      <c r="I588" s="662" t="s">
        <v>216</v>
      </c>
      <c r="J588" s="662" t="s">
        <v>2149</v>
      </c>
      <c r="K588" s="662"/>
      <c r="L588" s="664">
        <v>260.25985500000002</v>
      </c>
      <c r="M588" s="664">
        <v>1</v>
      </c>
      <c r="N588" s="665">
        <v>260.25985500000002</v>
      </c>
    </row>
    <row r="589" spans="1:14" ht="14.4" customHeight="1" x14ac:dyDescent="0.3">
      <c r="A589" s="660" t="s">
        <v>566</v>
      </c>
      <c r="B589" s="661" t="s">
        <v>567</v>
      </c>
      <c r="C589" s="662" t="s">
        <v>579</v>
      </c>
      <c r="D589" s="663" t="s">
        <v>2634</v>
      </c>
      <c r="E589" s="662" t="s">
        <v>606</v>
      </c>
      <c r="F589" s="663" t="s">
        <v>2639</v>
      </c>
      <c r="G589" s="662" t="s">
        <v>619</v>
      </c>
      <c r="H589" s="662" t="s">
        <v>2150</v>
      </c>
      <c r="I589" s="662" t="s">
        <v>2151</v>
      </c>
      <c r="J589" s="662" t="s">
        <v>2075</v>
      </c>
      <c r="K589" s="662" t="s">
        <v>2152</v>
      </c>
      <c r="L589" s="664">
        <v>44.02</v>
      </c>
      <c r="M589" s="664">
        <v>4</v>
      </c>
      <c r="N589" s="665">
        <v>176.08</v>
      </c>
    </row>
    <row r="590" spans="1:14" ht="14.4" customHeight="1" x14ac:dyDescent="0.3">
      <c r="A590" s="660" t="s">
        <v>566</v>
      </c>
      <c r="B590" s="661" t="s">
        <v>567</v>
      </c>
      <c r="C590" s="662" t="s">
        <v>579</v>
      </c>
      <c r="D590" s="663" t="s">
        <v>2634</v>
      </c>
      <c r="E590" s="662" t="s">
        <v>606</v>
      </c>
      <c r="F590" s="663" t="s">
        <v>2639</v>
      </c>
      <c r="G590" s="662" t="s">
        <v>619</v>
      </c>
      <c r="H590" s="662" t="s">
        <v>2153</v>
      </c>
      <c r="I590" s="662" t="s">
        <v>2154</v>
      </c>
      <c r="J590" s="662" t="s">
        <v>2155</v>
      </c>
      <c r="K590" s="662" t="s">
        <v>2156</v>
      </c>
      <c r="L590" s="664">
        <v>164.2</v>
      </c>
      <c r="M590" s="664">
        <v>1</v>
      </c>
      <c r="N590" s="665">
        <v>164.2</v>
      </c>
    </row>
    <row r="591" spans="1:14" ht="14.4" customHeight="1" x14ac:dyDescent="0.3">
      <c r="A591" s="660" t="s">
        <v>566</v>
      </c>
      <c r="B591" s="661" t="s">
        <v>567</v>
      </c>
      <c r="C591" s="662" t="s">
        <v>579</v>
      </c>
      <c r="D591" s="663" t="s">
        <v>2634</v>
      </c>
      <c r="E591" s="662" t="s">
        <v>606</v>
      </c>
      <c r="F591" s="663" t="s">
        <v>2639</v>
      </c>
      <c r="G591" s="662" t="s">
        <v>619</v>
      </c>
      <c r="H591" s="662" t="s">
        <v>1128</v>
      </c>
      <c r="I591" s="662" t="s">
        <v>1129</v>
      </c>
      <c r="J591" s="662" t="s">
        <v>1130</v>
      </c>
      <c r="K591" s="662" t="s">
        <v>1131</v>
      </c>
      <c r="L591" s="664">
        <v>631.38995841111443</v>
      </c>
      <c r="M591" s="664">
        <v>2.3498000000000001</v>
      </c>
      <c r="N591" s="665">
        <v>1483.6401242744369</v>
      </c>
    </row>
    <row r="592" spans="1:14" ht="14.4" customHeight="1" x14ac:dyDescent="0.3">
      <c r="A592" s="660" t="s">
        <v>566</v>
      </c>
      <c r="B592" s="661" t="s">
        <v>567</v>
      </c>
      <c r="C592" s="662" t="s">
        <v>579</v>
      </c>
      <c r="D592" s="663" t="s">
        <v>2634</v>
      </c>
      <c r="E592" s="662" t="s">
        <v>606</v>
      </c>
      <c r="F592" s="663" t="s">
        <v>2639</v>
      </c>
      <c r="G592" s="662" t="s">
        <v>619</v>
      </c>
      <c r="H592" s="662" t="s">
        <v>1132</v>
      </c>
      <c r="I592" s="662" t="s">
        <v>1133</v>
      </c>
      <c r="J592" s="662" t="s">
        <v>1134</v>
      </c>
      <c r="K592" s="662" t="s">
        <v>1135</v>
      </c>
      <c r="L592" s="664">
        <v>152.86728501709359</v>
      </c>
      <c r="M592" s="664">
        <v>1</v>
      </c>
      <c r="N592" s="665">
        <v>152.86728501709359</v>
      </c>
    </row>
    <row r="593" spans="1:14" ht="14.4" customHeight="1" x14ac:dyDescent="0.3">
      <c r="A593" s="660" t="s">
        <v>566</v>
      </c>
      <c r="B593" s="661" t="s">
        <v>567</v>
      </c>
      <c r="C593" s="662" t="s">
        <v>579</v>
      </c>
      <c r="D593" s="663" t="s">
        <v>2634</v>
      </c>
      <c r="E593" s="662" t="s">
        <v>606</v>
      </c>
      <c r="F593" s="663" t="s">
        <v>2639</v>
      </c>
      <c r="G593" s="662" t="s">
        <v>619</v>
      </c>
      <c r="H593" s="662" t="s">
        <v>2157</v>
      </c>
      <c r="I593" s="662" t="s">
        <v>2158</v>
      </c>
      <c r="J593" s="662" t="s">
        <v>978</v>
      </c>
      <c r="K593" s="662" t="s">
        <v>2159</v>
      </c>
      <c r="L593" s="664">
        <v>70.040000000000006</v>
      </c>
      <c r="M593" s="664">
        <v>9</v>
      </c>
      <c r="N593" s="665">
        <v>630.36</v>
      </c>
    </row>
    <row r="594" spans="1:14" ht="14.4" customHeight="1" x14ac:dyDescent="0.3">
      <c r="A594" s="660" t="s">
        <v>566</v>
      </c>
      <c r="B594" s="661" t="s">
        <v>567</v>
      </c>
      <c r="C594" s="662" t="s">
        <v>579</v>
      </c>
      <c r="D594" s="663" t="s">
        <v>2634</v>
      </c>
      <c r="E594" s="662" t="s">
        <v>606</v>
      </c>
      <c r="F594" s="663" t="s">
        <v>2639</v>
      </c>
      <c r="G594" s="662" t="s">
        <v>619</v>
      </c>
      <c r="H594" s="662" t="s">
        <v>2160</v>
      </c>
      <c r="I594" s="662" t="s">
        <v>2161</v>
      </c>
      <c r="J594" s="662" t="s">
        <v>2162</v>
      </c>
      <c r="K594" s="662" t="s">
        <v>2163</v>
      </c>
      <c r="L594" s="664">
        <v>60.164968971825338</v>
      </c>
      <c r="M594" s="664">
        <v>2</v>
      </c>
      <c r="N594" s="665">
        <v>120.32993794365068</v>
      </c>
    </row>
    <row r="595" spans="1:14" ht="14.4" customHeight="1" x14ac:dyDescent="0.3">
      <c r="A595" s="660" t="s">
        <v>566</v>
      </c>
      <c r="B595" s="661" t="s">
        <v>567</v>
      </c>
      <c r="C595" s="662" t="s">
        <v>579</v>
      </c>
      <c r="D595" s="663" t="s">
        <v>2634</v>
      </c>
      <c r="E595" s="662" t="s">
        <v>606</v>
      </c>
      <c r="F595" s="663" t="s">
        <v>2639</v>
      </c>
      <c r="G595" s="662" t="s">
        <v>619</v>
      </c>
      <c r="H595" s="662" t="s">
        <v>2164</v>
      </c>
      <c r="I595" s="662" t="s">
        <v>216</v>
      </c>
      <c r="J595" s="662" t="s">
        <v>2165</v>
      </c>
      <c r="K595" s="662"/>
      <c r="L595" s="664">
        <v>21.559824426846728</v>
      </c>
      <c r="M595" s="664">
        <v>1</v>
      </c>
      <c r="N595" s="665">
        <v>21.559824426846728</v>
      </c>
    </row>
    <row r="596" spans="1:14" ht="14.4" customHeight="1" x14ac:dyDescent="0.3">
      <c r="A596" s="660" t="s">
        <v>566</v>
      </c>
      <c r="B596" s="661" t="s">
        <v>567</v>
      </c>
      <c r="C596" s="662" t="s">
        <v>579</v>
      </c>
      <c r="D596" s="663" t="s">
        <v>2634</v>
      </c>
      <c r="E596" s="662" t="s">
        <v>606</v>
      </c>
      <c r="F596" s="663" t="s">
        <v>2639</v>
      </c>
      <c r="G596" s="662" t="s">
        <v>619</v>
      </c>
      <c r="H596" s="662" t="s">
        <v>1150</v>
      </c>
      <c r="I596" s="662" t="s">
        <v>216</v>
      </c>
      <c r="J596" s="662" t="s">
        <v>1151</v>
      </c>
      <c r="K596" s="662"/>
      <c r="L596" s="664">
        <v>182.50262249236681</v>
      </c>
      <c r="M596" s="664">
        <v>13</v>
      </c>
      <c r="N596" s="665">
        <v>2372.5340924007687</v>
      </c>
    </row>
    <row r="597" spans="1:14" ht="14.4" customHeight="1" x14ac:dyDescent="0.3">
      <c r="A597" s="660" t="s">
        <v>566</v>
      </c>
      <c r="B597" s="661" t="s">
        <v>567</v>
      </c>
      <c r="C597" s="662" t="s">
        <v>579</v>
      </c>
      <c r="D597" s="663" t="s">
        <v>2634</v>
      </c>
      <c r="E597" s="662" t="s">
        <v>606</v>
      </c>
      <c r="F597" s="663" t="s">
        <v>2639</v>
      </c>
      <c r="G597" s="662" t="s">
        <v>619</v>
      </c>
      <c r="H597" s="662" t="s">
        <v>2166</v>
      </c>
      <c r="I597" s="662" t="s">
        <v>216</v>
      </c>
      <c r="J597" s="662" t="s">
        <v>2167</v>
      </c>
      <c r="K597" s="662"/>
      <c r="L597" s="664">
        <v>139.05263224782004</v>
      </c>
      <c r="M597" s="664">
        <v>5</v>
      </c>
      <c r="N597" s="665">
        <v>695.26316123910021</v>
      </c>
    </row>
    <row r="598" spans="1:14" ht="14.4" customHeight="1" x14ac:dyDescent="0.3">
      <c r="A598" s="660" t="s">
        <v>566</v>
      </c>
      <c r="B598" s="661" t="s">
        <v>567</v>
      </c>
      <c r="C598" s="662" t="s">
        <v>579</v>
      </c>
      <c r="D598" s="663" t="s">
        <v>2634</v>
      </c>
      <c r="E598" s="662" t="s">
        <v>606</v>
      </c>
      <c r="F598" s="663" t="s">
        <v>2639</v>
      </c>
      <c r="G598" s="662" t="s">
        <v>619</v>
      </c>
      <c r="H598" s="662" t="s">
        <v>2168</v>
      </c>
      <c r="I598" s="662" t="s">
        <v>2169</v>
      </c>
      <c r="J598" s="662" t="s">
        <v>2170</v>
      </c>
      <c r="K598" s="662" t="s">
        <v>2171</v>
      </c>
      <c r="L598" s="664">
        <v>509.23503049374654</v>
      </c>
      <c r="M598" s="664">
        <v>2</v>
      </c>
      <c r="N598" s="665">
        <v>1018.4700609874931</v>
      </c>
    </row>
    <row r="599" spans="1:14" ht="14.4" customHeight="1" x14ac:dyDescent="0.3">
      <c r="A599" s="660" t="s">
        <v>566</v>
      </c>
      <c r="B599" s="661" t="s">
        <v>567</v>
      </c>
      <c r="C599" s="662" t="s">
        <v>579</v>
      </c>
      <c r="D599" s="663" t="s">
        <v>2634</v>
      </c>
      <c r="E599" s="662" t="s">
        <v>606</v>
      </c>
      <c r="F599" s="663" t="s">
        <v>2639</v>
      </c>
      <c r="G599" s="662" t="s">
        <v>619</v>
      </c>
      <c r="H599" s="662" t="s">
        <v>2172</v>
      </c>
      <c r="I599" s="662" t="s">
        <v>216</v>
      </c>
      <c r="J599" s="662" t="s">
        <v>2173</v>
      </c>
      <c r="K599" s="662"/>
      <c r="L599" s="664">
        <v>123.25976918510696</v>
      </c>
      <c r="M599" s="664">
        <v>5</v>
      </c>
      <c r="N599" s="665">
        <v>616.29884592553481</v>
      </c>
    </row>
    <row r="600" spans="1:14" ht="14.4" customHeight="1" x14ac:dyDescent="0.3">
      <c r="A600" s="660" t="s">
        <v>566</v>
      </c>
      <c r="B600" s="661" t="s">
        <v>567</v>
      </c>
      <c r="C600" s="662" t="s">
        <v>579</v>
      </c>
      <c r="D600" s="663" t="s">
        <v>2634</v>
      </c>
      <c r="E600" s="662" t="s">
        <v>606</v>
      </c>
      <c r="F600" s="663" t="s">
        <v>2639</v>
      </c>
      <c r="G600" s="662" t="s">
        <v>619</v>
      </c>
      <c r="H600" s="662" t="s">
        <v>2174</v>
      </c>
      <c r="I600" s="662" t="s">
        <v>216</v>
      </c>
      <c r="J600" s="662" t="s">
        <v>2175</v>
      </c>
      <c r="K600" s="662"/>
      <c r="L600" s="664">
        <v>26.219999999999995</v>
      </c>
      <c r="M600" s="664">
        <v>2</v>
      </c>
      <c r="N600" s="665">
        <v>52.439999999999991</v>
      </c>
    </row>
    <row r="601" spans="1:14" ht="14.4" customHeight="1" x14ac:dyDescent="0.3">
      <c r="A601" s="660" t="s">
        <v>566</v>
      </c>
      <c r="B601" s="661" t="s">
        <v>567</v>
      </c>
      <c r="C601" s="662" t="s">
        <v>579</v>
      </c>
      <c r="D601" s="663" t="s">
        <v>2634</v>
      </c>
      <c r="E601" s="662" t="s">
        <v>606</v>
      </c>
      <c r="F601" s="663" t="s">
        <v>2639</v>
      </c>
      <c r="G601" s="662" t="s">
        <v>619</v>
      </c>
      <c r="H601" s="662" t="s">
        <v>2176</v>
      </c>
      <c r="I601" s="662" t="s">
        <v>2177</v>
      </c>
      <c r="J601" s="662" t="s">
        <v>2178</v>
      </c>
      <c r="K601" s="662" t="s">
        <v>2179</v>
      </c>
      <c r="L601" s="664">
        <v>49.76</v>
      </c>
      <c r="M601" s="664">
        <v>2</v>
      </c>
      <c r="N601" s="665">
        <v>99.52</v>
      </c>
    </row>
    <row r="602" spans="1:14" ht="14.4" customHeight="1" x14ac:dyDescent="0.3">
      <c r="A602" s="660" t="s">
        <v>566</v>
      </c>
      <c r="B602" s="661" t="s">
        <v>567</v>
      </c>
      <c r="C602" s="662" t="s">
        <v>579</v>
      </c>
      <c r="D602" s="663" t="s">
        <v>2634</v>
      </c>
      <c r="E602" s="662" t="s">
        <v>606</v>
      </c>
      <c r="F602" s="663" t="s">
        <v>2639</v>
      </c>
      <c r="G602" s="662" t="s">
        <v>619</v>
      </c>
      <c r="H602" s="662" t="s">
        <v>2180</v>
      </c>
      <c r="I602" s="662" t="s">
        <v>2181</v>
      </c>
      <c r="J602" s="662" t="s">
        <v>2182</v>
      </c>
      <c r="K602" s="662" t="s">
        <v>1098</v>
      </c>
      <c r="L602" s="664">
        <v>104.47999999999999</v>
      </c>
      <c r="M602" s="664">
        <v>20</v>
      </c>
      <c r="N602" s="665">
        <v>2089.6</v>
      </c>
    </row>
    <row r="603" spans="1:14" ht="14.4" customHeight="1" x14ac:dyDescent="0.3">
      <c r="A603" s="660" t="s">
        <v>566</v>
      </c>
      <c r="B603" s="661" t="s">
        <v>567</v>
      </c>
      <c r="C603" s="662" t="s">
        <v>579</v>
      </c>
      <c r="D603" s="663" t="s">
        <v>2634</v>
      </c>
      <c r="E603" s="662" t="s">
        <v>606</v>
      </c>
      <c r="F603" s="663" t="s">
        <v>2639</v>
      </c>
      <c r="G603" s="662" t="s">
        <v>619</v>
      </c>
      <c r="H603" s="662" t="s">
        <v>1176</v>
      </c>
      <c r="I603" s="662" t="s">
        <v>1177</v>
      </c>
      <c r="J603" s="662" t="s">
        <v>1178</v>
      </c>
      <c r="K603" s="662" t="s">
        <v>1179</v>
      </c>
      <c r="L603" s="664">
        <v>89.27</v>
      </c>
      <c r="M603" s="664">
        <v>1</v>
      </c>
      <c r="N603" s="665">
        <v>89.27</v>
      </c>
    </row>
    <row r="604" spans="1:14" ht="14.4" customHeight="1" x14ac:dyDescent="0.3">
      <c r="A604" s="660" t="s">
        <v>566</v>
      </c>
      <c r="B604" s="661" t="s">
        <v>567</v>
      </c>
      <c r="C604" s="662" t="s">
        <v>579</v>
      </c>
      <c r="D604" s="663" t="s">
        <v>2634</v>
      </c>
      <c r="E604" s="662" t="s">
        <v>606</v>
      </c>
      <c r="F604" s="663" t="s">
        <v>2639</v>
      </c>
      <c r="G604" s="662" t="s">
        <v>619</v>
      </c>
      <c r="H604" s="662" t="s">
        <v>1180</v>
      </c>
      <c r="I604" s="662" t="s">
        <v>1181</v>
      </c>
      <c r="J604" s="662" t="s">
        <v>1182</v>
      </c>
      <c r="K604" s="662" t="s">
        <v>1183</v>
      </c>
      <c r="L604" s="664">
        <v>325.15888803706252</v>
      </c>
      <c r="M604" s="664">
        <v>1</v>
      </c>
      <c r="N604" s="665">
        <v>325.15888803706252</v>
      </c>
    </row>
    <row r="605" spans="1:14" ht="14.4" customHeight="1" x14ac:dyDescent="0.3">
      <c r="A605" s="660" t="s">
        <v>566</v>
      </c>
      <c r="B605" s="661" t="s">
        <v>567</v>
      </c>
      <c r="C605" s="662" t="s">
        <v>579</v>
      </c>
      <c r="D605" s="663" t="s">
        <v>2634</v>
      </c>
      <c r="E605" s="662" t="s">
        <v>606</v>
      </c>
      <c r="F605" s="663" t="s">
        <v>2639</v>
      </c>
      <c r="G605" s="662" t="s">
        <v>619</v>
      </c>
      <c r="H605" s="662" t="s">
        <v>2183</v>
      </c>
      <c r="I605" s="662" t="s">
        <v>2184</v>
      </c>
      <c r="J605" s="662" t="s">
        <v>2185</v>
      </c>
      <c r="K605" s="662" t="s">
        <v>2186</v>
      </c>
      <c r="L605" s="664">
        <v>32.225328959009111</v>
      </c>
      <c r="M605" s="664">
        <v>26</v>
      </c>
      <c r="N605" s="665">
        <v>837.85855293423697</v>
      </c>
    </row>
    <row r="606" spans="1:14" ht="14.4" customHeight="1" x14ac:dyDescent="0.3">
      <c r="A606" s="660" t="s">
        <v>566</v>
      </c>
      <c r="B606" s="661" t="s">
        <v>567</v>
      </c>
      <c r="C606" s="662" t="s">
        <v>579</v>
      </c>
      <c r="D606" s="663" t="s">
        <v>2634</v>
      </c>
      <c r="E606" s="662" t="s">
        <v>606</v>
      </c>
      <c r="F606" s="663" t="s">
        <v>2639</v>
      </c>
      <c r="G606" s="662" t="s">
        <v>619</v>
      </c>
      <c r="H606" s="662" t="s">
        <v>1184</v>
      </c>
      <c r="I606" s="662" t="s">
        <v>1185</v>
      </c>
      <c r="J606" s="662" t="s">
        <v>1186</v>
      </c>
      <c r="K606" s="662" t="s">
        <v>1187</v>
      </c>
      <c r="L606" s="664">
        <v>28.621795171738277</v>
      </c>
      <c r="M606" s="664">
        <v>22</v>
      </c>
      <c r="N606" s="665">
        <v>629.67949377824209</v>
      </c>
    </row>
    <row r="607" spans="1:14" ht="14.4" customHeight="1" x14ac:dyDescent="0.3">
      <c r="A607" s="660" t="s">
        <v>566</v>
      </c>
      <c r="B607" s="661" t="s">
        <v>567</v>
      </c>
      <c r="C607" s="662" t="s">
        <v>579</v>
      </c>
      <c r="D607" s="663" t="s">
        <v>2634</v>
      </c>
      <c r="E607" s="662" t="s">
        <v>606</v>
      </c>
      <c r="F607" s="663" t="s">
        <v>2639</v>
      </c>
      <c r="G607" s="662" t="s">
        <v>619</v>
      </c>
      <c r="H607" s="662" t="s">
        <v>1188</v>
      </c>
      <c r="I607" s="662" t="s">
        <v>1189</v>
      </c>
      <c r="J607" s="662" t="s">
        <v>1190</v>
      </c>
      <c r="K607" s="662" t="s">
        <v>933</v>
      </c>
      <c r="L607" s="664">
        <v>75.255204253173076</v>
      </c>
      <c r="M607" s="664">
        <v>2</v>
      </c>
      <c r="N607" s="665">
        <v>150.51040850634615</v>
      </c>
    </row>
    <row r="608" spans="1:14" ht="14.4" customHeight="1" x14ac:dyDescent="0.3">
      <c r="A608" s="660" t="s">
        <v>566</v>
      </c>
      <c r="B608" s="661" t="s">
        <v>567</v>
      </c>
      <c r="C608" s="662" t="s">
        <v>579</v>
      </c>
      <c r="D608" s="663" t="s">
        <v>2634</v>
      </c>
      <c r="E608" s="662" t="s">
        <v>606</v>
      </c>
      <c r="F608" s="663" t="s">
        <v>2639</v>
      </c>
      <c r="G608" s="662" t="s">
        <v>619</v>
      </c>
      <c r="H608" s="662" t="s">
        <v>2187</v>
      </c>
      <c r="I608" s="662" t="s">
        <v>216</v>
      </c>
      <c r="J608" s="662" t="s">
        <v>2188</v>
      </c>
      <c r="K608" s="662"/>
      <c r="L608" s="664">
        <v>78.760000000000005</v>
      </c>
      <c r="M608" s="664">
        <v>1</v>
      </c>
      <c r="N608" s="665">
        <v>78.760000000000005</v>
      </c>
    </row>
    <row r="609" spans="1:14" ht="14.4" customHeight="1" x14ac:dyDescent="0.3">
      <c r="A609" s="660" t="s">
        <v>566</v>
      </c>
      <c r="B609" s="661" t="s">
        <v>567</v>
      </c>
      <c r="C609" s="662" t="s">
        <v>579</v>
      </c>
      <c r="D609" s="663" t="s">
        <v>2634</v>
      </c>
      <c r="E609" s="662" t="s">
        <v>606</v>
      </c>
      <c r="F609" s="663" t="s">
        <v>2639</v>
      </c>
      <c r="G609" s="662" t="s">
        <v>619</v>
      </c>
      <c r="H609" s="662" t="s">
        <v>2189</v>
      </c>
      <c r="I609" s="662" t="s">
        <v>2190</v>
      </c>
      <c r="J609" s="662" t="s">
        <v>2191</v>
      </c>
      <c r="K609" s="662" t="s">
        <v>2192</v>
      </c>
      <c r="L609" s="664">
        <v>59.032986233741958</v>
      </c>
      <c r="M609" s="664">
        <v>3</v>
      </c>
      <c r="N609" s="665">
        <v>177.09895870122588</v>
      </c>
    </row>
    <row r="610" spans="1:14" ht="14.4" customHeight="1" x14ac:dyDescent="0.3">
      <c r="A610" s="660" t="s">
        <v>566</v>
      </c>
      <c r="B610" s="661" t="s">
        <v>567</v>
      </c>
      <c r="C610" s="662" t="s">
        <v>579</v>
      </c>
      <c r="D610" s="663" t="s">
        <v>2634</v>
      </c>
      <c r="E610" s="662" t="s">
        <v>606</v>
      </c>
      <c r="F610" s="663" t="s">
        <v>2639</v>
      </c>
      <c r="G610" s="662" t="s">
        <v>619</v>
      </c>
      <c r="H610" s="662" t="s">
        <v>1191</v>
      </c>
      <c r="I610" s="662" t="s">
        <v>1192</v>
      </c>
      <c r="J610" s="662" t="s">
        <v>1193</v>
      </c>
      <c r="K610" s="662" t="s">
        <v>1194</v>
      </c>
      <c r="L610" s="664">
        <v>46.44715710695467</v>
      </c>
      <c r="M610" s="664">
        <v>46</v>
      </c>
      <c r="N610" s="665">
        <v>2136.5692269199149</v>
      </c>
    </row>
    <row r="611" spans="1:14" ht="14.4" customHeight="1" x14ac:dyDescent="0.3">
      <c r="A611" s="660" t="s">
        <v>566</v>
      </c>
      <c r="B611" s="661" t="s">
        <v>567</v>
      </c>
      <c r="C611" s="662" t="s">
        <v>579</v>
      </c>
      <c r="D611" s="663" t="s">
        <v>2634</v>
      </c>
      <c r="E611" s="662" t="s">
        <v>606</v>
      </c>
      <c r="F611" s="663" t="s">
        <v>2639</v>
      </c>
      <c r="G611" s="662" t="s">
        <v>619</v>
      </c>
      <c r="H611" s="662" t="s">
        <v>2193</v>
      </c>
      <c r="I611" s="662" t="s">
        <v>2194</v>
      </c>
      <c r="J611" s="662" t="s">
        <v>2195</v>
      </c>
      <c r="K611" s="662" t="s">
        <v>2196</v>
      </c>
      <c r="L611" s="664">
        <v>79.22</v>
      </c>
      <c r="M611" s="664">
        <v>2</v>
      </c>
      <c r="N611" s="665">
        <v>158.44</v>
      </c>
    </row>
    <row r="612" spans="1:14" ht="14.4" customHeight="1" x14ac:dyDescent="0.3">
      <c r="A612" s="660" t="s">
        <v>566</v>
      </c>
      <c r="B612" s="661" t="s">
        <v>567</v>
      </c>
      <c r="C612" s="662" t="s">
        <v>579</v>
      </c>
      <c r="D612" s="663" t="s">
        <v>2634</v>
      </c>
      <c r="E612" s="662" t="s">
        <v>606</v>
      </c>
      <c r="F612" s="663" t="s">
        <v>2639</v>
      </c>
      <c r="G612" s="662" t="s">
        <v>619</v>
      </c>
      <c r="H612" s="662" t="s">
        <v>2197</v>
      </c>
      <c r="I612" s="662" t="s">
        <v>2198</v>
      </c>
      <c r="J612" s="662" t="s">
        <v>2199</v>
      </c>
      <c r="K612" s="662" t="s">
        <v>2200</v>
      </c>
      <c r="L612" s="664">
        <v>805.45000000000016</v>
      </c>
      <c r="M612" s="664">
        <v>3</v>
      </c>
      <c r="N612" s="665">
        <v>2416.3500000000004</v>
      </c>
    </row>
    <row r="613" spans="1:14" ht="14.4" customHeight="1" x14ac:dyDescent="0.3">
      <c r="A613" s="660" t="s">
        <v>566</v>
      </c>
      <c r="B613" s="661" t="s">
        <v>567</v>
      </c>
      <c r="C613" s="662" t="s">
        <v>579</v>
      </c>
      <c r="D613" s="663" t="s">
        <v>2634</v>
      </c>
      <c r="E613" s="662" t="s">
        <v>606</v>
      </c>
      <c r="F613" s="663" t="s">
        <v>2639</v>
      </c>
      <c r="G613" s="662" t="s">
        <v>619</v>
      </c>
      <c r="H613" s="662" t="s">
        <v>1203</v>
      </c>
      <c r="I613" s="662" t="s">
        <v>1203</v>
      </c>
      <c r="J613" s="662" t="s">
        <v>1204</v>
      </c>
      <c r="K613" s="662" t="s">
        <v>1205</v>
      </c>
      <c r="L613" s="664">
        <v>750.21035719223232</v>
      </c>
      <c r="M613" s="664">
        <v>23</v>
      </c>
      <c r="N613" s="665">
        <v>17254.838215421343</v>
      </c>
    </row>
    <row r="614" spans="1:14" ht="14.4" customHeight="1" x14ac:dyDescent="0.3">
      <c r="A614" s="660" t="s">
        <v>566</v>
      </c>
      <c r="B614" s="661" t="s">
        <v>567</v>
      </c>
      <c r="C614" s="662" t="s">
        <v>579</v>
      </c>
      <c r="D614" s="663" t="s">
        <v>2634</v>
      </c>
      <c r="E614" s="662" t="s">
        <v>606</v>
      </c>
      <c r="F614" s="663" t="s">
        <v>2639</v>
      </c>
      <c r="G614" s="662" t="s">
        <v>619</v>
      </c>
      <c r="H614" s="662" t="s">
        <v>2201</v>
      </c>
      <c r="I614" s="662" t="s">
        <v>216</v>
      </c>
      <c r="J614" s="662" t="s">
        <v>2202</v>
      </c>
      <c r="K614" s="662"/>
      <c r="L614" s="664">
        <v>164.56891372695407</v>
      </c>
      <c r="M614" s="664">
        <v>1</v>
      </c>
      <c r="N614" s="665">
        <v>164.56891372695407</v>
      </c>
    </row>
    <row r="615" spans="1:14" ht="14.4" customHeight="1" x14ac:dyDescent="0.3">
      <c r="A615" s="660" t="s">
        <v>566</v>
      </c>
      <c r="B615" s="661" t="s">
        <v>567</v>
      </c>
      <c r="C615" s="662" t="s">
        <v>579</v>
      </c>
      <c r="D615" s="663" t="s">
        <v>2634</v>
      </c>
      <c r="E615" s="662" t="s">
        <v>606</v>
      </c>
      <c r="F615" s="663" t="s">
        <v>2639</v>
      </c>
      <c r="G615" s="662" t="s">
        <v>619</v>
      </c>
      <c r="H615" s="662" t="s">
        <v>2203</v>
      </c>
      <c r="I615" s="662" t="s">
        <v>216</v>
      </c>
      <c r="J615" s="662" t="s">
        <v>2204</v>
      </c>
      <c r="K615" s="662"/>
      <c r="L615" s="664">
        <v>53.502007596951188</v>
      </c>
      <c r="M615" s="664">
        <v>1</v>
      </c>
      <c r="N615" s="665">
        <v>53.502007596951188</v>
      </c>
    </row>
    <row r="616" spans="1:14" ht="14.4" customHeight="1" x14ac:dyDescent="0.3">
      <c r="A616" s="660" t="s">
        <v>566</v>
      </c>
      <c r="B616" s="661" t="s">
        <v>567</v>
      </c>
      <c r="C616" s="662" t="s">
        <v>579</v>
      </c>
      <c r="D616" s="663" t="s">
        <v>2634</v>
      </c>
      <c r="E616" s="662" t="s">
        <v>606</v>
      </c>
      <c r="F616" s="663" t="s">
        <v>2639</v>
      </c>
      <c r="G616" s="662" t="s">
        <v>619</v>
      </c>
      <c r="H616" s="662" t="s">
        <v>2205</v>
      </c>
      <c r="I616" s="662" t="s">
        <v>2206</v>
      </c>
      <c r="J616" s="662" t="s">
        <v>2207</v>
      </c>
      <c r="K616" s="662" t="s">
        <v>1116</v>
      </c>
      <c r="L616" s="664">
        <v>77.95</v>
      </c>
      <c r="M616" s="664">
        <v>1</v>
      </c>
      <c r="N616" s="665">
        <v>77.95</v>
      </c>
    </row>
    <row r="617" spans="1:14" ht="14.4" customHeight="1" x14ac:dyDescent="0.3">
      <c r="A617" s="660" t="s">
        <v>566</v>
      </c>
      <c r="B617" s="661" t="s">
        <v>567</v>
      </c>
      <c r="C617" s="662" t="s">
        <v>579</v>
      </c>
      <c r="D617" s="663" t="s">
        <v>2634</v>
      </c>
      <c r="E617" s="662" t="s">
        <v>606</v>
      </c>
      <c r="F617" s="663" t="s">
        <v>2639</v>
      </c>
      <c r="G617" s="662" t="s">
        <v>619</v>
      </c>
      <c r="H617" s="662" t="s">
        <v>1218</v>
      </c>
      <c r="I617" s="662" t="s">
        <v>1219</v>
      </c>
      <c r="J617" s="662" t="s">
        <v>1220</v>
      </c>
      <c r="K617" s="662" t="s">
        <v>1221</v>
      </c>
      <c r="L617" s="664">
        <v>50.779999999999951</v>
      </c>
      <c r="M617" s="664">
        <v>3</v>
      </c>
      <c r="N617" s="665">
        <v>152.33999999999986</v>
      </c>
    </row>
    <row r="618" spans="1:14" ht="14.4" customHeight="1" x14ac:dyDescent="0.3">
      <c r="A618" s="660" t="s">
        <v>566</v>
      </c>
      <c r="B618" s="661" t="s">
        <v>567</v>
      </c>
      <c r="C618" s="662" t="s">
        <v>579</v>
      </c>
      <c r="D618" s="663" t="s">
        <v>2634</v>
      </c>
      <c r="E618" s="662" t="s">
        <v>606</v>
      </c>
      <c r="F618" s="663" t="s">
        <v>2639</v>
      </c>
      <c r="G618" s="662" t="s">
        <v>619</v>
      </c>
      <c r="H618" s="662" t="s">
        <v>2208</v>
      </c>
      <c r="I618" s="662" t="s">
        <v>2209</v>
      </c>
      <c r="J618" s="662" t="s">
        <v>2210</v>
      </c>
      <c r="K618" s="662" t="s">
        <v>2211</v>
      </c>
      <c r="L618" s="664">
        <v>110.91955169025695</v>
      </c>
      <c r="M618" s="664">
        <v>2</v>
      </c>
      <c r="N618" s="665">
        <v>221.8391033805139</v>
      </c>
    </row>
    <row r="619" spans="1:14" ht="14.4" customHeight="1" x14ac:dyDescent="0.3">
      <c r="A619" s="660" t="s">
        <v>566</v>
      </c>
      <c r="B619" s="661" t="s">
        <v>567</v>
      </c>
      <c r="C619" s="662" t="s">
        <v>579</v>
      </c>
      <c r="D619" s="663" t="s">
        <v>2634</v>
      </c>
      <c r="E619" s="662" t="s">
        <v>606</v>
      </c>
      <c r="F619" s="663" t="s">
        <v>2639</v>
      </c>
      <c r="G619" s="662" t="s">
        <v>619</v>
      </c>
      <c r="H619" s="662" t="s">
        <v>2212</v>
      </c>
      <c r="I619" s="662" t="s">
        <v>2213</v>
      </c>
      <c r="J619" s="662" t="s">
        <v>2214</v>
      </c>
      <c r="K619" s="662" t="s">
        <v>2215</v>
      </c>
      <c r="L619" s="664">
        <v>82.91</v>
      </c>
      <c r="M619" s="664">
        <v>1</v>
      </c>
      <c r="N619" s="665">
        <v>82.91</v>
      </c>
    </row>
    <row r="620" spans="1:14" ht="14.4" customHeight="1" x14ac:dyDescent="0.3">
      <c r="A620" s="660" t="s">
        <v>566</v>
      </c>
      <c r="B620" s="661" t="s">
        <v>567</v>
      </c>
      <c r="C620" s="662" t="s">
        <v>579</v>
      </c>
      <c r="D620" s="663" t="s">
        <v>2634</v>
      </c>
      <c r="E620" s="662" t="s">
        <v>606</v>
      </c>
      <c r="F620" s="663" t="s">
        <v>2639</v>
      </c>
      <c r="G620" s="662" t="s">
        <v>619</v>
      </c>
      <c r="H620" s="662" t="s">
        <v>1222</v>
      </c>
      <c r="I620" s="662" t="s">
        <v>216</v>
      </c>
      <c r="J620" s="662" t="s">
        <v>1223</v>
      </c>
      <c r="K620" s="662"/>
      <c r="L620" s="664">
        <v>404.25</v>
      </c>
      <c r="M620" s="664">
        <v>1</v>
      </c>
      <c r="N620" s="665">
        <v>404.25</v>
      </c>
    </row>
    <row r="621" spans="1:14" ht="14.4" customHeight="1" x14ac:dyDescent="0.3">
      <c r="A621" s="660" t="s">
        <v>566</v>
      </c>
      <c r="B621" s="661" t="s">
        <v>567</v>
      </c>
      <c r="C621" s="662" t="s">
        <v>579</v>
      </c>
      <c r="D621" s="663" t="s">
        <v>2634</v>
      </c>
      <c r="E621" s="662" t="s">
        <v>606</v>
      </c>
      <c r="F621" s="663" t="s">
        <v>2639</v>
      </c>
      <c r="G621" s="662" t="s">
        <v>619</v>
      </c>
      <c r="H621" s="662" t="s">
        <v>2216</v>
      </c>
      <c r="I621" s="662" t="s">
        <v>216</v>
      </c>
      <c r="J621" s="662" t="s">
        <v>2217</v>
      </c>
      <c r="K621" s="662"/>
      <c r="L621" s="664">
        <v>26.20999999999999</v>
      </c>
      <c r="M621" s="664">
        <v>3</v>
      </c>
      <c r="N621" s="665">
        <v>78.629999999999967</v>
      </c>
    </row>
    <row r="622" spans="1:14" ht="14.4" customHeight="1" x14ac:dyDescent="0.3">
      <c r="A622" s="660" t="s">
        <v>566</v>
      </c>
      <c r="B622" s="661" t="s">
        <v>567</v>
      </c>
      <c r="C622" s="662" t="s">
        <v>579</v>
      </c>
      <c r="D622" s="663" t="s">
        <v>2634</v>
      </c>
      <c r="E622" s="662" t="s">
        <v>606</v>
      </c>
      <c r="F622" s="663" t="s">
        <v>2639</v>
      </c>
      <c r="G622" s="662" t="s">
        <v>619</v>
      </c>
      <c r="H622" s="662" t="s">
        <v>2218</v>
      </c>
      <c r="I622" s="662" t="s">
        <v>2219</v>
      </c>
      <c r="J622" s="662" t="s">
        <v>2220</v>
      </c>
      <c r="K622" s="662"/>
      <c r="L622" s="664">
        <v>70.785002301270339</v>
      </c>
      <c r="M622" s="664">
        <v>4</v>
      </c>
      <c r="N622" s="665">
        <v>283.14000920508136</v>
      </c>
    </row>
    <row r="623" spans="1:14" ht="14.4" customHeight="1" x14ac:dyDescent="0.3">
      <c r="A623" s="660" t="s">
        <v>566</v>
      </c>
      <c r="B623" s="661" t="s">
        <v>567</v>
      </c>
      <c r="C623" s="662" t="s">
        <v>579</v>
      </c>
      <c r="D623" s="663" t="s">
        <v>2634</v>
      </c>
      <c r="E623" s="662" t="s">
        <v>606</v>
      </c>
      <c r="F623" s="663" t="s">
        <v>2639</v>
      </c>
      <c r="G623" s="662" t="s">
        <v>619</v>
      </c>
      <c r="H623" s="662" t="s">
        <v>2221</v>
      </c>
      <c r="I623" s="662" t="s">
        <v>2222</v>
      </c>
      <c r="J623" s="662" t="s">
        <v>2223</v>
      </c>
      <c r="K623" s="662" t="s">
        <v>2224</v>
      </c>
      <c r="L623" s="664">
        <v>128.83499999999995</v>
      </c>
      <c r="M623" s="664">
        <v>6</v>
      </c>
      <c r="N623" s="665">
        <v>773.00999999999976</v>
      </c>
    </row>
    <row r="624" spans="1:14" ht="14.4" customHeight="1" x14ac:dyDescent="0.3">
      <c r="A624" s="660" t="s">
        <v>566</v>
      </c>
      <c r="B624" s="661" t="s">
        <v>567</v>
      </c>
      <c r="C624" s="662" t="s">
        <v>579</v>
      </c>
      <c r="D624" s="663" t="s">
        <v>2634</v>
      </c>
      <c r="E624" s="662" t="s">
        <v>606</v>
      </c>
      <c r="F624" s="663" t="s">
        <v>2639</v>
      </c>
      <c r="G624" s="662" t="s">
        <v>619</v>
      </c>
      <c r="H624" s="662" t="s">
        <v>1232</v>
      </c>
      <c r="I624" s="662" t="s">
        <v>1233</v>
      </c>
      <c r="J624" s="662" t="s">
        <v>1230</v>
      </c>
      <c r="K624" s="662" t="s">
        <v>1234</v>
      </c>
      <c r="L624" s="664">
        <v>364.01986748549331</v>
      </c>
      <c r="M624" s="664">
        <v>1</v>
      </c>
      <c r="N624" s="665">
        <v>364.01986748549331</v>
      </c>
    </row>
    <row r="625" spans="1:14" ht="14.4" customHeight="1" x14ac:dyDescent="0.3">
      <c r="A625" s="660" t="s">
        <v>566</v>
      </c>
      <c r="B625" s="661" t="s">
        <v>567</v>
      </c>
      <c r="C625" s="662" t="s">
        <v>579</v>
      </c>
      <c r="D625" s="663" t="s">
        <v>2634</v>
      </c>
      <c r="E625" s="662" t="s">
        <v>606</v>
      </c>
      <c r="F625" s="663" t="s">
        <v>2639</v>
      </c>
      <c r="G625" s="662" t="s">
        <v>619</v>
      </c>
      <c r="H625" s="662" t="s">
        <v>1243</v>
      </c>
      <c r="I625" s="662" t="s">
        <v>1244</v>
      </c>
      <c r="J625" s="662" t="s">
        <v>1245</v>
      </c>
      <c r="K625" s="662" t="s">
        <v>1246</v>
      </c>
      <c r="L625" s="664">
        <v>81.915583780958329</v>
      </c>
      <c r="M625" s="664">
        <v>36.917008500000001</v>
      </c>
      <c r="N625" s="665">
        <v>3024.0783027241009</v>
      </c>
    </row>
    <row r="626" spans="1:14" ht="14.4" customHeight="1" x14ac:dyDescent="0.3">
      <c r="A626" s="660" t="s">
        <v>566</v>
      </c>
      <c r="B626" s="661" t="s">
        <v>567</v>
      </c>
      <c r="C626" s="662" t="s">
        <v>579</v>
      </c>
      <c r="D626" s="663" t="s">
        <v>2634</v>
      </c>
      <c r="E626" s="662" t="s">
        <v>606</v>
      </c>
      <c r="F626" s="663" t="s">
        <v>2639</v>
      </c>
      <c r="G626" s="662" t="s">
        <v>619</v>
      </c>
      <c r="H626" s="662" t="s">
        <v>1247</v>
      </c>
      <c r="I626" s="662" t="s">
        <v>1248</v>
      </c>
      <c r="J626" s="662" t="s">
        <v>1249</v>
      </c>
      <c r="K626" s="662" t="s">
        <v>1250</v>
      </c>
      <c r="L626" s="664">
        <v>386.57008957844022</v>
      </c>
      <c r="M626" s="664">
        <v>1</v>
      </c>
      <c r="N626" s="665">
        <v>386.57008957844022</v>
      </c>
    </row>
    <row r="627" spans="1:14" ht="14.4" customHeight="1" x14ac:dyDescent="0.3">
      <c r="A627" s="660" t="s">
        <v>566</v>
      </c>
      <c r="B627" s="661" t="s">
        <v>567</v>
      </c>
      <c r="C627" s="662" t="s">
        <v>579</v>
      </c>
      <c r="D627" s="663" t="s">
        <v>2634</v>
      </c>
      <c r="E627" s="662" t="s">
        <v>606</v>
      </c>
      <c r="F627" s="663" t="s">
        <v>2639</v>
      </c>
      <c r="G627" s="662" t="s">
        <v>619</v>
      </c>
      <c r="H627" s="662" t="s">
        <v>1254</v>
      </c>
      <c r="I627" s="662" t="s">
        <v>1255</v>
      </c>
      <c r="J627" s="662" t="s">
        <v>1256</v>
      </c>
      <c r="K627" s="662" t="s">
        <v>1257</v>
      </c>
      <c r="L627" s="664">
        <v>93.610479857327832</v>
      </c>
      <c r="M627" s="664">
        <v>12</v>
      </c>
      <c r="N627" s="665">
        <v>1123.3257582879339</v>
      </c>
    </row>
    <row r="628" spans="1:14" ht="14.4" customHeight="1" x14ac:dyDescent="0.3">
      <c r="A628" s="660" t="s">
        <v>566</v>
      </c>
      <c r="B628" s="661" t="s">
        <v>567</v>
      </c>
      <c r="C628" s="662" t="s">
        <v>579</v>
      </c>
      <c r="D628" s="663" t="s">
        <v>2634</v>
      </c>
      <c r="E628" s="662" t="s">
        <v>606</v>
      </c>
      <c r="F628" s="663" t="s">
        <v>2639</v>
      </c>
      <c r="G628" s="662" t="s">
        <v>619</v>
      </c>
      <c r="H628" s="662" t="s">
        <v>1268</v>
      </c>
      <c r="I628" s="662" t="s">
        <v>1268</v>
      </c>
      <c r="J628" s="662" t="s">
        <v>1269</v>
      </c>
      <c r="K628" s="662" t="s">
        <v>1270</v>
      </c>
      <c r="L628" s="664">
        <v>364.19188179457723</v>
      </c>
      <c r="M628" s="664">
        <v>6</v>
      </c>
      <c r="N628" s="665">
        <v>2185.1512907674633</v>
      </c>
    </row>
    <row r="629" spans="1:14" ht="14.4" customHeight="1" x14ac:dyDescent="0.3">
      <c r="A629" s="660" t="s">
        <v>566</v>
      </c>
      <c r="B629" s="661" t="s">
        <v>567</v>
      </c>
      <c r="C629" s="662" t="s">
        <v>579</v>
      </c>
      <c r="D629" s="663" t="s">
        <v>2634</v>
      </c>
      <c r="E629" s="662" t="s">
        <v>606</v>
      </c>
      <c r="F629" s="663" t="s">
        <v>2639</v>
      </c>
      <c r="G629" s="662" t="s">
        <v>619</v>
      </c>
      <c r="H629" s="662" t="s">
        <v>1271</v>
      </c>
      <c r="I629" s="662" t="s">
        <v>1271</v>
      </c>
      <c r="J629" s="662" t="s">
        <v>1269</v>
      </c>
      <c r="K629" s="662" t="s">
        <v>1272</v>
      </c>
      <c r="L629" s="664">
        <v>1419.8236077714434</v>
      </c>
      <c r="M629" s="664">
        <v>1.042</v>
      </c>
      <c r="N629" s="665">
        <v>1479.456199297844</v>
      </c>
    </row>
    <row r="630" spans="1:14" ht="14.4" customHeight="1" x14ac:dyDescent="0.3">
      <c r="A630" s="660" t="s">
        <v>566</v>
      </c>
      <c r="B630" s="661" t="s">
        <v>567</v>
      </c>
      <c r="C630" s="662" t="s">
        <v>579</v>
      </c>
      <c r="D630" s="663" t="s">
        <v>2634</v>
      </c>
      <c r="E630" s="662" t="s">
        <v>606</v>
      </c>
      <c r="F630" s="663" t="s">
        <v>2639</v>
      </c>
      <c r="G630" s="662" t="s">
        <v>619</v>
      </c>
      <c r="H630" s="662" t="s">
        <v>1276</v>
      </c>
      <c r="I630" s="662" t="s">
        <v>1276</v>
      </c>
      <c r="J630" s="662" t="s">
        <v>1277</v>
      </c>
      <c r="K630" s="662" t="s">
        <v>1278</v>
      </c>
      <c r="L630" s="664">
        <v>206.99999414401196</v>
      </c>
      <c r="M630" s="664">
        <v>29.825236099999998</v>
      </c>
      <c r="N630" s="665">
        <v>6173.8236980437741</v>
      </c>
    </row>
    <row r="631" spans="1:14" ht="14.4" customHeight="1" x14ac:dyDescent="0.3">
      <c r="A631" s="660" t="s">
        <v>566</v>
      </c>
      <c r="B631" s="661" t="s">
        <v>567</v>
      </c>
      <c r="C631" s="662" t="s">
        <v>579</v>
      </c>
      <c r="D631" s="663" t="s">
        <v>2634</v>
      </c>
      <c r="E631" s="662" t="s">
        <v>606</v>
      </c>
      <c r="F631" s="663" t="s">
        <v>2639</v>
      </c>
      <c r="G631" s="662" t="s">
        <v>619</v>
      </c>
      <c r="H631" s="662" t="s">
        <v>1279</v>
      </c>
      <c r="I631" s="662" t="s">
        <v>1280</v>
      </c>
      <c r="J631" s="662" t="s">
        <v>1281</v>
      </c>
      <c r="K631" s="662" t="s">
        <v>1282</v>
      </c>
      <c r="L631" s="664">
        <v>355.97580248935469</v>
      </c>
      <c r="M631" s="664">
        <v>43</v>
      </c>
      <c r="N631" s="665">
        <v>15306.959507042251</v>
      </c>
    </row>
    <row r="632" spans="1:14" ht="14.4" customHeight="1" x14ac:dyDescent="0.3">
      <c r="A632" s="660" t="s">
        <v>566</v>
      </c>
      <c r="B632" s="661" t="s">
        <v>567</v>
      </c>
      <c r="C632" s="662" t="s">
        <v>579</v>
      </c>
      <c r="D632" s="663" t="s">
        <v>2634</v>
      </c>
      <c r="E632" s="662" t="s">
        <v>606</v>
      </c>
      <c r="F632" s="663" t="s">
        <v>2639</v>
      </c>
      <c r="G632" s="662" t="s">
        <v>619</v>
      </c>
      <c r="H632" s="662" t="s">
        <v>1283</v>
      </c>
      <c r="I632" s="662" t="s">
        <v>1284</v>
      </c>
      <c r="J632" s="662" t="s">
        <v>1285</v>
      </c>
      <c r="K632" s="662" t="s">
        <v>1275</v>
      </c>
      <c r="L632" s="664">
        <v>110.99977595495174</v>
      </c>
      <c r="M632" s="664">
        <v>11.124999999999998</v>
      </c>
      <c r="N632" s="665">
        <v>1234.8725074988379</v>
      </c>
    </row>
    <row r="633" spans="1:14" ht="14.4" customHeight="1" x14ac:dyDescent="0.3">
      <c r="A633" s="660" t="s">
        <v>566</v>
      </c>
      <c r="B633" s="661" t="s">
        <v>567</v>
      </c>
      <c r="C633" s="662" t="s">
        <v>579</v>
      </c>
      <c r="D633" s="663" t="s">
        <v>2634</v>
      </c>
      <c r="E633" s="662" t="s">
        <v>606</v>
      </c>
      <c r="F633" s="663" t="s">
        <v>2639</v>
      </c>
      <c r="G633" s="662" t="s">
        <v>619</v>
      </c>
      <c r="H633" s="662" t="s">
        <v>2225</v>
      </c>
      <c r="I633" s="662" t="s">
        <v>216</v>
      </c>
      <c r="J633" s="662" t="s">
        <v>2226</v>
      </c>
      <c r="K633" s="662"/>
      <c r="L633" s="664">
        <v>101.78000000000002</v>
      </c>
      <c r="M633" s="664">
        <v>3</v>
      </c>
      <c r="N633" s="665">
        <v>305.34000000000003</v>
      </c>
    </row>
    <row r="634" spans="1:14" ht="14.4" customHeight="1" x14ac:dyDescent="0.3">
      <c r="A634" s="660" t="s">
        <v>566</v>
      </c>
      <c r="B634" s="661" t="s">
        <v>567</v>
      </c>
      <c r="C634" s="662" t="s">
        <v>579</v>
      </c>
      <c r="D634" s="663" t="s">
        <v>2634</v>
      </c>
      <c r="E634" s="662" t="s">
        <v>606</v>
      </c>
      <c r="F634" s="663" t="s">
        <v>2639</v>
      </c>
      <c r="G634" s="662" t="s">
        <v>619</v>
      </c>
      <c r="H634" s="662" t="s">
        <v>1286</v>
      </c>
      <c r="I634" s="662" t="s">
        <v>1287</v>
      </c>
      <c r="J634" s="662" t="s">
        <v>1288</v>
      </c>
      <c r="K634" s="662" t="s">
        <v>1289</v>
      </c>
      <c r="L634" s="664">
        <v>101.20551114539555</v>
      </c>
      <c r="M634" s="664">
        <v>7.8166990999999992</v>
      </c>
      <c r="N634" s="665">
        <v>791.09302788525326</v>
      </c>
    </row>
    <row r="635" spans="1:14" ht="14.4" customHeight="1" x14ac:dyDescent="0.3">
      <c r="A635" s="660" t="s">
        <v>566</v>
      </c>
      <c r="B635" s="661" t="s">
        <v>567</v>
      </c>
      <c r="C635" s="662" t="s">
        <v>579</v>
      </c>
      <c r="D635" s="663" t="s">
        <v>2634</v>
      </c>
      <c r="E635" s="662" t="s">
        <v>606</v>
      </c>
      <c r="F635" s="663" t="s">
        <v>2639</v>
      </c>
      <c r="G635" s="662" t="s">
        <v>619</v>
      </c>
      <c r="H635" s="662" t="s">
        <v>2227</v>
      </c>
      <c r="I635" s="662" t="s">
        <v>2228</v>
      </c>
      <c r="J635" s="662" t="s">
        <v>2229</v>
      </c>
      <c r="K635" s="662"/>
      <c r="L635" s="664">
        <v>165.97542790106039</v>
      </c>
      <c r="M635" s="664">
        <v>7</v>
      </c>
      <c r="N635" s="665">
        <v>1161.8279953074227</v>
      </c>
    </row>
    <row r="636" spans="1:14" ht="14.4" customHeight="1" x14ac:dyDescent="0.3">
      <c r="A636" s="660" t="s">
        <v>566</v>
      </c>
      <c r="B636" s="661" t="s">
        <v>567</v>
      </c>
      <c r="C636" s="662" t="s">
        <v>579</v>
      </c>
      <c r="D636" s="663" t="s">
        <v>2634</v>
      </c>
      <c r="E636" s="662" t="s">
        <v>606</v>
      </c>
      <c r="F636" s="663" t="s">
        <v>2639</v>
      </c>
      <c r="G636" s="662" t="s">
        <v>619</v>
      </c>
      <c r="H636" s="662" t="s">
        <v>2230</v>
      </c>
      <c r="I636" s="662" t="s">
        <v>216</v>
      </c>
      <c r="J636" s="662" t="s">
        <v>2231</v>
      </c>
      <c r="K636" s="662"/>
      <c r="L636" s="664">
        <v>153.12831091890979</v>
      </c>
      <c r="M636" s="664">
        <v>2</v>
      </c>
      <c r="N636" s="665">
        <v>306.25662183781958</v>
      </c>
    </row>
    <row r="637" spans="1:14" ht="14.4" customHeight="1" x14ac:dyDescent="0.3">
      <c r="A637" s="660" t="s">
        <v>566</v>
      </c>
      <c r="B637" s="661" t="s">
        <v>567</v>
      </c>
      <c r="C637" s="662" t="s">
        <v>579</v>
      </c>
      <c r="D637" s="663" t="s">
        <v>2634</v>
      </c>
      <c r="E637" s="662" t="s">
        <v>606</v>
      </c>
      <c r="F637" s="663" t="s">
        <v>2639</v>
      </c>
      <c r="G637" s="662" t="s">
        <v>619</v>
      </c>
      <c r="H637" s="662" t="s">
        <v>2232</v>
      </c>
      <c r="I637" s="662" t="s">
        <v>2233</v>
      </c>
      <c r="J637" s="662" t="s">
        <v>2234</v>
      </c>
      <c r="K637" s="662" t="s">
        <v>2235</v>
      </c>
      <c r="L637" s="664">
        <v>149.17940211603948</v>
      </c>
      <c r="M637" s="664">
        <v>1</v>
      </c>
      <c r="N637" s="665">
        <v>149.17940211603948</v>
      </c>
    </row>
    <row r="638" spans="1:14" ht="14.4" customHeight="1" x14ac:dyDescent="0.3">
      <c r="A638" s="660" t="s">
        <v>566</v>
      </c>
      <c r="B638" s="661" t="s">
        <v>567</v>
      </c>
      <c r="C638" s="662" t="s">
        <v>579</v>
      </c>
      <c r="D638" s="663" t="s">
        <v>2634</v>
      </c>
      <c r="E638" s="662" t="s">
        <v>606</v>
      </c>
      <c r="F638" s="663" t="s">
        <v>2639</v>
      </c>
      <c r="G638" s="662" t="s">
        <v>619</v>
      </c>
      <c r="H638" s="662" t="s">
        <v>2236</v>
      </c>
      <c r="I638" s="662" t="s">
        <v>2237</v>
      </c>
      <c r="J638" s="662" t="s">
        <v>2238</v>
      </c>
      <c r="K638" s="662" t="s">
        <v>2239</v>
      </c>
      <c r="L638" s="664">
        <v>196.15999999999994</v>
      </c>
      <c r="M638" s="664">
        <v>0.8</v>
      </c>
      <c r="N638" s="665">
        <v>156.92799999999997</v>
      </c>
    </row>
    <row r="639" spans="1:14" ht="14.4" customHeight="1" x14ac:dyDescent="0.3">
      <c r="A639" s="660" t="s">
        <v>566</v>
      </c>
      <c r="B639" s="661" t="s">
        <v>567</v>
      </c>
      <c r="C639" s="662" t="s">
        <v>579</v>
      </c>
      <c r="D639" s="663" t="s">
        <v>2634</v>
      </c>
      <c r="E639" s="662" t="s">
        <v>606</v>
      </c>
      <c r="F639" s="663" t="s">
        <v>2639</v>
      </c>
      <c r="G639" s="662" t="s">
        <v>619</v>
      </c>
      <c r="H639" s="662" t="s">
        <v>2240</v>
      </c>
      <c r="I639" s="662" t="s">
        <v>216</v>
      </c>
      <c r="J639" s="662" t="s">
        <v>2241</v>
      </c>
      <c r="K639" s="662"/>
      <c r="L639" s="664">
        <v>262.35000000000002</v>
      </c>
      <c r="M639" s="664">
        <v>4</v>
      </c>
      <c r="N639" s="665">
        <v>1049.4000000000001</v>
      </c>
    </row>
    <row r="640" spans="1:14" ht="14.4" customHeight="1" x14ac:dyDescent="0.3">
      <c r="A640" s="660" t="s">
        <v>566</v>
      </c>
      <c r="B640" s="661" t="s">
        <v>567</v>
      </c>
      <c r="C640" s="662" t="s">
        <v>579</v>
      </c>
      <c r="D640" s="663" t="s">
        <v>2634</v>
      </c>
      <c r="E640" s="662" t="s">
        <v>606</v>
      </c>
      <c r="F640" s="663" t="s">
        <v>2639</v>
      </c>
      <c r="G640" s="662" t="s">
        <v>619</v>
      </c>
      <c r="H640" s="662" t="s">
        <v>2242</v>
      </c>
      <c r="I640" s="662" t="s">
        <v>216</v>
      </c>
      <c r="J640" s="662" t="s">
        <v>2243</v>
      </c>
      <c r="K640" s="662"/>
      <c r="L640" s="664">
        <v>256.51935925803105</v>
      </c>
      <c r="M640" s="664">
        <v>3</v>
      </c>
      <c r="N640" s="665">
        <v>769.55807777409314</v>
      </c>
    </row>
    <row r="641" spans="1:14" ht="14.4" customHeight="1" x14ac:dyDescent="0.3">
      <c r="A641" s="660" t="s">
        <v>566</v>
      </c>
      <c r="B641" s="661" t="s">
        <v>567</v>
      </c>
      <c r="C641" s="662" t="s">
        <v>579</v>
      </c>
      <c r="D641" s="663" t="s">
        <v>2634</v>
      </c>
      <c r="E641" s="662" t="s">
        <v>606</v>
      </c>
      <c r="F641" s="663" t="s">
        <v>2639</v>
      </c>
      <c r="G641" s="662" t="s">
        <v>619</v>
      </c>
      <c r="H641" s="662" t="s">
        <v>2244</v>
      </c>
      <c r="I641" s="662" t="s">
        <v>2245</v>
      </c>
      <c r="J641" s="662" t="s">
        <v>2121</v>
      </c>
      <c r="K641" s="662" t="s">
        <v>2246</v>
      </c>
      <c r="L641" s="664">
        <v>4426.4787097537665</v>
      </c>
      <c r="M641" s="664">
        <v>1</v>
      </c>
      <c r="N641" s="665">
        <v>4426.4787097537665</v>
      </c>
    </row>
    <row r="642" spans="1:14" ht="14.4" customHeight="1" x14ac:dyDescent="0.3">
      <c r="A642" s="660" t="s">
        <v>566</v>
      </c>
      <c r="B642" s="661" t="s">
        <v>567</v>
      </c>
      <c r="C642" s="662" t="s">
        <v>579</v>
      </c>
      <c r="D642" s="663" t="s">
        <v>2634</v>
      </c>
      <c r="E642" s="662" t="s">
        <v>606</v>
      </c>
      <c r="F642" s="663" t="s">
        <v>2639</v>
      </c>
      <c r="G642" s="662" t="s">
        <v>619</v>
      </c>
      <c r="H642" s="662" t="s">
        <v>1917</v>
      </c>
      <c r="I642" s="662" t="s">
        <v>1917</v>
      </c>
      <c r="J642" s="662" t="s">
        <v>1918</v>
      </c>
      <c r="K642" s="662" t="s">
        <v>1327</v>
      </c>
      <c r="L642" s="664">
        <v>1022.9999999999999</v>
      </c>
      <c r="M642" s="664">
        <v>6</v>
      </c>
      <c r="N642" s="665">
        <v>6137.9999999999991</v>
      </c>
    </row>
    <row r="643" spans="1:14" ht="14.4" customHeight="1" x14ac:dyDescent="0.3">
      <c r="A643" s="660" t="s">
        <v>566</v>
      </c>
      <c r="B643" s="661" t="s">
        <v>567</v>
      </c>
      <c r="C643" s="662" t="s">
        <v>579</v>
      </c>
      <c r="D643" s="663" t="s">
        <v>2634</v>
      </c>
      <c r="E643" s="662" t="s">
        <v>606</v>
      </c>
      <c r="F643" s="663" t="s">
        <v>2639</v>
      </c>
      <c r="G643" s="662" t="s">
        <v>619</v>
      </c>
      <c r="H643" s="662" t="s">
        <v>1325</v>
      </c>
      <c r="I643" s="662" t="s">
        <v>1325</v>
      </c>
      <c r="J643" s="662" t="s">
        <v>1326</v>
      </c>
      <c r="K643" s="662" t="s">
        <v>1327</v>
      </c>
      <c r="L643" s="664">
        <v>1022.9995831139769</v>
      </c>
      <c r="M643" s="664">
        <v>13</v>
      </c>
      <c r="N643" s="665">
        <v>13298.9945804817</v>
      </c>
    </row>
    <row r="644" spans="1:14" ht="14.4" customHeight="1" x14ac:dyDescent="0.3">
      <c r="A644" s="660" t="s">
        <v>566</v>
      </c>
      <c r="B644" s="661" t="s">
        <v>567</v>
      </c>
      <c r="C644" s="662" t="s">
        <v>579</v>
      </c>
      <c r="D644" s="663" t="s">
        <v>2634</v>
      </c>
      <c r="E644" s="662" t="s">
        <v>606</v>
      </c>
      <c r="F644" s="663" t="s">
        <v>2639</v>
      </c>
      <c r="G644" s="662" t="s">
        <v>619</v>
      </c>
      <c r="H644" s="662" t="s">
        <v>2247</v>
      </c>
      <c r="I644" s="662" t="s">
        <v>216</v>
      </c>
      <c r="J644" s="662" t="s">
        <v>2248</v>
      </c>
      <c r="K644" s="662"/>
      <c r="L644" s="664">
        <v>28.040000000000017</v>
      </c>
      <c r="M644" s="664">
        <v>3</v>
      </c>
      <c r="N644" s="665">
        <v>84.120000000000047</v>
      </c>
    </row>
    <row r="645" spans="1:14" ht="14.4" customHeight="1" x14ac:dyDescent="0.3">
      <c r="A645" s="660" t="s">
        <v>566</v>
      </c>
      <c r="B645" s="661" t="s">
        <v>567</v>
      </c>
      <c r="C645" s="662" t="s">
        <v>579</v>
      </c>
      <c r="D645" s="663" t="s">
        <v>2634</v>
      </c>
      <c r="E645" s="662" t="s">
        <v>606</v>
      </c>
      <c r="F645" s="663" t="s">
        <v>2639</v>
      </c>
      <c r="G645" s="662" t="s">
        <v>619</v>
      </c>
      <c r="H645" s="662" t="s">
        <v>1339</v>
      </c>
      <c r="I645" s="662" t="s">
        <v>216</v>
      </c>
      <c r="J645" s="662" t="s">
        <v>1340</v>
      </c>
      <c r="K645" s="662" t="s">
        <v>1341</v>
      </c>
      <c r="L645" s="664">
        <v>22.549919183712287</v>
      </c>
      <c r="M645" s="664">
        <v>3</v>
      </c>
      <c r="N645" s="665">
        <v>67.649757551136858</v>
      </c>
    </row>
    <row r="646" spans="1:14" ht="14.4" customHeight="1" x14ac:dyDescent="0.3">
      <c r="A646" s="660" t="s">
        <v>566</v>
      </c>
      <c r="B646" s="661" t="s">
        <v>567</v>
      </c>
      <c r="C646" s="662" t="s">
        <v>579</v>
      </c>
      <c r="D646" s="663" t="s">
        <v>2634</v>
      </c>
      <c r="E646" s="662" t="s">
        <v>606</v>
      </c>
      <c r="F646" s="663" t="s">
        <v>2639</v>
      </c>
      <c r="G646" s="662" t="s">
        <v>619</v>
      </c>
      <c r="H646" s="662" t="s">
        <v>2249</v>
      </c>
      <c r="I646" s="662" t="s">
        <v>2250</v>
      </c>
      <c r="J646" s="662" t="s">
        <v>2251</v>
      </c>
      <c r="K646" s="662" t="s">
        <v>929</v>
      </c>
      <c r="L646" s="664">
        <v>71.09333333333332</v>
      </c>
      <c r="M646" s="664">
        <v>3</v>
      </c>
      <c r="N646" s="665">
        <v>213.27999999999997</v>
      </c>
    </row>
    <row r="647" spans="1:14" ht="14.4" customHeight="1" x14ac:dyDescent="0.3">
      <c r="A647" s="660" t="s">
        <v>566</v>
      </c>
      <c r="B647" s="661" t="s">
        <v>567</v>
      </c>
      <c r="C647" s="662" t="s">
        <v>579</v>
      </c>
      <c r="D647" s="663" t="s">
        <v>2634</v>
      </c>
      <c r="E647" s="662" t="s">
        <v>606</v>
      </c>
      <c r="F647" s="663" t="s">
        <v>2639</v>
      </c>
      <c r="G647" s="662" t="s">
        <v>619</v>
      </c>
      <c r="H647" s="662" t="s">
        <v>2252</v>
      </c>
      <c r="I647" s="662" t="s">
        <v>2252</v>
      </c>
      <c r="J647" s="662" t="s">
        <v>2253</v>
      </c>
      <c r="K647" s="662" t="s">
        <v>2254</v>
      </c>
      <c r="L647" s="664">
        <v>962.68</v>
      </c>
      <c r="M647" s="664">
        <v>1</v>
      </c>
      <c r="N647" s="665">
        <v>962.68</v>
      </c>
    </row>
    <row r="648" spans="1:14" ht="14.4" customHeight="1" x14ac:dyDescent="0.3">
      <c r="A648" s="660" t="s">
        <v>566</v>
      </c>
      <c r="B648" s="661" t="s">
        <v>567</v>
      </c>
      <c r="C648" s="662" t="s">
        <v>579</v>
      </c>
      <c r="D648" s="663" t="s">
        <v>2634</v>
      </c>
      <c r="E648" s="662" t="s">
        <v>606</v>
      </c>
      <c r="F648" s="663" t="s">
        <v>2639</v>
      </c>
      <c r="G648" s="662" t="s">
        <v>619</v>
      </c>
      <c r="H648" s="662" t="s">
        <v>2255</v>
      </c>
      <c r="I648" s="662" t="s">
        <v>2255</v>
      </c>
      <c r="J648" s="662" t="s">
        <v>2256</v>
      </c>
      <c r="K648" s="662" t="s">
        <v>2257</v>
      </c>
      <c r="L648" s="664">
        <v>1114.9235713899802</v>
      </c>
      <c r="M648" s="664">
        <v>9.3485687999999989</v>
      </c>
      <c r="N648" s="665">
        <v>10422.93971388094</v>
      </c>
    </row>
    <row r="649" spans="1:14" ht="14.4" customHeight="1" x14ac:dyDescent="0.3">
      <c r="A649" s="660" t="s">
        <v>566</v>
      </c>
      <c r="B649" s="661" t="s">
        <v>567</v>
      </c>
      <c r="C649" s="662" t="s">
        <v>579</v>
      </c>
      <c r="D649" s="663" t="s">
        <v>2634</v>
      </c>
      <c r="E649" s="662" t="s">
        <v>606</v>
      </c>
      <c r="F649" s="663" t="s">
        <v>2639</v>
      </c>
      <c r="G649" s="662" t="s">
        <v>619</v>
      </c>
      <c r="H649" s="662" t="s">
        <v>1345</v>
      </c>
      <c r="I649" s="662" t="s">
        <v>216</v>
      </c>
      <c r="J649" s="662" t="s">
        <v>1346</v>
      </c>
      <c r="K649" s="662" t="s">
        <v>1347</v>
      </c>
      <c r="L649" s="664">
        <v>6609.4810578211645</v>
      </c>
      <c r="M649" s="664">
        <v>20</v>
      </c>
      <c r="N649" s="665">
        <v>132189.62115642329</v>
      </c>
    </row>
    <row r="650" spans="1:14" ht="14.4" customHeight="1" x14ac:dyDescent="0.3">
      <c r="A650" s="660" t="s">
        <v>566</v>
      </c>
      <c r="B650" s="661" t="s">
        <v>567</v>
      </c>
      <c r="C650" s="662" t="s">
        <v>579</v>
      </c>
      <c r="D650" s="663" t="s">
        <v>2634</v>
      </c>
      <c r="E650" s="662" t="s">
        <v>606</v>
      </c>
      <c r="F650" s="663" t="s">
        <v>2639</v>
      </c>
      <c r="G650" s="662" t="s">
        <v>619</v>
      </c>
      <c r="H650" s="662" t="s">
        <v>2258</v>
      </c>
      <c r="I650" s="662" t="s">
        <v>2259</v>
      </c>
      <c r="J650" s="662" t="s">
        <v>2260</v>
      </c>
      <c r="K650" s="662" t="s">
        <v>2261</v>
      </c>
      <c r="L650" s="664">
        <v>35.65</v>
      </c>
      <c r="M650" s="664">
        <v>3</v>
      </c>
      <c r="N650" s="665">
        <v>106.94999999999999</v>
      </c>
    </row>
    <row r="651" spans="1:14" ht="14.4" customHeight="1" x14ac:dyDescent="0.3">
      <c r="A651" s="660" t="s">
        <v>566</v>
      </c>
      <c r="B651" s="661" t="s">
        <v>567</v>
      </c>
      <c r="C651" s="662" t="s">
        <v>579</v>
      </c>
      <c r="D651" s="663" t="s">
        <v>2634</v>
      </c>
      <c r="E651" s="662" t="s">
        <v>606</v>
      </c>
      <c r="F651" s="663" t="s">
        <v>2639</v>
      </c>
      <c r="G651" s="662" t="s">
        <v>619</v>
      </c>
      <c r="H651" s="662" t="s">
        <v>2262</v>
      </c>
      <c r="I651" s="662" t="s">
        <v>2263</v>
      </c>
      <c r="J651" s="662" t="s">
        <v>2264</v>
      </c>
      <c r="K651" s="662" t="s">
        <v>2265</v>
      </c>
      <c r="L651" s="664">
        <v>988.62</v>
      </c>
      <c r="M651" s="664">
        <v>4</v>
      </c>
      <c r="N651" s="665">
        <v>3954.48</v>
      </c>
    </row>
    <row r="652" spans="1:14" ht="14.4" customHeight="1" x14ac:dyDescent="0.3">
      <c r="A652" s="660" t="s">
        <v>566</v>
      </c>
      <c r="B652" s="661" t="s">
        <v>567</v>
      </c>
      <c r="C652" s="662" t="s">
        <v>579</v>
      </c>
      <c r="D652" s="663" t="s">
        <v>2634</v>
      </c>
      <c r="E652" s="662" t="s">
        <v>606</v>
      </c>
      <c r="F652" s="663" t="s">
        <v>2639</v>
      </c>
      <c r="G652" s="662" t="s">
        <v>619</v>
      </c>
      <c r="H652" s="662" t="s">
        <v>2266</v>
      </c>
      <c r="I652" s="662" t="s">
        <v>216</v>
      </c>
      <c r="J652" s="662" t="s">
        <v>2267</v>
      </c>
      <c r="K652" s="662"/>
      <c r="L652" s="664">
        <v>29.609968797953769</v>
      </c>
      <c r="M652" s="664">
        <v>5</v>
      </c>
      <c r="N652" s="665">
        <v>148.04984398976885</v>
      </c>
    </row>
    <row r="653" spans="1:14" ht="14.4" customHeight="1" x14ac:dyDescent="0.3">
      <c r="A653" s="660" t="s">
        <v>566</v>
      </c>
      <c r="B653" s="661" t="s">
        <v>567</v>
      </c>
      <c r="C653" s="662" t="s">
        <v>579</v>
      </c>
      <c r="D653" s="663" t="s">
        <v>2634</v>
      </c>
      <c r="E653" s="662" t="s">
        <v>606</v>
      </c>
      <c r="F653" s="663" t="s">
        <v>2639</v>
      </c>
      <c r="G653" s="662" t="s">
        <v>619</v>
      </c>
      <c r="H653" s="662" t="s">
        <v>1351</v>
      </c>
      <c r="I653" s="662" t="s">
        <v>1280</v>
      </c>
      <c r="J653" s="662" t="s">
        <v>1352</v>
      </c>
      <c r="K653" s="662" t="s">
        <v>1353</v>
      </c>
      <c r="L653" s="664">
        <v>4473.5</v>
      </c>
      <c r="M653" s="664">
        <v>3</v>
      </c>
      <c r="N653" s="665">
        <v>13420.5</v>
      </c>
    </row>
    <row r="654" spans="1:14" ht="14.4" customHeight="1" x14ac:dyDescent="0.3">
      <c r="A654" s="660" t="s">
        <v>566</v>
      </c>
      <c r="B654" s="661" t="s">
        <v>567</v>
      </c>
      <c r="C654" s="662" t="s">
        <v>579</v>
      </c>
      <c r="D654" s="663" t="s">
        <v>2634</v>
      </c>
      <c r="E654" s="662" t="s">
        <v>606</v>
      </c>
      <c r="F654" s="663" t="s">
        <v>2639</v>
      </c>
      <c r="G654" s="662" t="s">
        <v>619</v>
      </c>
      <c r="H654" s="662" t="s">
        <v>2268</v>
      </c>
      <c r="I654" s="662" t="s">
        <v>216</v>
      </c>
      <c r="J654" s="662" t="s">
        <v>2269</v>
      </c>
      <c r="K654" s="662"/>
      <c r="L654" s="664">
        <v>26.360000000000007</v>
      </c>
      <c r="M654" s="664">
        <v>1</v>
      </c>
      <c r="N654" s="665">
        <v>26.360000000000007</v>
      </c>
    </row>
    <row r="655" spans="1:14" ht="14.4" customHeight="1" x14ac:dyDescent="0.3">
      <c r="A655" s="660" t="s">
        <v>566</v>
      </c>
      <c r="B655" s="661" t="s">
        <v>567</v>
      </c>
      <c r="C655" s="662" t="s">
        <v>579</v>
      </c>
      <c r="D655" s="663" t="s">
        <v>2634</v>
      </c>
      <c r="E655" s="662" t="s">
        <v>606</v>
      </c>
      <c r="F655" s="663" t="s">
        <v>2639</v>
      </c>
      <c r="G655" s="662" t="s">
        <v>619</v>
      </c>
      <c r="H655" s="662" t="s">
        <v>2270</v>
      </c>
      <c r="I655" s="662" t="s">
        <v>216</v>
      </c>
      <c r="J655" s="662" t="s">
        <v>2271</v>
      </c>
      <c r="K655" s="662"/>
      <c r="L655" s="664">
        <v>36.57</v>
      </c>
      <c r="M655" s="664">
        <v>1</v>
      </c>
      <c r="N655" s="665">
        <v>36.57</v>
      </c>
    </row>
    <row r="656" spans="1:14" ht="14.4" customHeight="1" x14ac:dyDescent="0.3">
      <c r="A656" s="660" t="s">
        <v>566</v>
      </c>
      <c r="B656" s="661" t="s">
        <v>567</v>
      </c>
      <c r="C656" s="662" t="s">
        <v>579</v>
      </c>
      <c r="D656" s="663" t="s">
        <v>2634</v>
      </c>
      <c r="E656" s="662" t="s">
        <v>606</v>
      </c>
      <c r="F656" s="663" t="s">
        <v>2639</v>
      </c>
      <c r="G656" s="662" t="s">
        <v>619</v>
      </c>
      <c r="H656" s="662" t="s">
        <v>2272</v>
      </c>
      <c r="I656" s="662" t="s">
        <v>2272</v>
      </c>
      <c r="J656" s="662" t="s">
        <v>2273</v>
      </c>
      <c r="K656" s="662" t="s">
        <v>2274</v>
      </c>
      <c r="L656" s="664">
        <v>59591.114798738068</v>
      </c>
      <c r="M656" s="664">
        <v>4.4376249999999997</v>
      </c>
      <c r="N656" s="665">
        <v>264443.02080875001</v>
      </c>
    </row>
    <row r="657" spans="1:14" ht="14.4" customHeight="1" x14ac:dyDescent="0.3">
      <c r="A657" s="660" t="s">
        <v>566</v>
      </c>
      <c r="B657" s="661" t="s">
        <v>567</v>
      </c>
      <c r="C657" s="662" t="s">
        <v>579</v>
      </c>
      <c r="D657" s="663" t="s">
        <v>2634</v>
      </c>
      <c r="E657" s="662" t="s">
        <v>606</v>
      </c>
      <c r="F657" s="663" t="s">
        <v>2639</v>
      </c>
      <c r="G657" s="662" t="s">
        <v>619</v>
      </c>
      <c r="H657" s="662" t="s">
        <v>2275</v>
      </c>
      <c r="I657" s="662" t="s">
        <v>216</v>
      </c>
      <c r="J657" s="662" t="s">
        <v>2276</v>
      </c>
      <c r="K657" s="662" t="s">
        <v>2277</v>
      </c>
      <c r="L657" s="664">
        <v>422.63</v>
      </c>
      <c r="M657" s="664">
        <v>1</v>
      </c>
      <c r="N657" s="665">
        <v>422.63</v>
      </c>
    </row>
    <row r="658" spans="1:14" ht="14.4" customHeight="1" x14ac:dyDescent="0.3">
      <c r="A658" s="660" t="s">
        <v>566</v>
      </c>
      <c r="B658" s="661" t="s">
        <v>567</v>
      </c>
      <c r="C658" s="662" t="s">
        <v>579</v>
      </c>
      <c r="D658" s="663" t="s">
        <v>2634</v>
      </c>
      <c r="E658" s="662" t="s">
        <v>606</v>
      </c>
      <c r="F658" s="663" t="s">
        <v>2639</v>
      </c>
      <c r="G658" s="662" t="s">
        <v>619</v>
      </c>
      <c r="H658" s="662" t="s">
        <v>1362</v>
      </c>
      <c r="I658" s="662" t="s">
        <v>216</v>
      </c>
      <c r="J658" s="662" t="s">
        <v>1363</v>
      </c>
      <c r="K658" s="662"/>
      <c r="L658" s="664">
        <v>37.67</v>
      </c>
      <c r="M658" s="664">
        <v>3</v>
      </c>
      <c r="N658" s="665">
        <v>113.01</v>
      </c>
    </row>
    <row r="659" spans="1:14" ht="14.4" customHeight="1" x14ac:dyDescent="0.3">
      <c r="A659" s="660" t="s">
        <v>566</v>
      </c>
      <c r="B659" s="661" t="s">
        <v>567</v>
      </c>
      <c r="C659" s="662" t="s">
        <v>579</v>
      </c>
      <c r="D659" s="663" t="s">
        <v>2634</v>
      </c>
      <c r="E659" s="662" t="s">
        <v>606</v>
      </c>
      <c r="F659" s="663" t="s">
        <v>2639</v>
      </c>
      <c r="G659" s="662" t="s">
        <v>619</v>
      </c>
      <c r="H659" s="662" t="s">
        <v>2278</v>
      </c>
      <c r="I659" s="662" t="s">
        <v>2279</v>
      </c>
      <c r="J659" s="662" t="s">
        <v>2280</v>
      </c>
      <c r="K659" s="662" t="s">
        <v>2281</v>
      </c>
      <c r="L659" s="664">
        <v>42848.074999999997</v>
      </c>
      <c r="M659" s="664">
        <v>2</v>
      </c>
      <c r="N659" s="665">
        <v>85696.15</v>
      </c>
    </row>
    <row r="660" spans="1:14" ht="14.4" customHeight="1" x14ac:dyDescent="0.3">
      <c r="A660" s="660" t="s">
        <v>566</v>
      </c>
      <c r="B660" s="661" t="s">
        <v>567</v>
      </c>
      <c r="C660" s="662" t="s">
        <v>579</v>
      </c>
      <c r="D660" s="663" t="s">
        <v>2634</v>
      </c>
      <c r="E660" s="662" t="s">
        <v>606</v>
      </c>
      <c r="F660" s="663" t="s">
        <v>2639</v>
      </c>
      <c r="G660" s="662" t="s">
        <v>619</v>
      </c>
      <c r="H660" s="662" t="s">
        <v>2282</v>
      </c>
      <c r="I660" s="662" t="s">
        <v>216</v>
      </c>
      <c r="J660" s="662" t="s">
        <v>2283</v>
      </c>
      <c r="K660" s="662"/>
      <c r="L660" s="664">
        <v>39.61969843808059</v>
      </c>
      <c r="M660" s="664">
        <v>3</v>
      </c>
      <c r="N660" s="665">
        <v>118.85909531424177</v>
      </c>
    </row>
    <row r="661" spans="1:14" ht="14.4" customHeight="1" x14ac:dyDescent="0.3">
      <c r="A661" s="660" t="s">
        <v>566</v>
      </c>
      <c r="B661" s="661" t="s">
        <v>567</v>
      </c>
      <c r="C661" s="662" t="s">
        <v>579</v>
      </c>
      <c r="D661" s="663" t="s">
        <v>2634</v>
      </c>
      <c r="E661" s="662" t="s">
        <v>606</v>
      </c>
      <c r="F661" s="663" t="s">
        <v>2639</v>
      </c>
      <c r="G661" s="662" t="s">
        <v>619</v>
      </c>
      <c r="H661" s="662" t="s">
        <v>2284</v>
      </c>
      <c r="I661" s="662" t="s">
        <v>2284</v>
      </c>
      <c r="J661" s="662" t="s">
        <v>2285</v>
      </c>
      <c r="K661" s="662" t="s">
        <v>2286</v>
      </c>
      <c r="L661" s="664">
        <v>19.839999999999982</v>
      </c>
      <c r="M661" s="664">
        <v>6</v>
      </c>
      <c r="N661" s="665">
        <v>119.03999999999989</v>
      </c>
    </row>
    <row r="662" spans="1:14" ht="14.4" customHeight="1" x14ac:dyDescent="0.3">
      <c r="A662" s="660" t="s">
        <v>566</v>
      </c>
      <c r="B662" s="661" t="s">
        <v>567</v>
      </c>
      <c r="C662" s="662" t="s">
        <v>579</v>
      </c>
      <c r="D662" s="663" t="s">
        <v>2634</v>
      </c>
      <c r="E662" s="662" t="s">
        <v>606</v>
      </c>
      <c r="F662" s="663" t="s">
        <v>2639</v>
      </c>
      <c r="G662" s="662" t="s">
        <v>619</v>
      </c>
      <c r="H662" s="662" t="s">
        <v>2287</v>
      </c>
      <c r="I662" s="662" t="s">
        <v>2288</v>
      </c>
      <c r="J662" s="662" t="s">
        <v>2289</v>
      </c>
      <c r="K662" s="662" t="s">
        <v>2290</v>
      </c>
      <c r="L662" s="664">
        <v>71.42</v>
      </c>
      <c r="M662" s="664">
        <v>1</v>
      </c>
      <c r="N662" s="665">
        <v>71.42</v>
      </c>
    </row>
    <row r="663" spans="1:14" ht="14.4" customHeight="1" x14ac:dyDescent="0.3">
      <c r="A663" s="660" t="s">
        <v>566</v>
      </c>
      <c r="B663" s="661" t="s">
        <v>567</v>
      </c>
      <c r="C663" s="662" t="s">
        <v>579</v>
      </c>
      <c r="D663" s="663" t="s">
        <v>2634</v>
      </c>
      <c r="E663" s="662" t="s">
        <v>606</v>
      </c>
      <c r="F663" s="663" t="s">
        <v>2639</v>
      </c>
      <c r="G663" s="662" t="s">
        <v>619</v>
      </c>
      <c r="H663" s="662" t="s">
        <v>2291</v>
      </c>
      <c r="I663" s="662" t="s">
        <v>216</v>
      </c>
      <c r="J663" s="662" t="s">
        <v>2292</v>
      </c>
      <c r="K663" s="662" t="s">
        <v>2293</v>
      </c>
      <c r="L663" s="664">
        <v>30.26</v>
      </c>
      <c r="M663" s="664">
        <v>6</v>
      </c>
      <c r="N663" s="665">
        <v>181.56</v>
      </c>
    </row>
    <row r="664" spans="1:14" ht="14.4" customHeight="1" x14ac:dyDescent="0.3">
      <c r="A664" s="660" t="s">
        <v>566</v>
      </c>
      <c r="B664" s="661" t="s">
        <v>567</v>
      </c>
      <c r="C664" s="662" t="s">
        <v>579</v>
      </c>
      <c r="D664" s="663" t="s">
        <v>2634</v>
      </c>
      <c r="E664" s="662" t="s">
        <v>606</v>
      </c>
      <c r="F664" s="663" t="s">
        <v>2639</v>
      </c>
      <c r="G664" s="662" t="s">
        <v>619</v>
      </c>
      <c r="H664" s="662" t="s">
        <v>2294</v>
      </c>
      <c r="I664" s="662" t="s">
        <v>2294</v>
      </c>
      <c r="J664" s="662" t="s">
        <v>801</v>
      </c>
      <c r="K664" s="662" t="s">
        <v>2295</v>
      </c>
      <c r="L664" s="664">
        <v>180.74999871375897</v>
      </c>
      <c r="M664" s="664">
        <v>1</v>
      </c>
      <c r="N664" s="665">
        <v>180.74999871375897</v>
      </c>
    </row>
    <row r="665" spans="1:14" ht="14.4" customHeight="1" x14ac:dyDescent="0.3">
      <c r="A665" s="660" t="s">
        <v>566</v>
      </c>
      <c r="B665" s="661" t="s">
        <v>567</v>
      </c>
      <c r="C665" s="662" t="s">
        <v>579</v>
      </c>
      <c r="D665" s="663" t="s">
        <v>2634</v>
      </c>
      <c r="E665" s="662" t="s">
        <v>606</v>
      </c>
      <c r="F665" s="663" t="s">
        <v>2639</v>
      </c>
      <c r="G665" s="662" t="s">
        <v>619</v>
      </c>
      <c r="H665" s="662" t="s">
        <v>2296</v>
      </c>
      <c r="I665" s="662" t="s">
        <v>2297</v>
      </c>
      <c r="J665" s="662" t="s">
        <v>2298</v>
      </c>
      <c r="K665" s="662" t="s">
        <v>863</v>
      </c>
      <c r="L665" s="664">
        <v>137.1994778609876</v>
      </c>
      <c r="M665" s="664">
        <v>4</v>
      </c>
      <c r="N665" s="665">
        <v>548.7979114439504</v>
      </c>
    </row>
    <row r="666" spans="1:14" ht="14.4" customHeight="1" x14ac:dyDescent="0.3">
      <c r="A666" s="660" t="s">
        <v>566</v>
      </c>
      <c r="B666" s="661" t="s">
        <v>567</v>
      </c>
      <c r="C666" s="662" t="s">
        <v>579</v>
      </c>
      <c r="D666" s="663" t="s">
        <v>2634</v>
      </c>
      <c r="E666" s="662" t="s">
        <v>606</v>
      </c>
      <c r="F666" s="663" t="s">
        <v>2639</v>
      </c>
      <c r="G666" s="662" t="s">
        <v>619</v>
      </c>
      <c r="H666" s="662" t="s">
        <v>1380</v>
      </c>
      <c r="I666" s="662" t="s">
        <v>1381</v>
      </c>
      <c r="J666" s="662" t="s">
        <v>1382</v>
      </c>
      <c r="K666" s="662" t="s">
        <v>1383</v>
      </c>
      <c r="L666" s="664">
        <v>175.55833333333331</v>
      </c>
      <c r="M666" s="664">
        <v>3</v>
      </c>
      <c r="N666" s="665">
        <v>526.67499999999995</v>
      </c>
    </row>
    <row r="667" spans="1:14" ht="14.4" customHeight="1" x14ac:dyDescent="0.3">
      <c r="A667" s="660" t="s">
        <v>566</v>
      </c>
      <c r="B667" s="661" t="s">
        <v>567</v>
      </c>
      <c r="C667" s="662" t="s">
        <v>579</v>
      </c>
      <c r="D667" s="663" t="s">
        <v>2634</v>
      </c>
      <c r="E667" s="662" t="s">
        <v>606</v>
      </c>
      <c r="F667" s="663" t="s">
        <v>2639</v>
      </c>
      <c r="G667" s="662" t="s">
        <v>619</v>
      </c>
      <c r="H667" s="662" t="s">
        <v>2299</v>
      </c>
      <c r="I667" s="662" t="s">
        <v>216</v>
      </c>
      <c r="J667" s="662" t="s">
        <v>2300</v>
      </c>
      <c r="K667" s="662"/>
      <c r="L667" s="664">
        <v>283.03999999999996</v>
      </c>
      <c r="M667" s="664">
        <v>3</v>
      </c>
      <c r="N667" s="665">
        <v>849.11999999999989</v>
      </c>
    </row>
    <row r="668" spans="1:14" ht="14.4" customHeight="1" x14ac:dyDescent="0.3">
      <c r="A668" s="660" t="s">
        <v>566</v>
      </c>
      <c r="B668" s="661" t="s">
        <v>567</v>
      </c>
      <c r="C668" s="662" t="s">
        <v>579</v>
      </c>
      <c r="D668" s="663" t="s">
        <v>2634</v>
      </c>
      <c r="E668" s="662" t="s">
        <v>606</v>
      </c>
      <c r="F668" s="663" t="s">
        <v>2639</v>
      </c>
      <c r="G668" s="662" t="s">
        <v>619</v>
      </c>
      <c r="H668" s="662" t="s">
        <v>1384</v>
      </c>
      <c r="I668" s="662" t="s">
        <v>1384</v>
      </c>
      <c r="J668" s="662" t="s">
        <v>1385</v>
      </c>
      <c r="K668" s="662" t="s">
        <v>979</v>
      </c>
      <c r="L668" s="664">
        <v>96.153328615050029</v>
      </c>
      <c r="M668" s="664">
        <v>10</v>
      </c>
      <c r="N668" s="665">
        <v>961.53328615050032</v>
      </c>
    </row>
    <row r="669" spans="1:14" ht="14.4" customHeight="1" x14ac:dyDescent="0.3">
      <c r="A669" s="660" t="s">
        <v>566</v>
      </c>
      <c r="B669" s="661" t="s">
        <v>567</v>
      </c>
      <c r="C669" s="662" t="s">
        <v>579</v>
      </c>
      <c r="D669" s="663" t="s">
        <v>2634</v>
      </c>
      <c r="E669" s="662" t="s">
        <v>606</v>
      </c>
      <c r="F669" s="663" t="s">
        <v>2639</v>
      </c>
      <c r="G669" s="662" t="s">
        <v>619</v>
      </c>
      <c r="H669" s="662" t="s">
        <v>1386</v>
      </c>
      <c r="I669" s="662" t="s">
        <v>1386</v>
      </c>
      <c r="J669" s="662" t="s">
        <v>1277</v>
      </c>
      <c r="K669" s="662" t="s">
        <v>1387</v>
      </c>
      <c r="L669" s="664">
        <v>200.55910569001156</v>
      </c>
      <c r="M669" s="664">
        <v>21.713982999999995</v>
      </c>
      <c r="N669" s="665">
        <v>4354.9370114481135</v>
      </c>
    </row>
    <row r="670" spans="1:14" ht="14.4" customHeight="1" x14ac:dyDescent="0.3">
      <c r="A670" s="660" t="s">
        <v>566</v>
      </c>
      <c r="B670" s="661" t="s">
        <v>567</v>
      </c>
      <c r="C670" s="662" t="s">
        <v>579</v>
      </c>
      <c r="D670" s="663" t="s">
        <v>2634</v>
      </c>
      <c r="E670" s="662" t="s">
        <v>606</v>
      </c>
      <c r="F670" s="663" t="s">
        <v>2639</v>
      </c>
      <c r="G670" s="662" t="s">
        <v>619</v>
      </c>
      <c r="H670" s="662" t="s">
        <v>1388</v>
      </c>
      <c r="I670" s="662" t="s">
        <v>1388</v>
      </c>
      <c r="J670" s="662" t="s">
        <v>1277</v>
      </c>
      <c r="K670" s="662" t="s">
        <v>1389</v>
      </c>
      <c r="L670" s="664">
        <v>312.70733451282354</v>
      </c>
      <c r="M670" s="664">
        <v>84.267107899999971</v>
      </c>
      <c r="N670" s="665">
        <v>26350.942698513485</v>
      </c>
    </row>
    <row r="671" spans="1:14" ht="14.4" customHeight="1" x14ac:dyDescent="0.3">
      <c r="A671" s="660" t="s">
        <v>566</v>
      </c>
      <c r="B671" s="661" t="s">
        <v>567</v>
      </c>
      <c r="C671" s="662" t="s">
        <v>579</v>
      </c>
      <c r="D671" s="663" t="s">
        <v>2634</v>
      </c>
      <c r="E671" s="662" t="s">
        <v>606</v>
      </c>
      <c r="F671" s="663" t="s">
        <v>2639</v>
      </c>
      <c r="G671" s="662" t="s">
        <v>619</v>
      </c>
      <c r="H671" s="662" t="s">
        <v>1390</v>
      </c>
      <c r="I671" s="662" t="s">
        <v>1280</v>
      </c>
      <c r="J671" s="662" t="s">
        <v>1391</v>
      </c>
      <c r="K671" s="662" t="s">
        <v>1392</v>
      </c>
      <c r="L671" s="664">
        <v>9166.1899999999987</v>
      </c>
      <c r="M671" s="664">
        <v>5</v>
      </c>
      <c r="N671" s="665">
        <v>45830.95</v>
      </c>
    </row>
    <row r="672" spans="1:14" ht="14.4" customHeight="1" x14ac:dyDescent="0.3">
      <c r="A672" s="660" t="s">
        <v>566</v>
      </c>
      <c r="B672" s="661" t="s">
        <v>567</v>
      </c>
      <c r="C672" s="662" t="s">
        <v>579</v>
      </c>
      <c r="D672" s="663" t="s">
        <v>2634</v>
      </c>
      <c r="E672" s="662" t="s">
        <v>606</v>
      </c>
      <c r="F672" s="663" t="s">
        <v>2639</v>
      </c>
      <c r="G672" s="662" t="s">
        <v>619</v>
      </c>
      <c r="H672" s="662" t="s">
        <v>2301</v>
      </c>
      <c r="I672" s="662" t="s">
        <v>2301</v>
      </c>
      <c r="J672" s="662" t="s">
        <v>666</v>
      </c>
      <c r="K672" s="662" t="s">
        <v>2302</v>
      </c>
      <c r="L672" s="664">
        <v>58.1935</v>
      </c>
      <c r="M672" s="664">
        <v>6</v>
      </c>
      <c r="N672" s="665">
        <v>349.161</v>
      </c>
    </row>
    <row r="673" spans="1:14" ht="14.4" customHeight="1" x14ac:dyDescent="0.3">
      <c r="A673" s="660" t="s">
        <v>566</v>
      </c>
      <c r="B673" s="661" t="s">
        <v>567</v>
      </c>
      <c r="C673" s="662" t="s">
        <v>579</v>
      </c>
      <c r="D673" s="663" t="s">
        <v>2634</v>
      </c>
      <c r="E673" s="662" t="s">
        <v>606</v>
      </c>
      <c r="F673" s="663" t="s">
        <v>2639</v>
      </c>
      <c r="G673" s="662" t="s">
        <v>619</v>
      </c>
      <c r="H673" s="662" t="s">
        <v>2303</v>
      </c>
      <c r="I673" s="662" t="s">
        <v>216</v>
      </c>
      <c r="J673" s="662" t="s">
        <v>2304</v>
      </c>
      <c r="K673" s="662"/>
      <c r="L673" s="664">
        <v>28.519999999999992</v>
      </c>
      <c r="M673" s="664">
        <v>3</v>
      </c>
      <c r="N673" s="665">
        <v>85.559999999999974</v>
      </c>
    </row>
    <row r="674" spans="1:14" ht="14.4" customHeight="1" x14ac:dyDescent="0.3">
      <c r="A674" s="660" t="s">
        <v>566</v>
      </c>
      <c r="B674" s="661" t="s">
        <v>567</v>
      </c>
      <c r="C674" s="662" t="s">
        <v>579</v>
      </c>
      <c r="D674" s="663" t="s">
        <v>2634</v>
      </c>
      <c r="E674" s="662" t="s">
        <v>606</v>
      </c>
      <c r="F674" s="663" t="s">
        <v>2639</v>
      </c>
      <c r="G674" s="662" t="s">
        <v>619</v>
      </c>
      <c r="H674" s="662" t="s">
        <v>1395</v>
      </c>
      <c r="I674" s="662" t="s">
        <v>1395</v>
      </c>
      <c r="J674" s="662" t="s">
        <v>1396</v>
      </c>
      <c r="K674" s="662" t="s">
        <v>1397</v>
      </c>
      <c r="L674" s="664">
        <v>4321.8002436503812</v>
      </c>
      <c r="M674" s="664">
        <v>40</v>
      </c>
      <c r="N674" s="665">
        <v>172872.00974601525</v>
      </c>
    </row>
    <row r="675" spans="1:14" ht="14.4" customHeight="1" x14ac:dyDescent="0.3">
      <c r="A675" s="660" t="s">
        <v>566</v>
      </c>
      <c r="B675" s="661" t="s">
        <v>567</v>
      </c>
      <c r="C675" s="662" t="s">
        <v>579</v>
      </c>
      <c r="D675" s="663" t="s">
        <v>2634</v>
      </c>
      <c r="E675" s="662" t="s">
        <v>606</v>
      </c>
      <c r="F675" s="663" t="s">
        <v>2639</v>
      </c>
      <c r="G675" s="662" t="s">
        <v>619</v>
      </c>
      <c r="H675" s="662" t="s">
        <v>1398</v>
      </c>
      <c r="I675" s="662" t="s">
        <v>216</v>
      </c>
      <c r="J675" s="662" t="s">
        <v>1399</v>
      </c>
      <c r="K675" s="662"/>
      <c r="L675" s="664">
        <v>37.200000000000003</v>
      </c>
      <c r="M675" s="664">
        <v>5</v>
      </c>
      <c r="N675" s="665">
        <v>186</v>
      </c>
    </row>
    <row r="676" spans="1:14" ht="14.4" customHeight="1" x14ac:dyDescent="0.3">
      <c r="A676" s="660" t="s">
        <v>566</v>
      </c>
      <c r="B676" s="661" t="s">
        <v>567</v>
      </c>
      <c r="C676" s="662" t="s">
        <v>579</v>
      </c>
      <c r="D676" s="663" t="s">
        <v>2634</v>
      </c>
      <c r="E676" s="662" t="s">
        <v>606</v>
      </c>
      <c r="F676" s="663" t="s">
        <v>2639</v>
      </c>
      <c r="G676" s="662" t="s">
        <v>619</v>
      </c>
      <c r="H676" s="662" t="s">
        <v>2305</v>
      </c>
      <c r="I676" s="662" t="s">
        <v>216</v>
      </c>
      <c r="J676" s="662" t="s">
        <v>2306</v>
      </c>
      <c r="K676" s="662"/>
      <c r="L676" s="664">
        <v>37.369899360686958</v>
      </c>
      <c r="M676" s="664">
        <v>9</v>
      </c>
      <c r="N676" s="665">
        <v>336.32909424618265</v>
      </c>
    </row>
    <row r="677" spans="1:14" ht="14.4" customHeight="1" x14ac:dyDescent="0.3">
      <c r="A677" s="660" t="s">
        <v>566</v>
      </c>
      <c r="B677" s="661" t="s">
        <v>567</v>
      </c>
      <c r="C677" s="662" t="s">
        <v>579</v>
      </c>
      <c r="D677" s="663" t="s">
        <v>2634</v>
      </c>
      <c r="E677" s="662" t="s">
        <v>606</v>
      </c>
      <c r="F677" s="663" t="s">
        <v>2639</v>
      </c>
      <c r="G677" s="662" t="s">
        <v>619</v>
      </c>
      <c r="H677" s="662" t="s">
        <v>2307</v>
      </c>
      <c r="I677" s="662" t="s">
        <v>216</v>
      </c>
      <c r="J677" s="662" t="s">
        <v>2308</v>
      </c>
      <c r="K677" s="662"/>
      <c r="L677" s="664">
        <v>41.659642704462925</v>
      </c>
      <c r="M677" s="664">
        <v>2</v>
      </c>
      <c r="N677" s="665">
        <v>83.31928540892585</v>
      </c>
    </row>
    <row r="678" spans="1:14" ht="14.4" customHeight="1" x14ac:dyDescent="0.3">
      <c r="A678" s="660" t="s">
        <v>566</v>
      </c>
      <c r="B678" s="661" t="s">
        <v>567</v>
      </c>
      <c r="C678" s="662" t="s">
        <v>579</v>
      </c>
      <c r="D678" s="663" t="s">
        <v>2634</v>
      </c>
      <c r="E678" s="662" t="s">
        <v>606</v>
      </c>
      <c r="F678" s="663" t="s">
        <v>2639</v>
      </c>
      <c r="G678" s="662" t="s">
        <v>619</v>
      </c>
      <c r="H678" s="662" t="s">
        <v>2309</v>
      </c>
      <c r="I678" s="662" t="s">
        <v>216</v>
      </c>
      <c r="J678" s="662" t="s">
        <v>2310</v>
      </c>
      <c r="K678" s="662"/>
      <c r="L678" s="664">
        <v>41.66</v>
      </c>
      <c r="M678" s="664">
        <v>1</v>
      </c>
      <c r="N678" s="665">
        <v>41.66</v>
      </c>
    </row>
    <row r="679" spans="1:14" ht="14.4" customHeight="1" x14ac:dyDescent="0.3">
      <c r="A679" s="660" t="s">
        <v>566</v>
      </c>
      <c r="B679" s="661" t="s">
        <v>567</v>
      </c>
      <c r="C679" s="662" t="s">
        <v>579</v>
      </c>
      <c r="D679" s="663" t="s">
        <v>2634</v>
      </c>
      <c r="E679" s="662" t="s">
        <v>606</v>
      </c>
      <c r="F679" s="663" t="s">
        <v>2639</v>
      </c>
      <c r="G679" s="662" t="s">
        <v>619</v>
      </c>
      <c r="H679" s="662" t="s">
        <v>1407</v>
      </c>
      <c r="I679" s="662" t="s">
        <v>216</v>
      </c>
      <c r="J679" s="662" t="s">
        <v>1408</v>
      </c>
      <c r="K679" s="662" t="s">
        <v>1409</v>
      </c>
      <c r="L679" s="664">
        <v>71.873830016770967</v>
      </c>
      <c r="M679" s="664">
        <v>2</v>
      </c>
      <c r="N679" s="665">
        <v>143.74766003354193</v>
      </c>
    </row>
    <row r="680" spans="1:14" ht="14.4" customHeight="1" x14ac:dyDescent="0.3">
      <c r="A680" s="660" t="s">
        <v>566</v>
      </c>
      <c r="B680" s="661" t="s">
        <v>567</v>
      </c>
      <c r="C680" s="662" t="s">
        <v>579</v>
      </c>
      <c r="D680" s="663" t="s">
        <v>2634</v>
      </c>
      <c r="E680" s="662" t="s">
        <v>606</v>
      </c>
      <c r="F680" s="663" t="s">
        <v>2639</v>
      </c>
      <c r="G680" s="662" t="s">
        <v>619</v>
      </c>
      <c r="H680" s="662" t="s">
        <v>2311</v>
      </c>
      <c r="I680" s="662" t="s">
        <v>2312</v>
      </c>
      <c r="J680" s="662" t="s">
        <v>2313</v>
      </c>
      <c r="K680" s="662" t="s">
        <v>2314</v>
      </c>
      <c r="L680" s="664">
        <v>133.55005924799627</v>
      </c>
      <c r="M680" s="664">
        <v>1</v>
      </c>
      <c r="N680" s="665">
        <v>133.55005924799627</v>
      </c>
    </row>
    <row r="681" spans="1:14" ht="14.4" customHeight="1" x14ac:dyDescent="0.3">
      <c r="A681" s="660" t="s">
        <v>566</v>
      </c>
      <c r="B681" s="661" t="s">
        <v>567</v>
      </c>
      <c r="C681" s="662" t="s">
        <v>579</v>
      </c>
      <c r="D681" s="663" t="s">
        <v>2634</v>
      </c>
      <c r="E681" s="662" t="s">
        <v>606</v>
      </c>
      <c r="F681" s="663" t="s">
        <v>2639</v>
      </c>
      <c r="G681" s="662" t="s">
        <v>619</v>
      </c>
      <c r="H681" s="662" t="s">
        <v>1413</v>
      </c>
      <c r="I681" s="662" t="s">
        <v>1413</v>
      </c>
      <c r="J681" s="662" t="s">
        <v>1414</v>
      </c>
      <c r="K681" s="662" t="s">
        <v>1415</v>
      </c>
      <c r="L681" s="664">
        <v>35.200000000000003</v>
      </c>
      <c r="M681" s="664">
        <v>3</v>
      </c>
      <c r="N681" s="665">
        <v>105.60000000000001</v>
      </c>
    </row>
    <row r="682" spans="1:14" ht="14.4" customHeight="1" x14ac:dyDescent="0.3">
      <c r="A682" s="660" t="s">
        <v>566</v>
      </c>
      <c r="B682" s="661" t="s">
        <v>567</v>
      </c>
      <c r="C682" s="662" t="s">
        <v>579</v>
      </c>
      <c r="D682" s="663" t="s">
        <v>2634</v>
      </c>
      <c r="E682" s="662" t="s">
        <v>606</v>
      </c>
      <c r="F682" s="663" t="s">
        <v>2639</v>
      </c>
      <c r="G682" s="662" t="s">
        <v>619</v>
      </c>
      <c r="H682" s="662" t="s">
        <v>2315</v>
      </c>
      <c r="I682" s="662" t="s">
        <v>216</v>
      </c>
      <c r="J682" s="662" t="s">
        <v>2316</v>
      </c>
      <c r="K682" s="662"/>
      <c r="L682" s="664">
        <v>38.61</v>
      </c>
      <c r="M682" s="664">
        <v>1</v>
      </c>
      <c r="N682" s="665">
        <v>38.61</v>
      </c>
    </row>
    <row r="683" spans="1:14" ht="14.4" customHeight="1" x14ac:dyDescent="0.3">
      <c r="A683" s="660" t="s">
        <v>566</v>
      </c>
      <c r="B683" s="661" t="s">
        <v>567</v>
      </c>
      <c r="C683" s="662" t="s">
        <v>579</v>
      </c>
      <c r="D683" s="663" t="s">
        <v>2634</v>
      </c>
      <c r="E683" s="662" t="s">
        <v>606</v>
      </c>
      <c r="F683" s="663" t="s">
        <v>2639</v>
      </c>
      <c r="G683" s="662" t="s">
        <v>619</v>
      </c>
      <c r="H683" s="662" t="s">
        <v>1416</v>
      </c>
      <c r="I683" s="662" t="s">
        <v>1416</v>
      </c>
      <c r="J683" s="662" t="s">
        <v>1414</v>
      </c>
      <c r="K683" s="662" t="s">
        <v>1417</v>
      </c>
      <c r="L683" s="664">
        <v>109.99998979122626</v>
      </c>
      <c r="M683" s="664">
        <v>2</v>
      </c>
      <c r="N683" s="665">
        <v>219.99997958245251</v>
      </c>
    </row>
    <row r="684" spans="1:14" ht="14.4" customHeight="1" x14ac:dyDescent="0.3">
      <c r="A684" s="660" t="s">
        <v>566</v>
      </c>
      <c r="B684" s="661" t="s">
        <v>567</v>
      </c>
      <c r="C684" s="662" t="s">
        <v>579</v>
      </c>
      <c r="D684" s="663" t="s">
        <v>2634</v>
      </c>
      <c r="E684" s="662" t="s">
        <v>606</v>
      </c>
      <c r="F684" s="663" t="s">
        <v>2639</v>
      </c>
      <c r="G684" s="662" t="s">
        <v>619</v>
      </c>
      <c r="H684" s="662" t="s">
        <v>1424</v>
      </c>
      <c r="I684" s="662" t="s">
        <v>1424</v>
      </c>
      <c r="J684" s="662" t="s">
        <v>1425</v>
      </c>
      <c r="K684" s="662" t="s">
        <v>1426</v>
      </c>
      <c r="L684" s="664">
        <v>164.55826502805581</v>
      </c>
      <c r="M684" s="664">
        <v>4.7249999999999996</v>
      </c>
      <c r="N684" s="665">
        <v>777.53780225756373</v>
      </c>
    </row>
    <row r="685" spans="1:14" ht="14.4" customHeight="1" x14ac:dyDescent="0.3">
      <c r="A685" s="660" t="s">
        <v>566</v>
      </c>
      <c r="B685" s="661" t="s">
        <v>567</v>
      </c>
      <c r="C685" s="662" t="s">
        <v>579</v>
      </c>
      <c r="D685" s="663" t="s">
        <v>2634</v>
      </c>
      <c r="E685" s="662" t="s">
        <v>606</v>
      </c>
      <c r="F685" s="663" t="s">
        <v>2639</v>
      </c>
      <c r="G685" s="662" t="s">
        <v>619</v>
      </c>
      <c r="H685" s="662" t="s">
        <v>1427</v>
      </c>
      <c r="I685" s="662" t="s">
        <v>1428</v>
      </c>
      <c r="J685" s="662" t="s">
        <v>1425</v>
      </c>
      <c r="K685" s="662" t="s">
        <v>1429</v>
      </c>
      <c r="L685" s="664">
        <v>112.94899566883107</v>
      </c>
      <c r="M685" s="664">
        <v>1.3113279</v>
      </c>
      <c r="N685" s="665">
        <v>148.11316929751735</v>
      </c>
    </row>
    <row r="686" spans="1:14" ht="14.4" customHeight="1" x14ac:dyDescent="0.3">
      <c r="A686" s="660" t="s">
        <v>566</v>
      </c>
      <c r="B686" s="661" t="s">
        <v>567</v>
      </c>
      <c r="C686" s="662" t="s">
        <v>579</v>
      </c>
      <c r="D686" s="663" t="s">
        <v>2634</v>
      </c>
      <c r="E686" s="662" t="s">
        <v>606</v>
      </c>
      <c r="F686" s="663" t="s">
        <v>2639</v>
      </c>
      <c r="G686" s="662" t="s">
        <v>619</v>
      </c>
      <c r="H686" s="662" t="s">
        <v>1430</v>
      </c>
      <c r="I686" s="662" t="s">
        <v>1431</v>
      </c>
      <c r="J686" s="662" t="s">
        <v>1425</v>
      </c>
      <c r="K686" s="662" t="s">
        <v>1432</v>
      </c>
      <c r="L686" s="664">
        <v>360.85924762315136</v>
      </c>
      <c r="M686" s="664">
        <v>1.3841209999999999</v>
      </c>
      <c r="N686" s="665">
        <v>499.47286267940387</v>
      </c>
    </row>
    <row r="687" spans="1:14" ht="14.4" customHeight="1" x14ac:dyDescent="0.3">
      <c r="A687" s="660" t="s">
        <v>566</v>
      </c>
      <c r="B687" s="661" t="s">
        <v>567</v>
      </c>
      <c r="C687" s="662" t="s">
        <v>579</v>
      </c>
      <c r="D687" s="663" t="s">
        <v>2634</v>
      </c>
      <c r="E687" s="662" t="s">
        <v>606</v>
      </c>
      <c r="F687" s="663" t="s">
        <v>2639</v>
      </c>
      <c r="G687" s="662" t="s">
        <v>619</v>
      </c>
      <c r="H687" s="662" t="s">
        <v>2317</v>
      </c>
      <c r="I687" s="662" t="s">
        <v>2317</v>
      </c>
      <c r="J687" s="662" t="s">
        <v>2318</v>
      </c>
      <c r="K687" s="662" t="s">
        <v>2319</v>
      </c>
      <c r="L687" s="664">
        <v>84.729366988326518</v>
      </c>
      <c r="M687" s="664">
        <v>5</v>
      </c>
      <c r="N687" s="665">
        <v>423.64683494163262</v>
      </c>
    </row>
    <row r="688" spans="1:14" ht="14.4" customHeight="1" x14ac:dyDescent="0.3">
      <c r="A688" s="660" t="s">
        <v>566</v>
      </c>
      <c r="B688" s="661" t="s">
        <v>567</v>
      </c>
      <c r="C688" s="662" t="s">
        <v>579</v>
      </c>
      <c r="D688" s="663" t="s">
        <v>2634</v>
      </c>
      <c r="E688" s="662" t="s">
        <v>606</v>
      </c>
      <c r="F688" s="663" t="s">
        <v>2639</v>
      </c>
      <c r="G688" s="662" t="s">
        <v>619</v>
      </c>
      <c r="H688" s="662" t="s">
        <v>2320</v>
      </c>
      <c r="I688" s="662" t="s">
        <v>2321</v>
      </c>
      <c r="J688" s="662" t="s">
        <v>1285</v>
      </c>
      <c r="K688" s="662" t="s">
        <v>2322</v>
      </c>
      <c r="L688" s="664">
        <v>248.8093826998921</v>
      </c>
      <c r="M688" s="664">
        <v>6.0019999000000004</v>
      </c>
      <c r="N688" s="665">
        <v>1493.3538900838141</v>
      </c>
    </row>
    <row r="689" spans="1:14" ht="14.4" customHeight="1" x14ac:dyDescent="0.3">
      <c r="A689" s="660" t="s">
        <v>566</v>
      </c>
      <c r="B689" s="661" t="s">
        <v>567</v>
      </c>
      <c r="C689" s="662" t="s">
        <v>579</v>
      </c>
      <c r="D689" s="663" t="s">
        <v>2634</v>
      </c>
      <c r="E689" s="662" t="s">
        <v>606</v>
      </c>
      <c r="F689" s="663" t="s">
        <v>2639</v>
      </c>
      <c r="G689" s="662" t="s">
        <v>619</v>
      </c>
      <c r="H689" s="662" t="s">
        <v>2323</v>
      </c>
      <c r="I689" s="662" t="s">
        <v>216</v>
      </c>
      <c r="J689" s="662" t="s">
        <v>2324</v>
      </c>
      <c r="K689" s="662"/>
      <c r="L689" s="664">
        <v>52.20000000000001</v>
      </c>
      <c r="M689" s="664">
        <v>3</v>
      </c>
      <c r="N689" s="665">
        <v>156.60000000000002</v>
      </c>
    </row>
    <row r="690" spans="1:14" ht="14.4" customHeight="1" x14ac:dyDescent="0.3">
      <c r="A690" s="660" t="s">
        <v>566</v>
      </c>
      <c r="B690" s="661" t="s">
        <v>567</v>
      </c>
      <c r="C690" s="662" t="s">
        <v>579</v>
      </c>
      <c r="D690" s="663" t="s">
        <v>2634</v>
      </c>
      <c r="E690" s="662" t="s">
        <v>606</v>
      </c>
      <c r="F690" s="663" t="s">
        <v>2639</v>
      </c>
      <c r="G690" s="662" t="s">
        <v>619</v>
      </c>
      <c r="H690" s="662" t="s">
        <v>1439</v>
      </c>
      <c r="I690" s="662" t="s">
        <v>216</v>
      </c>
      <c r="J690" s="662" t="s">
        <v>1440</v>
      </c>
      <c r="K690" s="662"/>
      <c r="L690" s="664">
        <v>84.614499858944001</v>
      </c>
      <c r="M690" s="664">
        <v>4</v>
      </c>
      <c r="N690" s="665">
        <v>338.457999435776</v>
      </c>
    </row>
    <row r="691" spans="1:14" ht="14.4" customHeight="1" x14ac:dyDescent="0.3">
      <c r="A691" s="660" t="s">
        <v>566</v>
      </c>
      <c r="B691" s="661" t="s">
        <v>567</v>
      </c>
      <c r="C691" s="662" t="s">
        <v>579</v>
      </c>
      <c r="D691" s="663" t="s">
        <v>2634</v>
      </c>
      <c r="E691" s="662" t="s">
        <v>606</v>
      </c>
      <c r="F691" s="663" t="s">
        <v>2639</v>
      </c>
      <c r="G691" s="662" t="s">
        <v>619</v>
      </c>
      <c r="H691" s="662" t="s">
        <v>2325</v>
      </c>
      <c r="I691" s="662" t="s">
        <v>216</v>
      </c>
      <c r="J691" s="662" t="s">
        <v>2326</v>
      </c>
      <c r="K691" s="662"/>
      <c r="L691" s="664">
        <v>35.615924984353072</v>
      </c>
      <c r="M691" s="664">
        <v>5</v>
      </c>
      <c r="N691" s="665">
        <v>178.07962492176534</v>
      </c>
    </row>
    <row r="692" spans="1:14" ht="14.4" customHeight="1" x14ac:dyDescent="0.3">
      <c r="A692" s="660" t="s">
        <v>566</v>
      </c>
      <c r="B692" s="661" t="s">
        <v>567</v>
      </c>
      <c r="C692" s="662" t="s">
        <v>579</v>
      </c>
      <c r="D692" s="663" t="s">
        <v>2634</v>
      </c>
      <c r="E692" s="662" t="s">
        <v>606</v>
      </c>
      <c r="F692" s="663" t="s">
        <v>2639</v>
      </c>
      <c r="G692" s="662" t="s">
        <v>619</v>
      </c>
      <c r="H692" s="662" t="s">
        <v>2327</v>
      </c>
      <c r="I692" s="662" t="s">
        <v>2327</v>
      </c>
      <c r="J692" s="662" t="s">
        <v>2328</v>
      </c>
      <c r="K692" s="662" t="s">
        <v>2329</v>
      </c>
      <c r="L692" s="664">
        <v>170.06861504052983</v>
      </c>
      <c r="M692" s="664">
        <v>3</v>
      </c>
      <c r="N692" s="665">
        <v>510.2058451215895</v>
      </c>
    </row>
    <row r="693" spans="1:14" ht="14.4" customHeight="1" x14ac:dyDescent="0.3">
      <c r="A693" s="660" t="s">
        <v>566</v>
      </c>
      <c r="B693" s="661" t="s">
        <v>567</v>
      </c>
      <c r="C693" s="662" t="s">
        <v>579</v>
      </c>
      <c r="D693" s="663" t="s">
        <v>2634</v>
      </c>
      <c r="E693" s="662" t="s">
        <v>606</v>
      </c>
      <c r="F693" s="663" t="s">
        <v>2639</v>
      </c>
      <c r="G693" s="662" t="s">
        <v>619</v>
      </c>
      <c r="H693" s="662" t="s">
        <v>2330</v>
      </c>
      <c r="I693" s="662" t="s">
        <v>216</v>
      </c>
      <c r="J693" s="662" t="s">
        <v>2331</v>
      </c>
      <c r="K693" s="662"/>
      <c r="L693" s="664">
        <v>137.88998417632905</v>
      </c>
      <c r="M693" s="664">
        <v>4</v>
      </c>
      <c r="N693" s="665">
        <v>551.5599367053162</v>
      </c>
    </row>
    <row r="694" spans="1:14" ht="14.4" customHeight="1" x14ac:dyDescent="0.3">
      <c r="A694" s="660" t="s">
        <v>566</v>
      </c>
      <c r="B694" s="661" t="s">
        <v>567</v>
      </c>
      <c r="C694" s="662" t="s">
        <v>579</v>
      </c>
      <c r="D694" s="663" t="s">
        <v>2634</v>
      </c>
      <c r="E694" s="662" t="s">
        <v>606</v>
      </c>
      <c r="F694" s="663" t="s">
        <v>2639</v>
      </c>
      <c r="G694" s="662" t="s">
        <v>619</v>
      </c>
      <c r="H694" s="662" t="s">
        <v>1448</v>
      </c>
      <c r="I694" s="662" t="s">
        <v>216</v>
      </c>
      <c r="J694" s="662" t="s">
        <v>1449</v>
      </c>
      <c r="K694" s="662" t="s">
        <v>1450</v>
      </c>
      <c r="L694" s="664">
        <v>206.98800000000003</v>
      </c>
      <c r="M694" s="664">
        <v>2</v>
      </c>
      <c r="N694" s="665">
        <v>413.97600000000006</v>
      </c>
    </row>
    <row r="695" spans="1:14" ht="14.4" customHeight="1" x14ac:dyDescent="0.3">
      <c r="A695" s="660" t="s">
        <v>566</v>
      </c>
      <c r="B695" s="661" t="s">
        <v>567</v>
      </c>
      <c r="C695" s="662" t="s">
        <v>579</v>
      </c>
      <c r="D695" s="663" t="s">
        <v>2634</v>
      </c>
      <c r="E695" s="662" t="s">
        <v>606</v>
      </c>
      <c r="F695" s="663" t="s">
        <v>2639</v>
      </c>
      <c r="G695" s="662" t="s">
        <v>619</v>
      </c>
      <c r="H695" s="662" t="s">
        <v>2332</v>
      </c>
      <c r="I695" s="662" t="s">
        <v>2332</v>
      </c>
      <c r="J695" s="662" t="s">
        <v>2333</v>
      </c>
      <c r="K695" s="662" t="s">
        <v>2334</v>
      </c>
      <c r="L695" s="664">
        <v>59.08</v>
      </c>
      <c r="M695" s="664">
        <v>1</v>
      </c>
      <c r="N695" s="665">
        <v>59.08</v>
      </c>
    </row>
    <row r="696" spans="1:14" ht="14.4" customHeight="1" x14ac:dyDescent="0.3">
      <c r="A696" s="660" t="s">
        <v>566</v>
      </c>
      <c r="B696" s="661" t="s">
        <v>567</v>
      </c>
      <c r="C696" s="662" t="s">
        <v>579</v>
      </c>
      <c r="D696" s="663" t="s">
        <v>2634</v>
      </c>
      <c r="E696" s="662" t="s">
        <v>606</v>
      </c>
      <c r="F696" s="663" t="s">
        <v>2639</v>
      </c>
      <c r="G696" s="662" t="s">
        <v>619</v>
      </c>
      <c r="H696" s="662" t="s">
        <v>2335</v>
      </c>
      <c r="I696" s="662" t="s">
        <v>216</v>
      </c>
      <c r="J696" s="662" t="s">
        <v>2336</v>
      </c>
      <c r="K696" s="662"/>
      <c r="L696" s="664">
        <v>41.66</v>
      </c>
      <c r="M696" s="664">
        <v>1</v>
      </c>
      <c r="N696" s="665">
        <v>41.66</v>
      </c>
    </row>
    <row r="697" spans="1:14" ht="14.4" customHeight="1" x14ac:dyDescent="0.3">
      <c r="A697" s="660" t="s">
        <v>566</v>
      </c>
      <c r="B697" s="661" t="s">
        <v>567</v>
      </c>
      <c r="C697" s="662" t="s">
        <v>579</v>
      </c>
      <c r="D697" s="663" t="s">
        <v>2634</v>
      </c>
      <c r="E697" s="662" t="s">
        <v>606</v>
      </c>
      <c r="F697" s="663" t="s">
        <v>2639</v>
      </c>
      <c r="G697" s="662" t="s">
        <v>619</v>
      </c>
      <c r="H697" s="662" t="s">
        <v>2337</v>
      </c>
      <c r="I697" s="662" t="s">
        <v>216</v>
      </c>
      <c r="J697" s="662" t="s">
        <v>2338</v>
      </c>
      <c r="K697" s="662"/>
      <c r="L697" s="664">
        <v>41.66</v>
      </c>
      <c r="M697" s="664">
        <v>1</v>
      </c>
      <c r="N697" s="665">
        <v>41.66</v>
      </c>
    </row>
    <row r="698" spans="1:14" ht="14.4" customHeight="1" x14ac:dyDescent="0.3">
      <c r="A698" s="660" t="s">
        <v>566</v>
      </c>
      <c r="B698" s="661" t="s">
        <v>567</v>
      </c>
      <c r="C698" s="662" t="s">
        <v>579</v>
      </c>
      <c r="D698" s="663" t="s">
        <v>2634</v>
      </c>
      <c r="E698" s="662" t="s">
        <v>606</v>
      </c>
      <c r="F698" s="663" t="s">
        <v>2639</v>
      </c>
      <c r="G698" s="662" t="s">
        <v>1453</v>
      </c>
      <c r="H698" s="662" t="s">
        <v>1454</v>
      </c>
      <c r="I698" s="662" t="s">
        <v>1455</v>
      </c>
      <c r="J698" s="662" t="s">
        <v>1456</v>
      </c>
      <c r="K698" s="662" t="s">
        <v>1457</v>
      </c>
      <c r="L698" s="664">
        <v>207.92987816254879</v>
      </c>
      <c r="M698" s="664">
        <v>3</v>
      </c>
      <c r="N698" s="665">
        <v>623.78963448764637</v>
      </c>
    </row>
    <row r="699" spans="1:14" ht="14.4" customHeight="1" x14ac:dyDescent="0.3">
      <c r="A699" s="660" t="s">
        <v>566</v>
      </c>
      <c r="B699" s="661" t="s">
        <v>567</v>
      </c>
      <c r="C699" s="662" t="s">
        <v>579</v>
      </c>
      <c r="D699" s="663" t="s">
        <v>2634</v>
      </c>
      <c r="E699" s="662" t="s">
        <v>606</v>
      </c>
      <c r="F699" s="663" t="s">
        <v>2639</v>
      </c>
      <c r="G699" s="662" t="s">
        <v>1453</v>
      </c>
      <c r="H699" s="662" t="s">
        <v>1458</v>
      </c>
      <c r="I699" s="662" t="s">
        <v>1459</v>
      </c>
      <c r="J699" s="662" t="s">
        <v>1460</v>
      </c>
      <c r="K699" s="662" t="s">
        <v>1461</v>
      </c>
      <c r="L699" s="664">
        <v>34.78471649630648</v>
      </c>
      <c r="M699" s="664">
        <v>80</v>
      </c>
      <c r="N699" s="665">
        <v>2782.7773197045185</v>
      </c>
    </row>
    <row r="700" spans="1:14" ht="14.4" customHeight="1" x14ac:dyDescent="0.3">
      <c r="A700" s="660" t="s">
        <v>566</v>
      </c>
      <c r="B700" s="661" t="s">
        <v>567</v>
      </c>
      <c r="C700" s="662" t="s">
        <v>579</v>
      </c>
      <c r="D700" s="663" t="s">
        <v>2634</v>
      </c>
      <c r="E700" s="662" t="s">
        <v>606</v>
      </c>
      <c r="F700" s="663" t="s">
        <v>2639</v>
      </c>
      <c r="G700" s="662" t="s">
        <v>1453</v>
      </c>
      <c r="H700" s="662" t="s">
        <v>2339</v>
      </c>
      <c r="I700" s="662" t="s">
        <v>2340</v>
      </c>
      <c r="J700" s="662" t="s">
        <v>2341</v>
      </c>
      <c r="K700" s="662" t="s">
        <v>2342</v>
      </c>
      <c r="L700" s="664">
        <v>105.06000000000004</v>
      </c>
      <c r="M700" s="664">
        <v>2</v>
      </c>
      <c r="N700" s="665">
        <v>210.12000000000009</v>
      </c>
    </row>
    <row r="701" spans="1:14" ht="14.4" customHeight="1" x14ac:dyDescent="0.3">
      <c r="A701" s="660" t="s">
        <v>566</v>
      </c>
      <c r="B701" s="661" t="s">
        <v>567</v>
      </c>
      <c r="C701" s="662" t="s">
        <v>579</v>
      </c>
      <c r="D701" s="663" t="s">
        <v>2634</v>
      </c>
      <c r="E701" s="662" t="s">
        <v>606</v>
      </c>
      <c r="F701" s="663" t="s">
        <v>2639</v>
      </c>
      <c r="G701" s="662" t="s">
        <v>1453</v>
      </c>
      <c r="H701" s="662" t="s">
        <v>1466</v>
      </c>
      <c r="I701" s="662" t="s">
        <v>1467</v>
      </c>
      <c r="J701" s="662" t="s">
        <v>1468</v>
      </c>
      <c r="K701" s="662" t="s">
        <v>1469</v>
      </c>
      <c r="L701" s="664">
        <v>117.7000021856235</v>
      </c>
      <c r="M701" s="664">
        <v>1</v>
      </c>
      <c r="N701" s="665">
        <v>117.7000021856235</v>
      </c>
    </row>
    <row r="702" spans="1:14" ht="14.4" customHeight="1" x14ac:dyDescent="0.3">
      <c r="A702" s="660" t="s">
        <v>566</v>
      </c>
      <c r="B702" s="661" t="s">
        <v>567</v>
      </c>
      <c r="C702" s="662" t="s">
        <v>579</v>
      </c>
      <c r="D702" s="663" t="s">
        <v>2634</v>
      </c>
      <c r="E702" s="662" t="s">
        <v>606</v>
      </c>
      <c r="F702" s="663" t="s">
        <v>2639</v>
      </c>
      <c r="G702" s="662" t="s">
        <v>1453</v>
      </c>
      <c r="H702" s="662" t="s">
        <v>1477</v>
      </c>
      <c r="I702" s="662" t="s">
        <v>1478</v>
      </c>
      <c r="J702" s="662" t="s">
        <v>1479</v>
      </c>
      <c r="K702" s="662" t="s">
        <v>1480</v>
      </c>
      <c r="L702" s="664">
        <v>630.66100000000006</v>
      </c>
      <c r="M702" s="664">
        <v>15</v>
      </c>
      <c r="N702" s="665">
        <v>9459.9150000000009</v>
      </c>
    </row>
    <row r="703" spans="1:14" ht="14.4" customHeight="1" x14ac:dyDescent="0.3">
      <c r="A703" s="660" t="s">
        <v>566</v>
      </c>
      <c r="B703" s="661" t="s">
        <v>567</v>
      </c>
      <c r="C703" s="662" t="s">
        <v>579</v>
      </c>
      <c r="D703" s="663" t="s">
        <v>2634</v>
      </c>
      <c r="E703" s="662" t="s">
        <v>606</v>
      </c>
      <c r="F703" s="663" t="s">
        <v>2639</v>
      </c>
      <c r="G703" s="662" t="s">
        <v>1453</v>
      </c>
      <c r="H703" s="662" t="s">
        <v>1481</v>
      </c>
      <c r="I703" s="662" t="s">
        <v>1482</v>
      </c>
      <c r="J703" s="662" t="s">
        <v>1479</v>
      </c>
      <c r="K703" s="662" t="s">
        <v>1483</v>
      </c>
      <c r="L703" s="664">
        <v>721.2</v>
      </c>
      <c r="M703" s="664">
        <v>4</v>
      </c>
      <c r="N703" s="665">
        <v>2884.8</v>
      </c>
    </row>
    <row r="704" spans="1:14" ht="14.4" customHeight="1" x14ac:dyDescent="0.3">
      <c r="A704" s="660" t="s">
        <v>566</v>
      </c>
      <c r="B704" s="661" t="s">
        <v>567</v>
      </c>
      <c r="C704" s="662" t="s">
        <v>579</v>
      </c>
      <c r="D704" s="663" t="s">
        <v>2634</v>
      </c>
      <c r="E704" s="662" t="s">
        <v>606</v>
      </c>
      <c r="F704" s="663" t="s">
        <v>2639</v>
      </c>
      <c r="G704" s="662" t="s">
        <v>1453</v>
      </c>
      <c r="H704" s="662" t="s">
        <v>1484</v>
      </c>
      <c r="I704" s="662" t="s">
        <v>1485</v>
      </c>
      <c r="J704" s="662" t="s">
        <v>1486</v>
      </c>
      <c r="K704" s="662" t="s">
        <v>1487</v>
      </c>
      <c r="L704" s="664">
        <v>38.801177964014109</v>
      </c>
      <c r="M704" s="664">
        <v>15</v>
      </c>
      <c r="N704" s="665">
        <v>582.01766946021166</v>
      </c>
    </row>
    <row r="705" spans="1:14" ht="14.4" customHeight="1" x14ac:dyDescent="0.3">
      <c r="A705" s="660" t="s">
        <v>566</v>
      </c>
      <c r="B705" s="661" t="s">
        <v>567</v>
      </c>
      <c r="C705" s="662" t="s">
        <v>579</v>
      </c>
      <c r="D705" s="663" t="s">
        <v>2634</v>
      </c>
      <c r="E705" s="662" t="s">
        <v>606</v>
      </c>
      <c r="F705" s="663" t="s">
        <v>2639</v>
      </c>
      <c r="G705" s="662" t="s">
        <v>1453</v>
      </c>
      <c r="H705" s="662" t="s">
        <v>1492</v>
      </c>
      <c r="I705" s="662" t="s">
        <v>1493</v>
      </c>
      <c r="J705" s="662" t="s">
        <v>1494</v>
      </c>
      <c r="K705" s="662" t="s">
        <v>1495</v>
      </c>
      <c r="L705" s="664">
        <v>56.31999888189825</v>
      </c>
      <c r="M705" s="664">
        <v>11</v>
      </c>
      <c r="N705" s="665">
        <v>619.51998770088073</v>
      </c>
    </row>
    <row r="706" spans="1:14" ht="14.4" customHeight="1" x14ac:dyDescent="0.3">
      <c r="A706" s="660" t="s">
        <v>566</v>
      </c>
      <c r="B706" s="661" t="s">
        <v>567</v>
      </c>
      <c r="C706" s="662" t="s">
        <v>579</v>
      </c>
      <c r="D706" s="663" t="s">
        <v>2634</v>
      </c>
      <c r="E706" s="662" t="s">
        <v>606</v>
      </c>
      <c r="F706" s="663" t="s">
        <v>2639</v>
      </c>
      <c r="G706" s="662" t="s">
        <v>1453</v>
      </c>
      <c r="H706" s="662" t="s">
        <v>2343</v>
      </c>
      <c r="I706" s="662" t="s">
        <v>2344</v>
      </c>
      <c r="J706" s="662" t="s">
        <v>2345</v>
      </c>
      <c r="K706" s="662" t="s">
        <v>2346</v>
      </c>
      <c r="L706" s="664">
        <v>59.36</v>
      </c>
      <c r="M706" s="664">
        <v>2</v>
      </c>
      <c r="N706" s="665">
        <v>118.72</v>
      </c>
    </row>
    <row r="707" spans="1:14" ht="14.4" customHeight="1" x14ac:dyDescent="0.3">
      <c r="A707" s="660" t="s">
        <v>566</v>
      </c>
      <c r="B707" s="661" t="s">
        <v>567</v>
      </c>
      <c r="C707" s="662" t="s">
        <v>579</v>
      </c>
      <c r="D707" s="663" t="s">
        <v>2634</v>
      </c>
      <c r="E707" s="662" t="s">
        <v>606</v>
      </c>
      <c r="F707" s="663" t="s">
        <v>2639</v>
      </c>
      <c r="G707" s="662" t="s">
        <v>1453</v>
      </c>
      <c r="H707" s="662" t="s">
        <v>1500</v>
      </c>
      <c r="I707" s="662" t="s">
        <v>1501</v>
      </c>
      <c r="J707" s="662" t="s">
        <v>1502</v>
      </c>
      <c r="K707" s="662" t="s">
        <v>1503</v>
      </c>
      <c r="L707" s="664">
        <v>43.66</v>
      </c>
      <c r="M707" s="664">
        <v>6</v>
      </c>
      <c r="N707" s="665">
        <v>261.95999999999998</v>
      </c>
    </row>
    <row r="708" spans="1:14" ht="14.4" customHeight="1" x14ac:dyDescent="0.3">
      <c r="A708" s="660" t="s">
        <v>566</v>
      </c>
      <c r="B708" s="661" t="s">
        <v>567</v>
      </c>
      <c r="C708" s="662" t="s">
        <v>579</v>
      </c>
      <c r="D708" s="663" t="s">
        <v>2634</v>
      </c>
      <c r="E708" s="662" t="s">
        <v>606</v>
      </c>
      <c r="F708" s="663" t="s">
        <v>2639</v>
      </c>
      <c r="G708" s="662" t="s">
        <v>1453</v>
      </c>
      <c r="H708" s="662" t="s">
        <v>1504</v>
      </c>
      <c r="I708" s="662" t="s">
        <v>1505</v>
      </c>
      <c r="J708" s="662" t="s">
        <v>1506</v>
      </c>
      <c r="K708" s="662" t="s">
        <v>1507</v>
      </c>
      <c r="L708" s="664">
        <v>78.094999999999999</v>
      </c>
      <c r="M708" s="664">
        <v>4</v>
      </c>
      <c r="N708" s="665">
        <v>312.38</v>
      </c>
    </row>
    <row r="709" spans="1:14" ht="14.4" customHeight="1" x14ac:dyDescent="0.3">
      <c r="A709" s="660" t="s">
        <v>566</v>
      </c>
      <c r="B709" s="661" t="s">
        <v>567</v>
      </c>
      <c r="C709" s="662" t="s">
        <v>579</v>
      </c>
      <c r="D709" s="663" t="s">
        <v>2634</v>
      </c>
      <c r="E709" s="662" t="s">
        <v>606</v>
      </c>
      <c r="F709" s="663" t="s">
        <v>2639</v>
      </c>
      <c r="G709" s="662" t="s">
        <v>1453</v>
      </c>
      <c r="H709" s="662" t="s">
        <v>2347</v>
      </c>
      <c r="I709" s="662" t="s">
        <v>2348</v>
      </c>
      <c r="J709" s="662" t="s">
        <v>2349</v>
      </c>
      <c r="K709" s="662" t="s">
        <v>2350</v>
      </c>
      <c r="L709" s="664">
        <v>3299.9865632790861</v>
      </c>
      <c r="M709" s="664">
        <v>4</v>
      </c>
      <c r="N709" s="665">
        <v>13199.946253116344</v>
      </c>
    </row>
    <row r="710" spans="1:14" ht="14.4" customHeight="1" x14ac:dyDescent="0.3">
      <c r="A710" s="660" t="s">
        <v>566</v>
      </c>
      <c r="B710" s="661" t="s">
        <v>567</v>
      </c>
      <c r="C710" s="662" t="s">
        <v>579</v>
      </c>
      <c r="D710" s="663" t="s">
        <v>2634</v>
      </c>
      <c r="E710" s="662" t="s">
        <v>606</v>
      </c>
      <c r="F710" s="663" t="s">
        <v>2639</v>
      </c>
      <c r="G710" s="662" t="s">
        <v>1453</v>
      </c>
      <c r="H710" s="662" t="s">
        <v>2351</v>
      </c>
      <c r="I710" s="662" t="s">
        <v>2352</v>
      </c>
      <c r="J710" s="662" t="s">
        <v>2353</v>
      </c>
      <c r="K710" s="662" t="s">
        <v>2354</v>
      </c>
      <c r="L710" s="664">
        <v>36.259603642994485</v>
      </c>
      <c r="M710" s="664">
        <v>2</v>
      </c>
      <c r="N710" s="665">
        <v>72.519207285988969</v>
      </c>
    </row>
    <row r="711" spans="1:14" ht="14.4" customHeight="1" x14ac:dyDescent="0.3">
      <c r="A711" s="660" t="s">
        <v>566</v>
      </c>
      <c r="B711" s="661" t="s">
        <v>567</v>
      </c>
      <c r="C711" s="662" t="s">
        <v>579</v>
      </c>
      <c r="D711" s="663" t="s">
        <v>2634</v>
      </c>
      <c r="E711" s="662" t="s">
        <v>606</v>
      </c>
      <c r="F711" s="663" t="s">
        <v>2639</v>
      </c>
      <c r="G711" s="662" t="s">
        <v>1453</v>
      </c>
      <c r="H711" s="662" t="s">
        <v>2355</v>
      </c>
      <c r="I711" s="662" t="s">
        <v>2356</v>
      </c>
      <c r="J711" s="662" t="s">
        <v>2357</v>
      </c>
      <c r="K711" s="662" t="s">
        <v>2358</v>
      </c>
      <c r="L711" s="664">
        <v>119.76005142659855</v>
      </c>
      <c r="M711" s="664">
        <v>5</v>
      </c>
      <c r="N711" s="665">
        <v>598.80025713299278</v>
      </c>
    </row>
    <row r="712" spans="1:14" ht="14.4" customHeight="1" x14ac:dyDescent="0.3">
      <c r="A712" s="660" t="s">
        <v>566</v>
      </c>
      <c r="B712" s="661" t="s">
        <v>567</v>
      </c>
      <c r="C712" s="662" t="s">
        <v>579</v>
      </c>
      <c r="D712" s="663" t="s">
        <v>2634</v>
      </c>
      <c r="E712" s="662" t="s">
        <v>606</v>
      </c>
      <c r="F712" s="663" t="s">
        <v>2639</v>
      </c>
      <c r="G712" s="662" t="s">
        <v>1453</v>
      </c>
      <c r="H712" s="662" t="s">
        <v>2359</v>
      </c>
      <c r="I712" s="662" t="s">
        <v>2360</v>
      </c>
      <c r="J712" s="662" t="s">
        <v>2361</v>
      </c>
      <c r="K712" s="662" t="s">
        <v>2362</v>
      </c>
      <c r="L712" s="664">
        <v>1136.1199999999999</v>
      </c>
      <c r="M712" s="664">
        <v>1</v>
      </c>
      <c r="N712" s="665">
        <v>1136.1199999999999</v>
      </c>
    </row>
    <row r="713" spans="1:14" ht="14.4" customHeight="1" x14ac:dyDescent="0.3">
      <c r="A713" s="660" t="s">
        <v>566</v>
      </c>
      <c r="B713" s="661" t="s">
        <v>567</v>
      </c>
      <c r="C713" s="662" t="s">
        <v>579</v>
      </c>
      <c r="D713" s="663" t="s">
        <v>2634</v>
      </c>
      <c r="E713" s="662" t="s">
        <v>606</v>
      </c>
      <c r="F713" s="663" t="s">
        <v>2639</v>
      </c>
      <c r="G713" s="662" t="s">
        <v>1453</v>
      </c>
      <c r="H713" s="662" t="s">
        <v>2363</v>
      </c>
      <c r="I713" s="662" t="s">
        <v>2364</v>
      </c>
      <c r="J713" s="662" t="s">
        <v>2361</v>
      </c>
      <c r="K713" s="662" t="s">
        <v>2365</v>
      </c>
      <c r="L713" s="664">
        <v>1541.5399890301962</v>
      </c>
      <c r="M713" s="664">
        <v>2</v>
      </c>
      <c r="N713" s="665">
        <v>3083.0799780603925</v>
      </c>
    </row>
    <row r="714" spans="1:14" ht="14.4" customHeight="1" x14ac:dyDescent="0.3">
      <c r="A714" s="660" t="s">
        <v>566</v>
      </c>
      <c r="B714" s="661" t="s">
        <v>567</v>
      </c>
      <c r="C714" s="662" t="s">
        <v>579</v>
      </c>
      <c r="D714" s="663" t="s">
        <v>2634</v>
      </c>
      <c r="E714" s="662" t="s">
        <v>606</v>
      </c>
      <c r="F714" s="663" t="s">
        <v>2639</v>
      </c>
      <c r="G714" s="662" t="s">
        <v>1453</v>
      </c>
      <c r="H714" s="662" t="s">
        <v>1522</v>
      </c>
      <c r="I714" s="662" t="s">
        <v>1523</v>
      </c>
      <c r="J714" s="662" t="s">
        <v>1524</v>
      </c>
      <c r="K714" s="662" t="s">
        <v>1525</v>
      </c>
      <c r="L714" s="664">
        <v>323.11</v>
      </c>
      <c r="M714" s="664">
        <v>2</v>
      </c>
      <c r="N714" s="665">
        <v>646.22</v>
      </c>
    </row>
    <row r="715" spans="1:14" ht="14.4" customHeight="1" x14ac:dyDescent="0.3">
      <c r="A715" s="660" t="s">
        <v>566</v>
      </c>
      <c r="B715" s="661" t="s">
        <v>567</v>
      </c>
      <c r="C715" s="662" t="s">
        <v>579</v>
      </c>
      <c r="D715" s="663" t="s">
        <v>2634</v>
      </c>
      <c r="E715" s="662" t="s">
        <v>606</v>
      </c>
      <c r="F715" s="663" t="s">
        <v>2639</v>
      </c>
      <c r="G715" s="662" t="s">
        <v>1453</v>
      </c>
      <c r="H715" s="662" t="s">
        <v>1529</v>
      </c>
      <c r="I715" s="662" t="s">
        <v>1530</v>
      </c>
      <c r="J715" s="662" t="s">
        <v>1531</v>
      </c>
      <c r="K715" s="662" t="s">
        <v>1532</v>
      </c>
      <c r="L715" s="664">
        <v>47.089999999999996</v>
      </c>
      <c r="M715" s="664">
        <v>2</v>
      </c>
      <c r="N715" s="665">
        <v>94.179999999999993</v>
      </c>
    </row>
    <row r="716" spans="1:14" ht="14.4" customHeight="1" x14ac:dyDescent="0.3">
      <c r="A716" s="660" t="s">
        <v>566</v>
      </c>
      <c r="B716" s="661" t="s">
        <v>567</v>
      </c>
      <c r="C716" s="662" t="s">
        <v>579</v>
      </c>
      <c r="D716" s="663" t="s">
        <v>2634</v>
      </c>
      <c r="E716" s="662" t="s">
        <v>606</v>
      </c>
      <c r="F716" s="663" t="s">
        <v>2639</v>
      </c>
      <c r="G716" s="662" t="s">
        <v>1453</v>
      </c>
      <c r="H716" s="662" t="s">
        <v>2366</v>
      </c>
      <c r="I716" s="662" t="s">
        <v>2367</v>
      </c>
      <c r="J716" s="662" t="s">
        <v>2368</v>
      </c>
      <c r="K716" s="662" t="s">
        <v>2369</v>
      </c>
      <c r="L716" s="664">
        <v>317.02999999999992</v>
      </c>
      <c r="M716" s="664">
        <v>1</v>
      </c>
      <c r="N716" s="665">
        <v>317.02999999999992</v>
      </c>
    </row>
    <row r="717" spans="1:14" ht="14.4" customHeight="1" x14ac:dyDescent="0.3">
      <c r="A717" s="660" t="s">
        <v>566</v>
      </c>
      <c r="B717" s="661" t="s">
        <v>567</v>
      </c>
      <c r="C717" s="662" t="s">
        <v>579</v>
      </c>
      <c r="D717" s="663" t="s">
        <v>2634</v>
      </c>
      <c r="E717" s="662" t="s">
        <v>606</v>
      </c>
      <c r="F717" s="663" t="s">
        <v>2639</v>
      </c>
      <c r="G717" s="662" t="s">
        <v>1453</v>
      </c>
      <c r="H717" s="662" t="s">
        <v>2370</v>
      </c>
      <c r="I717" s="662" t="s">
        <v>2371</v>
      </c>
      <c r="J717" s="662" t="s">
        <v>2372</v>
      </c>
      <c r="K717" s="662" t="s">
        <v>1503</v>
      </c>
      <c r="L717" s="664">
        <v>86.59</v>
      </c>
      <c r="M717" s="664">
        <v>2</v>
      </c>
      <c r="N717" s="665">
        <v>173.18</v>
      </c>
    </row>
    <row r="718" spans="1:14" ht="14.4" customHeight="1" x14ac:dyDescent="0.3">
      <c r="A718" s="660" t="s">
        <v>566</v>
      </c>
      <c r="B718" s="661" t="s">
        <v>567</v>
      </c>
      <c r="C718" s="662" t="s">
        <v>579</v>
      </c>
      <c r="D718" s="663" t="s">
        <v>2634</v>
      </c>
      <c r="E718" s="662" t="s">
        <v>606</v>
      </c>
      <c r="F718" s="663" t="s">
        <v>2639</v>
      </c>
      <c r="G718" s="662" t="s">
        <v>1453</v>
      </c>
      <c r="H718" s="662" t="s">
        <v>2373</v>
      </c>
      <c r="I718" s="662" t="s">
        <v>2374</v>
      </c>
      <c r="J718" s="662" t="s">
        <v>2375</v>
      </c>
      <c r="K718" s="662" t="s">
        <v>1503</v>
      </c>
      <c r="L718" s="664">
        <v>85.209144532482512</v>
      </c>
      <c r="M718" s="664">
        <v>2</v>
      </c>
      <c r="N718" s="665">
        <v>170.41828906496502</v>
      </c>
    </row>
    <row r="719" spans="1:14" ht="14.4" customHeight="1" x14ac:dyDescent="0.3">
      <c r="A719" s="660" t="s">
        <v>566</v>
      </c>
      <c r="B719" s="661" t="s">
        <v>567</v>
      </c>
      <c r="C719" s="662" t="s">
        <v>579</v>
      </c>
      <c r="D719" s="663" t="s">
        <v>2634</v>
      </c>
      <c r="E719" s="662" t="s">
        <v>606</v>
      </c>
      <c r="F719" s="663" t="s">
        <v>2639</v>
      </c>
      <c r="G719" s="662" t="s">
        <v>1453</v>
      </c>
      <c r="H719" s="662" t="s">
        <v>2376</v>
      </c>
      <c r="I719" s="662" t="s">
        <v>2377</v>
      </c>
      <c r="J719" s="662" t="s">
        <v>2378</v>
      </c>
      <c r="K719" s="662" t="s">
        <v>1528</v>
      </c>
      <c r="L719" s="664">
        <v>78.67995396113848</v>
      </c>
      <c r="M719" s="664">
        <v>2</v>
      </c>
      <c r="N719" s="665">
        <v>157.35990792227696</v>
      </c>
    </row>
    <row r="720" spans="1:14" ht="14.4" customHeight="1" x14ac:dyDescent="0.3">
      <c r="A720" s="660" t="s">
        <v>566</v>
      </c>
      <c r="B720" s="661" t="s">
        <v>567</v>
      </c>
      <c r="C720" s="662" t="s">
        <v>579</v>
      </c>
      <c r="D720" s="663" t="s">
        <v>2634</v>
      </c>
      <c r="E720" s="662" t="s">
        <v>606</v>
      </c>
      <c r="F720" s="663" t="s">
        <v>2639</v>
      </c>
      <c r="G720" s="662" t="s">
        <v>1453</v>
      </c>
      <c r="H720" s="662" t="s">
        <v>2379</v>
      </c>
      <c r="I720" s="662" t="s">
        <v>2380</v>
      </c>
      <c r="J720" s="662" t="s">
        <v>2381</v>
      </c>
      <c r="K720" s="662" t="s">
        <v>2382</v>
      </c>
      <c r="L720" s="664">
        <v>50.56</v>
      </c>
      <c r="M720" s="664">
        <v>1</v>
      </c>
      <c r="N720" s="665">
        <v>50.56</v>
      </c>
    </row>
    <row r="721" spans="1:14" ht="14.4" customHeight="1" x14ac:dyDescent="0.3">
      <c r="A721" s="660" t="s">
        <v>566</v>
      </c>
      <c r="B721" s="661" t="s">
        <v>567</v>
      </c>
      <c r="C721" s="662" t="s">
        <v>579</v>
      </c>
      <c r="D721" s="663" t="s">
        <v>2634</v>
      </c>
      <c r="E721" s="662" t="s">
        <v>606</v>
      </c>
      <c r="F721" s="663" t="s">
        <v>2639</v>
      </c>
      <c r="G721" s="662" t="s">
        <v>1453</v>
      </c>
      <c r="H721" s="662" t="s">
        <v>2383</v>
      </c>
      <c r="I721" s="662" t="s">
        <v>2384</v>
      </c>
      <c r="J721" s="662" t="s">
        <v>2385</v>
      </c>
      <c r="K721" s="662" t="s">
        <v>1907</v>
      </c>
      <c r="L721" s="664">
        <v>486.56804992359122</v>
      </c>
      <c r="M721" s="664">
        <v>3</v>
      </c>
      <c r="N721" s="665">
        <v>1459.7041497707737</v>
      </c>
    </row>
    <row r="722" spans="1:14" ht="14.4" customHeight="1" x14ac:dyDescent="0.3">
      <c r="A722" s="660" t="s">
        <v>566</v>
      </c>
      <c r="B722" s="661" t="s">
        <v>567</v>
      </c>
      <c r="C722" s="662" t="s">
        <v>579</v>
      </c>
      <c r="D722" s="663" t="s">
        <v>2634</v>
      </c>
      <c r="E722" s="662" t="s">
        <v>606</v>
      </c>
      <c r="F722" s="663" t="s">
        <v>2639</v>
      </c>
      <c r="G722" s="662" t="s">
        <v>1453</v>
      </c>
      <c r="H722" s="662" t="s">
        <v>2386</v>
      </c>
      <c r="I722" s="662" t="s">
        <v>2387</v>
      </c>
      <c r="J722" s="662" t="s">
        <v>2388</v>
      </c>
      <c r="K722" s="662" t="s">
        <v>2389</v>
      </c>
      <c r="L722" s="664">
        <v>1493.46</v>
      </c>
      <c r="M722" s="664">
        <v>1</v>
      </c>
      <c r="N722" s="665">
        <v>1493.46</v>
      </c>
    </row>
    <row r="723" spans="1:14" ht="14.4" customHeight="1" x14ac:dyDescent="0.3">
      <c r="A723" s="660" t="s">
        <v>566</v>
      </c>
      <c r="B723" s="661" t="s">
        <v>567</v>
      </c>
      <c r="C723" s="662" t="s">
        <v>579</v>
      </c>
      <c r="D723" s="663" t="s">
        <v>2634</v>
      </c>
      <c r="E723" s="662" t="s">
        <v>606</v>
      </c>
      <c r="F723" s="663" t="s">
        <v>2639</v>
      </c>
      <c r="G723" s="662" t="s">
        <v>1453</v>
      </c>
      <c r="H723" s="662" t="s">
        <v>1557</v>
      </c>
      <c r="I723" s="662" t="s">
        <v>1558</v>
      </c>
      <c r="J723" s="662" t="s">
        <v>1498</v>
      </c>
      <c r="K723" s="662" t="s">
        <v>1559</v>
      </c>
      <c r="L723" s="664">
        <v>73.828165907174991</v>
      </c>
      <c r="M723" s="664">
        <v>11</v>
      </c>
      <c r="N723" s="665">
        <v>812.10982497892485</v>
      </c>
    </row>
    <row r="724" spans="1:14" ht="14.4" customHeight="1" x14ac:dyDescent="0.3">
      <c r="A724" s="660" t="s">
        <v>566</v>
      </c>
      <c r="B724" s="661" t="s">
        <v>567</v>
      </c>
      <c r="C724" s="662" t="s">
        <v>579</v>
      </c>
      <c r="D724" s="663" t="s">
        <v>2634</v>
      </c>
      <c r="E724" s="662" t="s">
        <v>606</v>
      </c>
      <c r="F724" s="663" t="s">
        <v>2639</v>
      </c>
      <c r="G724" s="662" t="s">
        <v>1453</v>
      </c>
      <c r="H724" s="662" t="s">
        <v>2390</v>
      </c>
      <c r="I724" s="662" t="s">
        <v>2391</v>
      </c>
      <c r="J724" s="662" t="s">
        <v>1468</v>
      </c>
      <c r="K724" s="662" t="s">
        <v>2392</v>
      </c>
      <c r="L724" s="664">
        <v>377.15032298084532</v>
      </c>
      <c r="M724" s="664">
        <v>1</v>
      </c>
      <c r="N724" s="665">
        <v>377.15032298084532</v>
      </c>
    </row>
    <row r="725" spans="1:14" ht="14.4" customHeight="1" x14ac:dyDescent="0.3">
      <c r="A725" s="660" t="s">
        <v>566</v>
      </c>
      <c r="B725" s="661" t="s">
        <v>567</v>
      </c>
      <c r="C725" s="662" t="s">
        <v>579</v>
      </c>
      <c r="D725" s="663" t="s">
        <v>2634</v>
      </c>
      <c r="E725" s="662" t="s">
        <v>606</v>
      </c>
      <c r="F725" s="663" t="s">
        <v>2639</v>
      </c>
      <c r="G725" s="662" t="s">
        <v>1453</v>
      </c>
      <c r="H725" s="662" t="s">
        <v>1560</v>
      </c>
      <c r="I725" s="662" t="s">
        <v>1561</v>
      </c>
      <c r="J725" s="662" t="s">
        <v>1562</v>
      </c>
      <c r="K725" s="662" t="s">
        <v>1563</v>
      </c>
      <c r="L725" s="664">
        <v>67.844948363534172</v>
      </c>
      <c r="M725" s="664">
        <v>500</v>
      </c>
      <c r="N725" s="665">
        <v>33922.474181767087</v>
      </c>
    </row>
    <row r="726" spans="1:14" ht="14.4" customHeight="1" x14ac:dyDescent="0.3">
      <c r="A726" s="660" t="s">
        <v>566</v>
      </c>
      <c r="B726" s="661" t="s">
        <v>567</v>
      </c>
      <c r="C726" s="662" t="s">
        <v>579</v>
      </c>
      <c r="D726" s="663" t="s">
        <v>2634</v>
      </c>
      <c r="E726" s="662" t="s">
        <v>606</v>
      </c>
      <c r="F726" s="663" t="s">
        <v>2639</v>
      </c>
      <c r="G726" s="662" t="s">
        <v>1453</v>
      </c>
      <c r="H726" s="662" t="s">
        <v>2393</v>
      </c>
      <c r="I726" s="662" t="s">
        <v>2393</v>
      </c>
      <c r="J726" s="662" t="s">
        <v>2394</v>
      </c>
      <c r="K726" s="662" t="s">
        <v>2395</v>
      </c>
      <c r="L726" s="664">
        <v>107.72</v>
      </c>
      <c r="M726" s="664">
        <v>1</v>
      </c>
      <c r="N726" s="665">
        <v>107.72</v>
      </c>
    </row>
    <row r="727" spans="1:14" ht="14.4" customHeight="1" x14ac:dyDescent="0.3">
      <c r="A727" s="660" t="s">
        <v>566</v>
      </c>
      <c r="B727" s="661" t="s">
        <v>567</v>
      </c>
      <c r="C727" s="662" t="s">
        <v>579</v>
      </c>
      <c r="D727" s="663" t="s">
        <v>2634</v>
      </c>
      <c r="E727" s="662" t="s">
        <v>606</v>
      </c>
      <c r="F727" s="663" t="s">
        <v>2639</v>
      </c>
      <c r="G727" s="662" t="s">
        <v>1453</v>
      </c>
      <c r="H727" s="662" t="s">
        <v>2396</v>
      </c>
      <c r="I727" s="662" t="s">
        <v>2397</v>
      </c>
      <c r="J727" s="662" t="s">
        <v>2398</v>
      </c>
      <c r="K727" s="662" t="s">
        <v>2399</v>
      </c>
      <c r="L727" s="664">
        <v>145.05000000000001</v>
      </c>
      <c r="M727" s="664">
        <v>2</v>
      </c>
      <c r="N727" s="665">
        <v>290.10000000000002</v>
      </c>
    </row>
    <row r="728" spans="1:14" ht="14.4" customHeight="1" x14ac:dyDescent="0.3">
      <c r="A728" s="660" t="s">
        <v>566</v>
      </c>
      <c r="B728" s="661" t="s">
        <v>567</v>
      </c>
      <c r="C728" s="662" t="s">
        <v>579</v>
      </c>
      <c r="D728" s="663" t="s">
        <v>2634</v>
      </c>
      <c r="E728" s="662" t="s">
        <v>606</v>
      </c>
      <c r="F728" s="663" t="s">
        <v>2639</v>
      </c>
      <c r="G728" s="662" t="s">
        <v>1453</v>
      </c>
      <c r="H728" s="662" t="s">
        <v>1576</v>
      </c>
      <c r="I728" s="662" t="s">
        <v>1577</v>
      </c>
      <c r="J728" s="662" t="s">
        <v>1578</v>
      </c>
      <c r="K728" s="662" t="s">
        <v>1528</v>
      </c>
      <c r="L728" s="664">
        <v>115.5</v>
      </c>
      <c r="M728" s="664">
        <v>2</v>
      </c>
      <c r="N728" s="665">
        <v>231</v>
      </c>
    </row>
    <row r="729" spans="1:14" ht="14.4" customHeight="1" x14ac:dyDescent="0.3">
      <c r="A729" s="660" t="s">
        <v>566</v>
      </c>
      <c r="B729" s="661" t="s">
        <v>567</v>
      </c>
      <c r="C729" s="662" t="s">
        <v>579</v>
      </c>
      <c r="D729" s="663" t="s">
        <v>2634</v>
      </c>
      <c r="E729" s="662" t="s">
        <v>606</v>
      </c>
      <c r="F729" s="663" t="s">
        <v>2639</v>
      </c>
      <c r="G729" s="662" t="s">
        <v>1453</v>
      </c>
      <c r="H729" s="662" t="s">
        <v>1950</v>
      </c>
      <c r="I729" s="662" t="s">
        <v>1951</v>
      </c>
      <c r="J729" s="662" t="s">
        <v>1456</v>
      </c>
      <c r="K729" s="662" t="s">
        <v>1952</v>
      </c>
      <c r="L729" s="664">
        <v>258.69922637753064</v>
      </c>
      <c r="M729" s="664">
        <v>5</v>
      </c>
      <c r="N729" s="665">
        <v>1293.4961318876531</v>
      </c>
    </row>
    <row r="730" spans="1:14" ht="14.4" customHeight="1" x14ac:dyDescent="0.3">
      <c r="A730" s="660" t="s">
        <v>566</v>
      </c>
      <c r="B730" s="661" t="s">
        <v>567</v>
      </c>
      <c r="C730" s="662" t="s">
        <v>579</v>
      </c>
      <c r="D730" s="663" t="s">
        <v>2634</v>
      </c>
      <c r="E730" s="662" t="s">
        <v>606</v>
      </c>
      <c r="F730" s="663" t="s">
        <v>2639</v>
      </c>
      <c r="G730" s="662" t="s">
        <v>1453</v>
      </c>
      <c r="H730" s="662" t="s">
        <v>2400</v>
      </c>
      <c r="I730" s="662" t="s">
        <v>2401</v>
      </c>
      <c r="J730" s="662" t="s">
        <v>2402</v>
      </c>
      <c r="K730" s="662" t="s">
        <v>2389</v>
      </c>
      <c r="L730" s="664">
        <v>814.6600000000002</v>
      </c>
      <c r="M730" s="664">
        <v>1</v>
      </c>
      <c r="N730" s="665">
        <v>814.6600000000002</v>
      </c>
    </row>
    <row r="731" spans="1:14" ht="14.4" customHeight="1" x14ac:dyDescent="0.3">
      <c r="A731" s="660" t="s">
        <v>566</v>
      </c>
      <c r="B731" s="661" t="s">
        <v>567</v>
      </c>
      <c r="C731" s="662" t="s">
        <v>579</v>
      </c>
      <c r="D731" s="663" t="s">
        <v>2634</v>
      </c>
      <c r="E731" s="662" t="s">
        <v>606</v>
      </c>
      <c r="F731" s="663" t="s">
        <v>2639</v>
      </c>
      <c r="G731" s="662" t="s">
        <v>1453</v>
      </c>
      <c r="H731" s="662" t="s">
        <v>1586</v>
      </c>
      <c r="I731" s="662" t="s">
        <v>1587</v>
      </c>
      <c r="J731" s="662" t="s">
        <v>1479</v>
      </c>
      <c r="K731" s="662" t="s">
        <v>1588</v>
      </c>
      <c r="L731" s="664">
        <v>305.38338307416785</v>
      </c>
      <c r="M731" s="664">
        <v>7</v>
      </c>
      <c r="N731" s="665">
        <v>2137.683681519175</v>
      </c>
    </row>
    <row r="732" spans="1:14" ht="14.4" customHeight="1" x14ac:dyDescent="0.3">
      <c r="A732" s="660" t="s">
        <v>566</v>
      </c>
      <c r="B732" s="661" t="s">
        <v>567</v>
      </c>
      <c r="C732" s="662" t="s">
        <v>579</v>
      </c>
      <c r="D732" s="663" t="s">
        <v>2634</v>
      </c>
      <c r="E732" s="662" t="s">
        <v>606</v>
      </c>
      <c r="F732" s="663" t="s">
        <v>2639</v>
      </c>
      <c r="G732" s="662" t="s">
        <v>1453</v>
      </c>
      <c r="H732" s="662" t="s">
        <v>1589</v>
      </c>
      <c r="I732" s="662" t="s">
        <v>1590</v>
      </c>
      <c r="J732" s="662" t="s">
        <v>1479</v>
      </c>
      <c r="K732" s="662" t="s">
        <v>1591</v>
      </c>
      <c r="L732" s="664">
        <v>408.94981504641567</v>
      </c>
      <c r="M732" s="664">
        <v>19</v>
      </c>
      <c r="N732" s="665">
        <v>7770.0464858818978</v>
      </c>
    </row>
    <row r="733" spans="1:14" ht="14.4" customHeight="1" x14ac:dyDescent="0.3">
      <c r="A733" s="660" t="s">
        <v>566</v>
      </c>
      <c r="B733" s="661" t="s">
        <v>567</v>
      </c>
      <c r="C733" s="662" t="s">
        <v>579</v>
      </c>
      <c r="D733" s="663" t="s">
        <v>2634</v>
      </c>
      <c r="E733" s="662" t="s">
        <v>606</v>
      </c>
      <c r="F733" s="663" t="s">
        <v>2639</v>
      </c>
      <c r="G733" s="662" t="s">
        <v>1453</v>
      </c>
      <c r="H733" s="662" t="s">
        <v>1598</v>
      </c>
      <c r="I733" s="662" t="s">
        <v>1599</v>
      </c>
      <c r="J733" s="662" t="s">
        <v>1600</v>
      </c>
      <c r="K733" s="662" t="s">
        <v>1601</v>
      </c>
      <c r="L733" s="664">
        <v>364.12849960341958</v>
      </c>
      <c r="M733" s="664">
        <v>28</v>
      </c>
      <c r="N733" s="665">
        <v>10195.597988895748</v>
      </c>
    </row>
    <row r="734" spans="1:14" ht="14.4" customHeight="1" x14ac:dyDescent="0.3">
      <c r="A734" s="660" t="s">
        <v>566</v>
      </c>
      <c r="B734" s="661" t="s">
        <v>567</v>
      </c>
      <c r="C734" s="662" t="s">
        <v>579</v>
      </c>
      <c r="D734" s="663" t="s">
        <v>2634</v>
      </c>
      <c r="E734" s="662" t="s">
        <v>606</v>
      </c>
      <c r="F734" s="663" t="s">
        <v>2639</v>
      </c>
      <c r="G734" s="662" t="s">
        <v>1453</v>
      </c>
      <c r="H734" s="662" t="s">
        <v>1605</v>
      </c>
      <c r="I734" s="662" t="s">
        <v>1606</v>
      </c>
      <c r="J734" s="662" t="s">
        <v>1607</v>
      </c>
      <c r="K734" s="662" t="s">
        <v>1608</v>
      </c>
      <c r="L734" s="664">
        <v>101.64399999999998</v>
      </c>
      <c r="M734" s="664">
        <v>5</v>
      </c>
      <c r="N734" s="665">
        <v>508.21999999999991</v>
      </c>
    </row>
    <row r="735" spans="1:14" ht="14.4" customHeight="1" x14ac:dyDescent="0.3">
      <c r="A735" s="660" t="s">
        <v>566</v>
      </c>
      <c r="B735" s="661" t="s">
        <v>567</v>
      </c>
      <c r="C735" s="662" t="s">
        <v>579</v>
      </c>
      <c r="D735" s="663" t="s">
        <v>2634</v>
      </c>
      <c r="E735" s="662" t="s">
        <v>606</v>
      </c>
      <c r="F735" s="663" t="s">
        <v>2639</v>
      </c>
      <c r="G735" s="662" t="s">
        <v>1453</v>
      </c>
      <c r="H735" s="662" t="s">
        <v>2403</v>
      </c>
      <c r="I735" s="662" t="s">
        <v>2404</v>
      </c>
      <c r="J735" s="662" t="s">
        <v>2405</v>
      </c>
      <c r="K735" s="662" t="s">
        <v>2406</v>
      </c>
      <c r="L735" s="664">
        <v>96.739999999999966</v>
      </c>
      <c r="M735" s="664">
        <v>1</v>
      </c>
      <c r="N735" s="665">
        <v>96.739999999999966</v>
      </c>
    </row>
    <row r="736" spans="1:14" ht="14.4" customHeight="1" x14ac:dyDescent="0.3">
      <c r="A736" s="660" t="s">
        <v>566</v>
      </c>
      <c r="B736" s="661" t="s">
        <v>567</v>
      </c>
      <c r="C736" s="662" t="s">
        <v>579</v>
      </c>
      <c r="D736" s="663" t="s">
        <v>2634</v>
      </c>
      <c r="E736" s="662" t="s">
        <v>606</v>
      </c>
      <c r="F736" s="663" t="s">
        <v>2639</v>
      </c>
      <c r="G736" s="662" t="s">
        <v>1453</v>
      </c>
      <c r="H736" s="662" t="s">
        <v>2407</v>
      </c>
      <c r="I736" s="662" t="s">
        <v>2408</v>
      </c>
      <c r="J736" s="662" t="s">
        <v>1987</v>
      </c>
      <c r="K736" s="662" t="s">
        <v>2409</v>
      </c>
      <c r="L736" s="664">
        <v>303.88839120096446</v>
      </c>
      <c r="M736" s="664">
        <v>1</v>
      </c>
      <c r="N736" s="665">
        <v>303.88839120096446</v>
      </c>
    </row>
    <row r="737" spans="1:14" ht="14.4" customHeight="1" x14ac:dyDescent="0.3">
      <c r="A737" s="660" t="s">
        <v>566</v>
      </c>
      <c r="B737" s="661" t="s">
        <v>567</v>
      </c>
      <c r="C737" s="662" t="s">
        <v>579</v>
      </c>
      <c r="D737" s="663" t="s">
        <v>2634</v>
      </c>
      <c r="E737" s="662" t="s">
        <v>606</v>
      </c>
      <c r="F737" s="663" t="s">
        <v>2639</v>
      </c>
      <c r="G737" s="662" t="s">
        <v>1453</v>
      </c>
      <c r="H737" s="662" t="s">
        <v>2410</v>
      </c>
      <c r="I737" s="662" t="s">
        <v>2411</v>
      </c>
      <c r="J737" s="662" t="s">
        <v>2412</v>
      </c>
      <c r="K737" s="662" t="s">
        <v>2413</v>
      </c>
      <c r="L737" s="664">
        <v>394.13</v>
      </c>
      <c r="M737" s="664">
        <v>1</v>
      </c>
      <c r="N737" s="665">
        <v>394.13</v>
      </c>
    </row>
    <row r="738" spans="1:14" ht="14.4" customHeight="1" x14ac:dyDescent="0.3">
      <c r="A738" s="660" t="s">
        <v>566</v>
      </c>
      <c r="B738" s="661" t="s">
        <v>567</v>
      </c>
      <c r="C738" s="662" t="s">
        <v>579</v>
      </c>
      <c r="D738" s="663" t="s">
        <v>2634</v>
      </c>
      <c r="E738" s="662" t="s">
        <v>606</v>
      </c>
      <c r="F738" s="663" t="s">
        <v>2639</v>
      </c>
      <c r="G738" s="662" t="s">
        <v>1453</v>
      </c>
      <c r="H738" s="662" t="s">
        <v>1621</v>
      </c>
      <c r="I738" s="662" t="s">
        <v>1622</v>
      </c>
      <c r="J738" s="662" t="s">
        <v>1623</v>
      </c>
      <c r="K738" s="662" t="s">
        <v>1624</v>
      </c>
      <c r="L738" s="664">
        <v>1025.1662315020726</v>
      </c>
      <c r="M738" s="664">
        <v>14</v>
      </c>
      <c r="N738" s="665">
        <v>14352.327241029016</v>
      </c>
    </row>
    <row r="739" spans="1:14" ht="14.4" customHeight="1" x14ac:dyDescent="0.3">
      <c r="A739" s="660" t="s">
        <v>566</v>
      </c>
      <c r="B739" s="661" t="s">
        <v>567</v>
      </c>
      <c r="C739" s="662" t="s">
        <v>579</v>
      </c>
      <c r="D739" s="663" t="s">
        <v>2634</v>
      </c>
      <c r="E739" s="662" t="s">
        <v>606</v>
      </c>
      <c r="F739" s="663" t="s">
        <v>2639</v>
      </c>
      <c r="G739" s="662" t="s">
        <v>1453</v>
      </c>
      <c r="H739" s="662" t="s">
        <v>2414</v>
      </c>
      <c r="I739" s="662" t="s">
        <v>2415</v>
      </c>
      <c r="J739" s="662" t="s">
        <v>2416</v>
      </c>
      <c r="K739" s="662" t="s">
        <v>2417</v>
      </c>
      <c r="L739" s="664">
        <v>1824.8711477362988</v>
      </c>
      <c r="M739" s="664">
        <v>39</v>
      </c>
      <c r="N739" s="665">
        <v>71169.974761715654</v>
      </c>
    </row>
    <row r="740" spans="1:14" ht="14.4" customHeight="1" x14ac:dyDescent="0.3">
      <c r="A740" s="660" t="s">
        <v>566</v>
      </c>
      <c r="B740" s="661" t="s">
        <v>567</v>
      </c>
      <c r="C740" s="662" t="s">
        <v>579</v>
      </c>
      <c r="D740" s="663" t="s">
        <v>2634</v>
      </c>
      <c r="E740" s="662" t="s">
        <v>606</v>
      </c>
      <c r="F740" s="663" t="s">
        <v>2639</v>
      </c>
      <c r="G740" s="662" t="s">
        <v>1453</v>
      </c>
      <c r="H740" s="662" t="s">
        <v>2418</v>
      </c>
      <c r="I740" s="662" t="s">
        <v>2418</v>
      </c>
      <c r="J740" s="662" t="s">
        <v>2419</v>
      </c>
      <c r="K740" s="662" t="s">
        <v>2420</v>
      </c>
      <c r="L740" s="664">
        <v>91.529999999999987</v>
      </c>
      <c r="M740" s="664">
        <v>1</v>
      </c>
      <c r="N740" s="665">
        <v>91.529999999999987</v>
      </c>
    </row>
    <row r="741" spans="1:14" ht="14.4" customHeight="1" x14ac:dyDescent="0.3">
      <c r="A741" s="660" t="s">
        <v>566</v>
      </c>
      <c r="B741" s="661" t="s">
        <v>567</v>
      </c>
      <c r="C741" s="662" t="s">
        <v>579</v>
      </c>
      <c r="D741" s="663" t="s">
        <v>2634</v>
      </c>
      <c r="E741" s="662" t="s">
        <v>606</v>
      </c>
      <c r="F741" s="663" t="s">
        <v>2639</v>
      </c>
      <c r="G741" s="662" t="s">
        <v>1453</v>
      </c>
      <c r="H741" s="662" t="s">
        <v>2421</v>
      </c>
      <c r="I741" s="662" t="s">
        <v>2422</v>
      </c>
      <c r="J741" s="662" t="s">
        <v>2423</v>
      </c>
      <c r="K741" s="662" t="s">
        <v>2424</v>
      </c>
      <c r="L741" s="664">
        <v>25.64</v>
      </c>
      <c r="M741" s="664">
        <v>1</v>
      </c>
      <c r="N741" s="665">
        <v>25.64</v>
      </c>
    </row>
    <row r="742" spans="1:14" ht="14.4" customHeight="1" x14ac:dyDescent="0.3">
      <c r="A742" s="660" t="s">
        <v>566</v>
      </c>
      <c r="B742" s="661" t="s">
        <v>567</v>
      </c>
      <c r="C742" s="662" t="s">
        <v>579</v>
      </c>
      <c r="D742" s="663" t="s">
        <v>2634</v>
      </c>
      <c r="E742" s="662" t="s">
        <v>606</v>
      </c>
      <c r="F742" s="663" t="s">
        <v>2639</v>
      </c>
      <c r="G742" s="662" t="s">
        <v>1453</v>
      </c>
      <c r="H742" s="662" t="s">
        <v>2425</v>
      </c>
      <c r="I742" s="662" t="s">
        <v>2425</v>
      </c>
      <c r="J742" s="662" t="s">
        <v>2426</v>
      </c>
      <c r="K742" s="662" t="s">
        <v>1528</v>
      </c>
      <c r="L742" s="664">
        <v>73.060000253129729</v>
      </c>
      <c r="M742" s="664">
        <v>2</v>
      </c>
      <c r="N742" s="665">
        <v>146.12000050625946</v>
      </c>
    </row>
    <row r="743" spans="1:14" ht="14.4" customHeight="1" x14ac:dyDescent="0.3">
      <c r="A743" s="660" t="s">
        <v>566</v>
      </c>
      <c r="B743" s="661" t="s">
        <v>567</v>
      </c>
      <c r="C743" s="662" t="s">
        <v>579</v>
      </c>
      <c r="D743" s="663" t="s">
        <v>2634</v>
      </c>
      <c r="E743" s="662" t="s">
        <v>1642</v>
      </c>
      <c r="F743" s="663" t="s">
        <v>2640</v>
      </c>
      <c r="G743" s="662" t="s">
        <v>619</v>
      </c>
      <c r="H743" s="662" t="s">
        <v>2427</v>
      </c>
      <c r="I743" s="662" t="s">
        <v>2428</v>
      </c>
      <c r="J743" s="662" t="s">
        <v>2429</v>
      </c>
      <c r="K743" s="662" t="s">
        <v>1646</v>
      </c>
      <c r="L743" s="664">
        <v>2266</v>
      </c>
      <c r="M743" s="664">
        <v>4</v>
      </c>
      <c r="N743" s="665">
        <v>9064</v>
      </c>
    </row>
    <row r="744" spans="1:14" ht="14.4" customHeight="1" x14ac:dyDescent="0.3">
      <c r="A744" s="660" t="s">
        <v>566</v>
      </c>
      <c r="B744" s="661" t="s">
        <v>567</v>
      </c>
      <c r="C744" s="662" t="s">
        <v>579</v>
      </c>
      <c r="D744" s="663" t="s">
        <v>2634</v>
      </c>
      <c r="E744" s="662" t="s">
        <v>1642</v>
      </c>
      <c r="F744" s="663" t="s">
        <v>2640</v>
      </c>
      <c r="G744" s="662" t="s">
        <v>619</v>
      </c>
      <c r="H744" s="662" t="s">
        <v>1647</v>
      </c>
      <c r="I744" s="662" t="s">
        <v>1648</v>
      </c>
      <c r="J744" s="662" t="s">
        <v>1649</v>
      </c>
      <c r="K744" s="662" t="s">
        <v>1650</v>
      </c>
      <c r="L744" s="664">
        <v>4285.8899999999994</v>
      </c>
      <c r="M744" s="664">
        <v>6</v>
      </c>
      <c r="N744" s="665">
        <v>25715.339999999997</v>
      </c>
    </row>
    <row r="745" spans="1:14" ht="14.4" customHeight="1" x14ac:dyDescent="0.3">
      <c r="A745" s="660" t="s">
        <v>566</v>
      </c>
      <c r="B745" s="661" t="s">
        <v>567</v>
      </c>
      <c r="C745" s="662" t="s">
        <v>579</v>
      </c>
      <c r="D745" s="663" t="s">
        <v>2634</v>
      </c>
      <c r="E745" s="662" t="s">
        <v>1642</v>
      </c>
      <c r="F745" s="663" t="s">
        <v>2640</v>
      </c>
      <c r="G745" s="662" t="s">
        <v>619</v>
      </c>
      <c r="H745" s="662" t="s">
        <v>1651</v>
      </c>
      <c r="I745" s="662" t="s">
        <v>1652</v>
      </c>
      <c r="J745" s="662" t="s">
        <v>1653</v>
      </c>
      <c r="K745" s="662" t="s">
        <v>1654</v>
      </c>
      <c r="L745" s="664">
        <v>2296.58</v>
      </c>
      <c r="M745" s="664">
        <v>2</v>
      </c>
      <c r="N745" s="665">
        <v>4593.16</v>
      </c>
    </row>
    <row r="746" spans="1:14" ht="14.4" customHeight="1" x14ac:dyDescent="0.3">
      <c r="A746" s="660" t="s">
        <v>566</v>
      </c>
      <c r="B746" s="661" t="s">
        <v>567</v>
      </c>
      <c r="C746" s="662" t="s">
        <v>579</v>
      </c>
      <c r="D746" s="663" t="s">
        <v>2634</v>
      </c>
      <c r="E746" s="662" t="s">
        <v>1642</v>
      </c>
      <c r="F746" s="663" t="s">
        <v>2640</v>
      </c>
      <c r="G746" s="662" t="s">
        <v>619</v>
      </c>
      <c r="H746" s="662" t="s">
        <v>2430</v>
      </c>
      <c r="I746" s="662" t="s">
        <v>2430</v>
      </c>
      <c r="J746" s="662" t="s">
        <v>2431</v>
      </c>
      <c r="K746" s="662" t="s">
        <v>2432</v>
      </c>
      <c r="L746" s="664">
        <v>3681.0099999999998</v>
      </c>
      <c r="M746" s="664">
        <v>6</v>
      </c>
      <c r="N746" s="665">
        <v>22086.059999999998</v>
      </c>
    </row>
    <row r="747" spans="1:14" ht="14.4" customHeight="1" x14ac:dyDescent="0.3">
      <c r="A747" s="660" t="s">
        <v>566</v>
      </c>
      <c r="B747" s="661" t="s">
        <v>567</v>
      </c>
      <c r="C747" s="662" t="s">
        <v>579</v>
      </c>
      <c r="D747" s="663" t="s">
        <v>2634</v>
      </c>
      <c r="E747" s="662" t="s">
        <v>1642</v>
      </c>
      <c r="F747" s="663" t="s">
        <v>2640</v>
      </c>
      <c r="G747" s="662" t="s">
        <v>619</v>
      </c>
      <c r="H747" s="662" t="s">
        <v>2433</v>
      </c>
      <c r="I747" s="662" t="s">
        <v>2434</v>
      </c>
      <c r="J747" s="662" t="s">
        <v>2435</v>
      </c>
      <c r="K747" s="662" t="s">
        <v>2432</v>
      </c>
      <c r="L747" s="664">
        <v>1680.58</v>
      </c>
      <c r="M747" s="664">
        <v>2</v>
      </c>
      <c r="N747" s="665">
        <v>3361.16</v>
      </c>
    </row>
    <row r="748" spans="1:14" ht="14.4" customHeight="1" x14ac:dyDescent="0.3">
      <c r="A748" s="660" t="s">
        <v>566</v>
      </c>
      <c r="B748" s="661" t="s">
        <v>567</v>
      </c>
      <c r="C748" s="662" t="s">
        <v>579</v>
      </c>
      <c r="D748" s="663" t="s">
        <v>2634</v>
      </c>
      <c r="E748" s="662" t="s">
        <v>1642</v>
      </c>
      <c r="F748" s="663" t="s">
        <v>2640</v>
      </c>
      <c r="G748" s="662" t="s">
        <v>619</v>
      </c>
      <c r="H748" s="662" t="s">
        <v>2436</v>
      </c>
      <c r="I748" s="662" t="s">
        <v>2437</v>
      </c>
      <c r="J748" s="662" t="s">
        <v>2438</v>
      </c>
      <c r="K748" s="662" t="s">
        <v>2439</v>
      </c>
      <c r="L748" s="664">
        <v>1010.82</v>
      </c>
      <c r="M748" s="664">
        <v>8</v>
      </c>
      <c r="N748" s="665">
        <v>8086.56</v>
      </c>
    </row>
    <row r="749" spans="1:14" ht="14.4" customHeight="1" x14ac:dyDescent="0.3">
      <c r="A749" s="660" t="s">
        <v>566</v>
      </c>
      <c r="B749" s="661" t="s">
        <v>567</v>
      </c>
      <c r="C749" s="662" t="s">
        <v>579</v>
      </c>
      <c r="D749" s="663" t="s">
        <v>2634</v>
      </c>
      <c r="E749" s="662" t="s">
        <v>1642</v>
      </c>
      <c r="F749" s="663" t="s">
        <v>2640</v>
      </c>
      <c r="G749" s="662" t="s">
        <v>1453</v>
      </c>
      <c r="H749" s="662" t="s">
        <v>1673</v>
      </c>
      <c r="I749" s="662" t="s">
        <v>1673</v>
      </c>
      <c r="J749" s="662" t="s">
        <v>1674</v>
      </c>
      <c r="K749" s="662" t="s">
        <v>1675</v>
      </c>
      <c r="L749" s="664">
        <v>116.25000487689934</v>
      </c>
      <c r="M749" s="664">
        <v>4</v>
      </c>
      <c r="N749" s="665">
        <v>465.00001950759736</v>
      </c>
    </row>
    <row r="750" spans="1:14" ht="14.4" customHeight="1" x14ac:dyDescent="0.3">
      <c r="A750" s="660" t="s">
        <v>566</v>
      </c>
      <c r="B750" s="661" t="s">
        <v>567</v>
      </c>
      <c r="C750" s="662" t="s">
        <v>579</v>
      </c>
      <c r="D750" s="663" t="s">
        <v>2634</v>
      </c>
      <c r="E750" s="662" t="s">
        <v>1642</v>
      </c>
      <c r="F750" s="663" t="s">
        <v>2640</v>
      </c>
      <c r="G750" s="662" t="s">
        <v>1453</v>
      </c>
      <c r="H750" s="662" t="s">
        <v>1676</v>
      </c>
      <c r="I750" s="662" t="s">
        <v>1676</v>
      </c>
      <c r="J750" s="662" t="s">
        <v>1677</v>
      </c>
      <c r="K750" s="662" t="s">
        <v>1675</v>
      </c>
      <c r="L750" s="664">
        <v>116.25</v>
      </c>
      <c r="M750" s="664">
        <v>3</v>
      </c>
      <c r="N750" s="665">
        <v>348.75</v>
      </c>
    </row>
    <row r="751" spans="1:14" ht="14.4" customHeight="1" x14ac:dyDescent="0.3">
      <c r="A751" s="660" t="s">
        <v>566</v>
      </c>
      <c r="B751" s="661" t="s">
        <v>567</v>
      </c>
      <c r="C751" s="662" t="s">
        <v>579</v>
      </c>
      <c r="D751" s="663" t="s">
        <v>2634</v>
      </c>
      <c r="E751" s="662" t="s">
        <v>1642</v>
      </c>
      <c r="F751" s="663" t="s">
        <v>2640</v>
      </c>
      <c r="G751" s="662" t="s">
        <v>1453</v>
      </c>
      <c r="H751" s="662" t="s">
        <v>1678</v>
      </c>
      <c r="I751" s="662" t="s">
        <v>1679</v>
      </c>
      <c r="J751" s="662" t="s">
        <v>1680</v>
      </c>
      <c r="K751" s="662" t="s">
        <v>1681</v>
      </c>
      <c r="L751" s="664">
        <v>116.24999999999997</v>
      </c>
      <c r="M751" s="664">
        <v>1</v>
      </c>
      <c r="N751" s="665">
        <v>116.24999999999997</v>
      </c>
    </row>
    <row r="752" spans="1:14" ht="14.4" customHeight="1" x14ac:dyDescent="0.3">
      <c r="A752" s="660" t="s">
        <v>566</v>
      </c>
      <c r="B752" s="661" t="s">
        <v>567</v>
      </c>
      <c r="C752" s="662" t="s">
        <v>579</v>
      </c>
      <c r="D752" s="663" t="s">
        <v>2634</v>
      </c>
      <c r="E752" s="662" t="s">
        <v>1689</v>
      </c>
      <c r="F752" s="663" t="s">
        <v>2641</v>
      </c>
      <c r="G752" s="662"/>
      <c r="H752" s="662" t="s">
        <v>2440</v>
      </c>
      <c r="I752" s="662" t="s">
        <v>2441</v>
      </c>
      <c r="J752" s="662" t="s">
        <v>2442</v>
      </c>
      <c r="K752" s="662" t="s">
        <v>1775</v>
      </c>
      <c r="L752" s="664">
        <v>71.459999999999994</v>
      </c>
      <c r="M752" s="664">
        <v>10</v>
      </c>
      <c r="N752" s="665">
        <v>714.59999999999991</v>
      </c>
    </row>
    <row r="753" spans="1:14" ht="14.4" customHeight="1" x14ac:dyDescent="0.3">
      <c r="A753" s="660" t="s">
        <v>566</v>
      </c>
      <c r="B753" s="661" t="s">
        <v>567</v>
      </c>
      <c r="C753" s="662" t="s">
        <v>579</v>
      </c>
      <c r="D753" s="663" t="s">
        <v>2634</v>
      </c>
      <c r="E753" s="662" t="s">
        <v>1689</v>
      </c>
      <c r="F753" s="663" t="s">
        <v>2641</v>
      </c>
      <c r="G753" s="662"/>
      <c r="H753" s="662" t="s">
        <v>2443</v>
      </c>
      <c r="I753" s="662" t="s">
        <v>2444</v>
      </c>
      <c r="J753" s="662" t="s">
        <v>2445</v>
      </c>
      <c r="K753" s="662" t="s">
        <v>2446</v>
      </c>
      <c r="L753" s="664">
        <v>2773.159444444444</v>
      </c>
      <c r="M753" s="664">
        <v>9</v>
      </c>
      <c r="N753" s="665">
        <v>24958.434999999998</v>
      </c>
    </row>
    <row r="754" spans="1:14" ht="14.4" customHeight="1" x14ac:dyDescent="0.3">
      <c r="A754" s="660" t="s">
        <v>566</v>
      </c>
      <c r="B754" s="661" t="s">
        <v>567</v>
      </c>
      <c r="C754" s="662" t="s">
        <v>579</v>
      </c>
      <c r="D754" s="663" t="s">
        <v>2634</v>
      </c>
      <c r="E754" s="662" t="s">
        <v>1689</v>
      </c>
      <c r="F754" s="663" t="s">
        <v>2641</v>
      </c>
      <c r="G754" s="662"/>
      <c r="H754" s="662" t="s">
        <v>1694</v>
      </c>
      <c r="I754" s="662" t="s">
        <v>1694</v>
      </c>
      <c r="J754" s="662" t="s">
        <v>1695</v>
      </c>
      <c r="K754" s="662" t="s">
        <v>1696</v>
      </c>
      <c r="L754" s="664">
        <v>1778.9360434698372</v>
      </c>
      <c r="M754" s="664">
        <v>32</v>
      </c>
      <c r="N754" s="665">
        <v>56925.953391034789</v>
      </c>
    </row>
    <row r="755" spans="1:14" ht="14.4" customHeight="1" x14ac:dyDescent="0.3">
      <c r="A755" s="660" t="s">
        <v>566</v>
      </c>
      <c r="B755" s="661" t="s">
        <v>567</v>
      </c>
      <c r="C755" s="662" t="s">
        <v>579</v>
      </c>
      <c r="D755" s="663" t="s">
        <v>2634</v>
      </c>
      <c r="E755" s="662" t="s">
        <v>1689</v>
      </c>
      <c r="F755" s="663" t="s">
        <v>2641</v>
      </c>
      <c r="G755" s="662"/>
      <c r="H755" s="662" t="s">
        <v>1697</v>
      </c>
      <c r="I755" s="662" t="s">
        <v>1697</v>
      </c>
      <c r="J755" s="662" t="s">
        <v>1698</v>
      </c>
      <c r="K755" s="662" t="s">
        <v>1699</v>
      </c>
      <c r="L755" s="664">
        <v>1127.1841907806847</v>
      </c>
      <c r="M755" s="664">
        <v>3.8</v>
      </c>
      <c r="N755" s="665">
        <v>4283.2999249666018</v>
      </c>
    </row>
    <row r="756" spans="1:14" ht="14.4" customHeight="1" x14ac:dyDescent="0.3">
      <c r="A756" s="660" t="s">
        <v>566</v>
      </c>
      <c r="B756" s="661" t="s">
        <v>567</v>
      </c>
      <c r="C756" s="662" t="s">
        <v>579</v>
      </c>
      <c r="D756" s="663" t="s">
        <v>2634</v>
      </c>
      <c r="E756" s="662" t="s">
        <v>1689</v>
      </c>
      <c r="F756" s="663" t="s">
        <v>2641</v>
      </c>
      <c r="G756" s="662"/>
      <c r="H756" s="662" t="s">
        <v>1700</v>
      </c>
      <c r="I756" s="662" t="s">
        <v>1700</v>
      </c>
      <c r="J756" s="662" t="s">
        <v>1701</v>
      </c>
      <c r="K756" s="662" t="s">
        <v>1702</v>
      </c>
      <c r="L756" s="664">
        <v>810.98</v>
      </c>
      <c r="M756" s="664">
        <v>0.5</v>
      </c>
      <c r="N756" s="665">
        <v>405.49</v>
      </c>
    </row>
    <row r="757" spans="1:14" ht="14.4" customHeight="1" x14ac:dyDescent="0.3">
      <c r="A757" s="660" t="s">
        <v>566</v>
      </c>
      <c r="B757" s="661" t="s">
        <v>567</v>
      </c>
      <c r="C757" s="662" t="s">
        <v>579</v>
      </c>
      <c r="D757" s="663" t="s">
        <v>2634</v>
      </c>
      <c r="E757" s="662" t="s">
        <v>1689</v>
      </c>
      <c r="F757" s="663" t="s">
        <v>2641</v>
      </c>
      <c r="G757" s="662" t="s">
        <v>619</v>
      </c>
      <c r="H757" s="662" t="s">
        <v>2447</v>
      </c>
      <c r="I757" s="662" t="s">
        <v>2448</v>
      </c>
      <c r="J757" s="662" t="s">
        <v>2449</v>
      </c>
      <c r="K757" s="662" t="s">
        <v>667</v>
      </c>
      <c r="L757" s="664">
        <v>71.12</v>
      </c>
      <c r="M757" s="664">
        <v>3</v>
      </c>
      <c r="N757" s="665">
        <v>213.36</v>
      </c>
    </row>
    <row r="758" spans="1:14" ht="14.4" customHeight="1" x14ac:dyDescent="0.3">
      <c r="A758" s="660" t="s">
        <v>566</v>
      </c>
      <c r="B758" s="661" t="s">
        <v>567</v>
      </c>
      <c r="C758" s="662" t="s">
        <v>579</v>
      </c>
      <c r="D758" s="663" t="s">
        <v>2634</v>
      </c>
      <c r="E758" s="662" t="s">
        <v>1689</v>
      </c>
      <c r="F758" s="663" t="s">
        <v>2641</v>
      </c>
      <c r="G758" s="662" t="s">
        <v>619</v>
      </c>
      <c r="H758" s="662" t="s">
        <v>1703</v>
      </c>
      <c r="I758" s="662" t="s">
        <v>1704</v>
      </c>
      <c r="J758" s="662" t="s">
        <v>1705</v>
      </c>
      <c r="K758" s="662" t="s">
        <v>1706</v>
      </c>
      <c r="L758" s="664">
        <v>26.849992133565234</v>
      </c>
      <c r="M758" s="664">
        <v>6</v>
      </c>
      <c r="N758" s="665">
        <v>161.0999528013914</v>
      </c>
    </row>
    <row r="759" spans="1:14" ht="14.4" customHeight="1" x14ac:dyDescent="0.3">
      <c r="A759" s="660" t="s">
        <v>566</v>
      </c>
      <c r="B759" s="661" t="s">
        <v>567</v>
      </c>
      <c r="C759" s="662" t="s">
        <v>579</v>
      </c>
      <c r="D759" s="663" t="s">
        <v>2634</v>
      </c>
      <c r="E759" s="662" t="s">
        <v>1689</v>
      </c>
      <c r="F759" s="663" t="s">
        <v>2641</v>
      </c>
      <c r="G759" s="662" t="s">
        <v>619</v>
      </c>
      <c r="H759" s="662" t="s">
        <v>1707</v>
      </c>
      <c r="I759" s="662" t="s">
        <v>1708</v>
      </c>
      <c r="J759" s="662" t="s">
        <v>1709</v>
      </c>
      <c r="K759" s="662" t="s">
        <v>1710</v>
      </c>
      <c r="L759" s="664">
        <v>31.959890705082167</v>
      </c>
      <c r="M759" s="664">
        <v>4</v>
      </c>
      <c r="N759" s="665">
        <v>127.83956282032867</v>
      </c>
    </row>
    <row r="760" spans="1:14" ht="14.4" customHeight="1" x14ac:dyDescent="0.3">
      <c r="A760" s="660" t="s">
        <v>566</v>
      </c>
      <c r="B760" s="661" t="s">
        <v>567</v>
      </c>
      <c r="C760" s="662" t="s">
        <v>579</v>
      </c>
      <c r="D760" s="663" t="s">
        <v>2634</v>
      </c>
      <c r="E760" s="662" t="s">
        <v>1689</v>
      </c>
      <c r="F760" s="663" t="s">
        <v>2641</v>
      </c>
      <c r="G760" s="662" t="s">
        <v>619</v>
      </c>
      <c r="H760" s="662" t="s">
        <v>1711</v>
      </c>
      <c r="I760" s="662" t="s">
        <v>1712</v>
      </c>
      <c r="J760" s="662" t="s">
        <v>1713</v>
      </c>
      <c r="K760" s="662" t="s">
        <v>1714</v>
      </c>
      <c r="L760" s="664">
        <v>128.07</v>
      </c>
      <c r="M760" s="664">
        <v>6</v>
      </c>
      <c r="N760" s="665">
        <v>768.42</v>
      </c>
    </row>
    <row r="761" spans="1:14" ht="14.4" customHeight="1" x14ac:dyDescent="0.3">
      <c r="A761" s="660" t="s">
        <v>566</v>
      </c>
      <c r="B761" s="661" t="s">
        <v>567</v>
      </c>
      <c r="C761" s="662" t="s">
        <v>579</v>
      </c>
      <c r="D761" s="663" t="s">
        <v>2634</v>
      </c>
      <c r="E761" s="662" t="s">
        <v>1689</v>
      </c>
      <c r="F761" s="663" t="s">
        <v>2641</v>
      </c>
      <c r="G761" s="662" t="s">
        <v>619</v>
      </c>
      <c r="H761" s="662" t="s">
        <v>1722</v>
      </c>
      <c r="I761" s="662" t="s">
        <v>1723</v>
      </c>
      <c r="J761" s="662" t="s">
        <v>1724</v>
      </c>
      <c r="K761" s="662" t="s">
        <v>1725</v>
      </c>
      <c r="L761" s="664">
        <v>53.128568856764467</v>
      </c>
      <c r="M761" s="664">
        <v>2</v>
      </c>
      <c r="N761" s="665">
        <v>106.25713771352893</v>
      </c>
    </row>
    <row r="762" spans="1:14" ht="14.4" customHeight="1" x14ac:dyDescent="0.3">
      <c r="A762" s="660" t="s">
        <v>566</v>
      </c>
      <c r="B762" s="661" t="s">
        <v>567</v>
      </c>
      <c r="C762" s="662" t="s">
        <v>579</v>
      </c>
      <c r="D762" s="663" t="s">
        <v>2634</v>
      </c>
      <c r="E762" s="662" t="s">
        <v>1689</v>
      </c>
      <c r="F762" s="663" t="s">
        <v>2641</v>
      </c>
      <c r="G762" s="662" t="s">
        <v>619</v>
      </c>
      <c r="H762" s="662" t="s">
        <v>1726</v>
      </c>
      <c r="I762" s="662" t="s">
        <v>1727</v>
      </c>
      <c r="J762" s="662" t="s">
        <v>1728</v>
      </c>
      <c r="K762" s="662" t="s">
        <v>1729</v>
      </c>
      <c r="L762" s="664">
        <v>82.889826283948395</v>
      </c>
      <c r="M762" s="664">
        <v>6</v>
      </c>
      <c r="N762" s="665">
        <v>497.33895770369037</v>
      </c>
    </row>
    <row r="763" spans="1:14" ht="14.4" customHeight="1" x14ac:dyDescent="0.3">
      <c r="A763" s="660" t="s">
        <v>566</v>
      </c>
      <c r="B763" s="661" t="s">
        <v>567</v>
      </c>
      <c r="C763" s="662" t="s">
        <v>579</v>
      </c>
      <c r="D763" s="663" t="s">
        <v>2634</v>
      </c>
      <c r="E763" s="662" t="s">
        <v>1689</v>
      </c>
      <c r="F763" s="663" t="s">
        <v>2641</v>
      </c>
      <c r="G763" s="662" t="s">
        <v>619</v>
      </c>
      <c r="H763" s="662" t="s">
        <v>1738</v>
      </c>
      <c r="I763" s="662" t="s">
        <v>1739</v>
      </c>
      <c r="J763" s="662" t="s">
        <v>1740</v>
      </c>
      <c r="K763" s="662" t="s">
        <v>1741</v>
      </c>
      <c r="L763" s="664">
        <v>146.76471257446809</v>
      </c>
      <c r="M763" s="664">
        <v>51</v>
      </c>
      <c r="N763" s="665">
        <v>7485.0003412978722</v>
      </c>
    </row>
    <row r="764" spans="1:14" ht="14.4" customHeight="1" x14ac:dyDescent="0.3">
      <c r="A764" s="660" t="s">
        <v>566</v>
      </c>
      <c r="B764" s="661" t="s">
        <v>567</v>
      </c>
      <c r="C764" s="662" t="s">
        <v>579</v>
      </c>
      <c r="D764" s="663" t="s">
        <v>2634</v>
      </c>
      <c r="E764" s="662" t="s">
        <v>1689</v>
      </c>
      <c r="F764" s="663" t="s">
        <v>2641</v>
      </c>
      <c r="G764" s="662" t="s">
        <v>619</v>
      </c>
      <c r="H764" s="662" t="s">
        <v>2450</v>
      </c>
      <c r="I764" s="662" t="s">
        <v>2451</v>
      </c>
      <c r="J764" s="662" t="s">
        <v>2452</v>
      </c>
      <c r="K764" s="662" t="s">
        <v>2453</v>
      </c>
      <c r="L764" s="664">
        <v>12512.311021754909</v>
      </c>
      <c r="M764" s="664">
        <v>11</v>
      </c>
      <c r="N764" s="665">
        <v>137635.42123930401</v>
      </c>
    </row>
    <row r="765" spans="1:14" ht="14.4" customHeight="1" x14ac:dyDescent="0.3">
      <c r="A765" s="660" t="s">
        <v>566</v>
      </c>
      <c r="B765" s="661" t="s">
        <v>567</v>
      </c>
      <c r="C765" s="662" t="s">
        <v>579</v>
      </c>
      <c r="D765" s="663" t="s">
        <v>2634</v>
      </c>
      <c r="E765" s="662" t="s">
        <v>1689</v>
      </c>
      <c r="F765" s="663" t="s">
        <v>2641</v>
      </c>
      <c r="G765" s="662" t="s">
        <v>619</v>
      </c>
      <c r="H765" s="662" t="s">
        <v>2454</v>
      </c>
      <c r="I765" s="662" t="s">
        <v>2455</v>
      </c>
      <c r="J765" s="662" t="s">
        <v>2456</v>
      </c>
      <c r="K765" s="662" t="s">
        <v>2457</v>
      </c>
      <c r="L765" s="664">
        <v>51.726666666666659</v>
      </c>
      <c r="M765" s="664">
        <v>3</v>
      </c>
      <c r="N765" s="665">
        <v>155.17999999999998</v>
      </c>
    </row>
    <row r="766" spans="1:14" ht="14.4" customHeight="1" x14ac:dyDescent="0.3">
      <c r="A766" s="660" t="s">
        <v>566</v>
      </c>
      <c r="B766" s="661" t="s">
        <v>567</v>
      </c>
      <c r="C766" s="662" t="s">
        <v>579</v>
      </c>
      <c r="D766" s="663" t="s">
        <v>2634</v>
      </c>
      <c r="E766" s="662" t="s">
        <v>1689</v>
      </c>
      <c r="F766" s="663" t="s">
        <v>2641</v>
      </c>
      <c r="G766" s="662" t="s">
        <v>619</v>
      </c>
      <c r="H766" s="662" t="s">
        <v>1742</v>
      </c>
      <c r="I766" s="662" t="s">
        <v>1743</v>
      </c>
      <c r="J766" s="662" t="s">
        <v>1744</v>
      </c>
      <c r="K766" s="662" t="s">
        <v>1745</v>
      </c>
      <c r="L766" s="664">
        <v>235.58948372918022</v>
      </c>
      <c r="M766" s="664">
        <v>23</v>
      </c>
      <c r="N766" s="665">
        <v>5418.5581257711447</v>
      </c>
    </row>
    <row r="767" spans="1:14" ht="14.4" customHeight="1" x14ac:dyDescent="0.3">
      <c r="A767" s="660" t="s">
        <v>566</v>
      </c>
      <c r="B767" s="661" t="s">
        <v>567</v>
      </c>
      <c r="C767" s="662" t="s">
        <v>579</v>
      </c>
      <c r="D767" s="663" t="s">
        <v>2634</v>
      </c>
      <c r="E767" s="662" t="s">
        <v>1689</v>
      </c>
      <c r="F767" s="663" t="s">
        <v>2641</v>
      </c>
      <c r="G767" s="662" t="s">
        <v>619</v>
      </c>
      <c r="H767" s="662" t="s">
        <v>2458</v>
      </c>
      <c r="I767" s="662" t="s">
        <v>2459</v>
      </c>
      <c r="J767" s="662" t="s">
        <v>2460</v>
      </c>
      <c r="K767" s="662" t="s">
        <v>2461</v>
      </c>
      <c r="L767" s="664">
        <v>110.92000000000003</v>
      </c>
      <c r="M767" s="664">
        <v>1</v>
      </c>
      <c r="N767" s="665">
        <v>110.92000000000003</v>
      </c>
    </row>
    <row r="768" spans="1:14" ht="14.4" customHeight="1" x14ac:dyDescent="0.3">
      <c r="A768" s="660" t="s">
        <v>566</v>
      </c>
      <c r="B768" s="661" t="s">
        <v>567</v>
      </c>
      <c r="C768" s="662" t="s">
        <v>579</v>
      </c>
      <c r="D768" s="663" t="s">
        <v>2634</v>
      </c>
      <c r="E768" s="662" t="s">
        <v>1689</v>
      </c>
      <c r="F768" s="663" t="s">
        <v>2641</v>
      </c>
      <c r="G768" s="662" t="s">
        <v>619</v>
      </c>
      <c r="H768" s="662" t="s">
        <v>1746</v>
      </c>
      <c r="I768" s="662" t="s">
        <v>1747</v>
      </c>
      <c r="J768" s="662" t="s">
        <v>1748</v>
      </c>
      <c r="K768" s="662" t="s">
        <v>1749</v>
      </c>
      <c r="L768" s="664">
        <v>848.69033609946609</v>
      </c>
      <c r="M768" s="664">
        <v>106</v>
      </c>
      <c r="N768" s="665">
        <v>89961.175626543409</v>
      </c>
    </row>
    <row r="769" spans="1:14" ht="14.4" customHeight="1" x14ac:dyDescent="0.3">
      <c r="A769" s="660" t="s">
        <v>566</v>
      </c>
      <c r="B769" s="661" t="s">
        <v>567</v>
      </c>
      <c r="C769" s="662" t="s">
        <v>579</v>
      </c>
      <c r="D769" s="663" t="s">
        <v>2634</v>
      </c>
      <c r="E769" s="662" t="s">
        <v>1689</v>
      </c>
      <c r="F769" s="663" t="s">
        <v>2641</v>
      </c>
      <c r="G769" s="662" t="s">
        <v>619</v>
      </c>
      <c r="H769" s="662" t="s">
        <v>2462</v>
      </c>
      <c r="I769" s="662" t="s">
        <v>2463</v>
      </c>
      <c r="J769" s="662" t="s">
        <v>2464</v>
      </c>
      <c r="K769" s="662" t="s">
        <v>2465</v>
      </c>
      <c r="L769" s="664">
        <v>41.319910545066342</v>
      </c>
      <c r="M769" s="664">
        <v>1</v>
      </c>
      <c r="N769" s="665">
        <v>41.319910545066342</v>
      </c>
    </row>
    <row r="770" spans="1:14" ht="14.4" customHeight="1" x14ac:dyDescent="0.3">
      <c r="A770" s="660" t="s">
        <v>566</v>
      </c>
      <c r="B770" s="661" t="s">
        <v>567</v>
      </c>
      <c r="C770" s="662" t="s">
        <v>579</v>
      </c>
      <c r="D770" s="663" t="s">
        <v>2634</v>
      </c>
      <c r="E770" s="662" t="s">
        <v>1689</v>
      </c>
      <c r="F770" s="663" t="s">
        <v>2641</v>
      </c>
      <c r="G770" s="662" t="s">
        <v>619</v>
      </c>
      <c r="H770" s="662" t="s">
        <v>1762</v>
      </c>
      <c r="I770" s="662" t="s">
        <v>1762</v>
      </c>
      <c r="J770" s="662" t="s">
        <v>1763</v>
      </c>
      <c r="K770" s="662" t="s">
        <v>1764</v>
      </c>
      <c r="L770" s="664">
        <v>285.99999999999994</v>
      </c>
      <c r="M770" s="664">
        <v>1.8</v>
      </c>
      <c r="N770" s="665">
        <v>514.79999999999995</v>
      </c>
    </row>
    <row r="771" spans="1:14" ht="14.4" customHeight="1" x14ac:dyDescent="0.3">
      <c r="A771" s="660" t="s">
        <v>566</v>
      </c>
      <c r="B771" s="661" t="s">
        <v>567</v>
      </c>
      <c r="C771" s="662" t="s">
        <v>579</v>
      </c>
      <c r="D771" s="663" t="s">
        <v>2634</v>
      </c>
      <c r="E771" s="662" t="s">
        <v>1689</v>
      </c>
      <c r="F771" s="663" t="s">
        <v>2641</v>
      </c>
      <c r="G771" s="662" t="s">
        <v>1453</v>
      </c>
      <c r="H771" s="662" t="s">
        <v>2466</v>
      </c>
      <c r="I771" s="662" t="s">
        <v>2467</v>
      </c>
      <c r="J771" s="662" t="s">
        <v>2468</v>
      </c>
      <c r="K771" s="662" t="s">
        <v>2469</v>
      </c>
      <c r="L771" s="664">
        <v>112.84200041773821</v>
      </c>
      <c r="M771" s="664">
        <v>15</v>
      </c>
      <c r="N771" s="665">
        <v>1692.630006266073</v>
      </c>
    </row>
    <row r="772" spans="1:14" ht="14.4" customHeight="1" x14ac:dyDescent="0.3">
      <c r="A772" s="660" t="s">
        <v>566</v>
      </c>
      <c r="B772" s="661" t="s">
        <v>567</v>
      </c>
      <c r="C772" s="662" t="s">
        <v>579</v>
      </c>
      <c r="D772" s="663" t="s">
        <v>2634</v>
      </c>
      <c r="E772" s="662" t="s">
        <v>1689</v>
      </c>
      <c r="F772" s="663" t="s">
        <v>2641</v>
      </c>
      <c r="G772" s="662" t="s">
        <v>1453</v>
      </c>
      <c r="H772" s="662" t="s">
        <v>2470</v>
      </c>
      <c r="I772" s="662" t="s">
        <v>2471</v>
      </c>
      <c r="J772" s="662" t="s">
        <v>2472</v>
      </c>
      <c r="K772" s="662" t="s">
        <v>2473</v>
      </c>
      <c r="L772" s="664">
        <v>598.84</v>
      </c>
      <c r="M772" s="664">
        <v>2</v>
      </c>
      <c r="N772" s="665">
        <v>1197.68</v>
      </c>
    </row>
    <row r="773" spans="1:14" ht="14.4" customHeight="1" x14ac:dyDescent="0.3">
      <c r="A773" s="660" t="s">
        <v>566</v>
      </c>
      <c r="B773" s="661" t="s">
        <v>567</v>
      </c>
      <c r="C773" s="662" t="s">
        <v>579</v>
      </c>
      <c r="D773" s="663" t="s">
        <v>2634</v>
      </c>
      <c r="E773" s="662" t="s">
        <v>1689</v>
      </c>
      <c r="F773" s="663" t="s">
        <v>2641</v>
      </c>
      <c r="G773" s="662" t="s">
        <v>1453</v>
      </c>
      <c r="H773" s="662" t="s">
        <v>1768</v>
      </c>
      <c r="I773" s="662" t="s">
        <v>1769</v>
      </c>
      <c r="J773" s="662" t="s">
        <v>1770</v>
      </c>
      <c r="K773" s="662" t="s">
        <v>1771</v>
      </c>
      <c r="L773" s="664">
        <v>76.510000000000019</v>
      </c>
      <c r="M773" s="664">
        <v>4</v>
      </c>
      <c r="N773" s="665">
        <v>306.04000000000008</v>
      </c>
    </row>
    <row r="774" spans="1:14" ht="14.4" customHeight="1" x14ac:dyDescent="0.3">
      <c r="A774" s="660" t="s">
        <v>566</v>
      </c>
      <c r="B774" s="661" t="s">
        <v>567</v>
      </c>
      <c r="C774" s="662" t="s">
        <v>579</v>
      </c>
      <c r="D774" s="663" t="s">
        <v>2634</v>
      </c>
      <c r="E774" s="662" t="s">
        <v>1689</v>
      </c>
      <c r="F774" s="663" t="s">
        <v>2641</v>
      </c>
      <c r="G774" s="662" t="s">
        <v>1453</v>
      </c>
      <c r="H774" s="662" t="s">
        <v>2474</v>
      </c>
      <c r="I774" s="662" t="s">
        <v>2474</v>
      </c>
      <c r="J774" s="662" t="s">
        <v>2475</v>
      </c>
      <c r="K774" s="662" t="s">
        <v>2476</v>
      </c>
      <c r="L774" s="664">
        <v>517</v>
      </c>
      <c r="M774" s="664">
        <v>2</v>
      </c>
      <c r="N774" s="665">
        <v>1034</v>
      </c>
    </row>
    <row r="775" spans="1:14" ht="14.4" customHeight="1" x14ac:dyDescent="0.3">
      <c r="A775" s="660" t="s">
        <v>566</v>
      </c>
      <c r="B775" s="661" t="s">
        <v>567</v>
      </c>
      <c r="C775" s="662" t="s">
        <v>579</v>
      </c>
      <c r="D775" s="663" t="s">
        <v>2634</v>
      </c>
      <c r="E775" s="662" t="s">
        <v>1689</v>
      </c>
      <c r="F775" s="663" t="s">
        <v>2641</v>
      </c>
      <c r="G775" s="662" t="s">
        <v>1453</v>
      </c>
      <c r="H775" s="662" t="s">
        <v>1776</v>
      </c>
      <c r="I775" s="662" t="s">
        <v>1777</v>
      </c>
      <c r="J775" s="662" t="s">
        <v>1778</v>
      </c>
      <c r="K775" s="662" t="s">
        <v>1779</v>
      </c>
      <c r="L775" s="664">
        <v>55.869529984799811</v>
      </c>
      <c r="M775" s="664">
        <v>6</v>
      </c>
      <c r="N775" s="665">
        <v>335.21717990879887</v>
      </c>
    </row>
    <row r="776" spans="1:14" ht="14.4" customHeight="1" x14ac:dyDescent="0.3">
      <c r="A776" s="660" t="s">
        <v>566</v>
      </c>
      <c r="B776" s="661" t="s">
        <v>567</v>
      </c>
      <c r="C776" s="662" t="s">
        <v>579</v>
      </c>
      <c r="D776" s="663" t="s">
        <v>2634</v>
      </c>
      <c r="E776" s="662" t="s">
        <v>1689</v>
      </c>
      <c r="F776" s="663" t="s">
        <v>2641</v>
      </c>
      <c r="G776" s="662" t="s">
        <v>1453</v>
      </c>
      <c r="H776" s="662" t="s">
        <v>1780</v>
      </c>
      <c r="I776" s="662" t="s">
        <v>1781</v>
      </c>
      <c r="J776" s="662" t="s">
        <v>1782</v>
      </c>
      <c r="K776" s="662" t="s">
        <v>1783</v>
      </c>
      <c r="L776" s="664">
        <v>78.048795659927663</v>
      </c>
      <c r="M776" s="664">
        <v>450</v>
      </c>
      <c r="N776" s="665">
        <v>35121.958046967447</v>
      </c>
    </row>
    <row r="777" spans="1:14" ht="14.4" customHeight="1" x14ac:dyDescent="0.3">
      <c r="A777" s="660" t="s">
        <v>566</v>
      </c>
      <c r="B777" s="661" t="s">
        <v>567</v>
      </c>
      <c r="C777" s="662" t="s">
        <v>579</v>
      </c>
      <c r="D777" s="663" t="s">
        <v>2634</v>
      </c>
      <c r="E777" s="662" t="s">
        <v>1689</v>
      </c>
      <c r="F777" s="663" t="s">
        <v>2641</v>
      </c>
      <c r="G777" s="662" t="s">
        <v>1453</v>
      </c>
      <c r="H777" s="662" t="s">
        <v>1784</v>
      </c>
      <c r="I777" s="662" t="s">
        <v>1784</v>
      </c>
      <c r="J777" s="662" t="s">
        <v>1785</v>
      </c>
      <c r="K777" s="662" t="s">
        <v>1786</v>
      </c>
      <c r="L777" s="664">
        <v>949.8920608540451</v>
      </c>
      <c r="M777" s="664">
        <v>44.2</v>
      </c>
      <c r="N777" s="665">
        <v>41985.229089748798</v>
      </c>
    </row>
    <row r="778" spans="1:14" ht="14.4" customHeight="1" x14ac:dyDescent="0.3">
      <c r="A778" s="660" t="s">
        <v>566</v>
      </c>
      <c r="B778" s="661" t="s">
        <v>567</v>
      </c>
      <c r="C778" s="662" t="s">
        <v>579</v>
      </c>
      <c r="D778" s="663" t="s">
        <v>2634</v>
      </c>
      <c r="E778" s="662" t="s">
        <v>1689</v>
      </c>
      <c r="F778" s="663" t="s">
        <v>2641</v>
      </c>
      <c r="G778" s="662" t="s">
        <v>1453</v>
      </c>
      <c r="H778" s="662" t="s">
        <v>1787</v>
      </c>
      <c r="I778" s="662" t="s">
        <v>1787</v>
      </c>
      <c r="J778" s="662" t="s">
        <v>1788</v>
      </c>
      <c r="K778" s="662" t="s">
        <v>1789</v>
      </c>
      <c r="L778" s="664">
        <v>723.25</v>
      </c>
      <c r="M778" s="664">
        <v>24</v>
      </c>
      <c r="N778" s="665">
        <v>17358</v>
      </c>
    </row>
    <row r="779" spans="1:14" ht="14.4" customHeight="1" x14ac:dyDescent="0.3">
      <c r="A779" s="660" t="s">
        <v>566</v>
      </c>
      <c r="B779" s="661" t="s">
        <v>567</v>
      </c>
      <c r="C779" s="662" t="s">
        <v>579</v>
      </c>
      <c r="D779" s="663" t="s">
        <v>2634</v>
      </c>
      <c r="E779" s="662" t="s">
        <v>1689</v>
      </c>
      <c r="F779" s="663" t="s">
        <v>2641</v>
      </c>
      <c r="G779" s="662" t="s">
        <v>1453</v>
      </c>
      <c r="H779" s="662" t="s">
        <v>1793</v>
      </c>
      <c r="I779" s="662" t="s">
        <v>1793</v>
      </c>
      <c r="J779" s="662" t="s">
        <v>1794</v>
      </c>
      <c r="K779" s="662" t="s">
        <v>1795</v>
      </c>
      <c r="L779" s="664">
        <v>196.01</v>
      </c>
      <c r="M779" s="664">
        <v>20</v>
      </c>
      <c r="N779" s="665">
        <v>3920.2</v>
      </c>
    </row>
    <row r="780" spans="1:14" ht="14.4" customHeight="1" x14ac:dyDescent="0.3">
      <c r="A780" s="660" t="s">
        <v>566</v>
      </c>
      <c r="B780" s="661" t="s">
        <v>567</v>
      </c>
      <c r="C780" s="662" t="s">
        <v>579</v>
      </c>
      <c r="D780" s="663" t="s">
        <v>2634</v>
      </c>
      <c r="E780" s="662" t="s">
        <v>1689</v>
      </c>
      <c r="F780" s="663" t="s">
        <v>2641</v>
      </c>
      <c r="G780" s="662" t="s">
        <v>1453</v>
      </c>
      <c r="H780" s="662" t="s">
        <v>1796</v>
      </c>
      <c r="I780" s="662" t="s">
        <v>1796</v>
      </c>
      <c r="J780" s="662" t="s">
        <v>1797</v>
      </c>
      <c r="K780" s="662" t="s">
        <v>1798</v>
      </c>
      <c r="L780" s="664">
        <v>152.9</v>
      </c>
      <c r="M780" s="664">
        <v>1.9999999999999987</v>
      </c>
      <c r="N780" s="665">
        <v>305.79999999999978</v>
      </c>
    </row>
    <row r="781" spans="1:14" ht="14.4" customHeight="1" x14ac:dyDescent="0.3">
      <c r="A781" s="660" t="s">
        <v>566</v>
      </c>
      <c r="B781" s="661" t="s">
        <v>567</v>
      </c>
      <c r="C781" s="662" t="s">
        <v>579</v>
      </c>
      <c r="D781" s="663" t="s">
        <v>2634</v>
      </c>
      <c r="E781" s="662" t="s">
        <v>1689</v>
      </c>
      <c r="F781" s="663" t="s">
        <v>2641</v>
      </c>
      <c r="G781" s="662" t="s">
        <v>1453</v>
      </c>
      <c r="H781" s="662" t="s">
        <v>1799</v>
      </c>
      <c r="I781" s="662" t="s">
        <v>1799</v>
      </c>
      <c r="J781" s="662" t="s">
        <v>1800</v>
      </c>
      <c r="K781" s="662" t="s">
        <v>1795</v>
      </c>
      <c r="L781" s="664">
        <v>34.660592354800471</v>
      </c>
      <c r="M781" s="664">
        <v>120</v>
      </c>
      <c r="N781" s="665">
        <v>4159.2710825760569</v>
      </c>
    </row>
    <row r="782" spans="1:14" ht="14.4" customHeight="1" x14ac:dyDescent="0.3">
      <c r="A782" s="660" t="s">
        <v>566</v>
      </c>
      <c r="B782" s="661" t="s">
        <v>567</v>
      </c>
      <c r="C782" s="662" t="s">
        <v>579</v>
      </c>
      <c r="D782" s="663" t="s">
        <v>2634</v>
      </c>
      <c r="E782" s="662" t="s">
        <v>1689</v>
      </c>
      <c r="F782" s="663" t="s">
        <v>2641</v>
      </c>
      <c r="G782" s="662" t="s">
        <v>1453</v>
      </c>
      <c r="H782" s="662" t="s">
        <v>1801</v>
      </c>
      <c r="I782" s="662" t="s">
        <v>1801</v>
      </c>
      <c r="J782" s="662" t="s">
        <v>1802</v>
      </c>
      <c r="K782" s="662" t="s">
        <v>1803</v>
      </c>
      <c r="L782" s="664">
        <v>107.69335320082823</v>
      </c>
      <c r="M782" s="664">
        <v>155</v>
      </c>
      <c r="N782" s="665">
        <v>16692.469746128376</v>
      </c>
    </row>
    <row r="783" spans="1:14" ht="14.4" customHeight="1" x14ac:dyDescent="0.3">
      <c r="A783" s="660" t="s">
        <v>566</v>
      </c>
      <c r="B783" s="661" t="s">
        <v>567</v>
      </c>
      <c r="C783" s="662" t="s">
        <v>579</v>
      </c>
      <c r="D783" s="663" t="s">
        <v>2634</v>
      </c>
      <c r="E783" s="662" t="s">
        <v>1808</v>
      </c>
      <c r="F783" s="663" t="s">
        <v>2642</v>
      </c>
      <c r="G783" s="662" t="s">
        <v>619</v>
      </c>
      <c r="H783" s="662" t="s">
        <v>1820</v>
      </c>
      <c r="I783" s="662" t="s">
        <v>1821</v>
      </c>
      <c r="J783" s="662" t="s">
        <v>1822</v>
      </c>
      <c r="K783" s="662" t="s">
        <v>1823</v>
      </c>
      <c r="L783" s="664">
        <v>1783.5209090909098</v>
      </c>
      <c r="M783" s="664">
        <v>11</v>
      </c>
      <c r="N783" s="665">
        <v>19618.730000000007</v>
      </c>
    </row>
    <row r="784" spans="1:14" ht="14.4" customHeight="1" x14ac:dyDescent="0.3">
      <c r="A784" s="660" t="s">
        <v>566</v>
      </c>
      <c r="B784" s="661" t="s">
        <v>567</v>
      </c>
      <c r="C784" s="662" t="s">
        <v>579</v>
      </c>
      <c r="D784" s="663" t="s">
        <v>2634</v>
      </c>
      <c r="E784" s="662" t="s">
        <v>1808</v>
      </c>
      <c r="F784" s="663" t="s">
        <v>2642</v>
      </c>
      <c r="G784" s="662" t="s">
        <v>619</v>
      </c>
      <c r="H784" s="662" t="s">
        <v>1827</v>
      </c>
      <c r="I784" s="662" t="s">
        <v>1828</v>
      </c>
      <c r="J784" s="662" t="s">
        <v>1829</v>
      </c>
      <c r="K784" s="662" t="s">
        <v>1830</v>
      </c>
      <c r="L784" s="664">
        <v>92.499605097544091</v>
      </c>
      <c r="M784" s="664">
        <v>3</v>
      </c>
      <c r="N784" s="665">
        <v>277.49881529263229</v>
      </c>
    </row>
    <row r="785" spans="1:14" ht="14.4" customHeight="1" x14ac:dyDescent="0.3">
      <c r="A785" s="660" t="s">
        <v>566</v>
      </c>
      <c r="B785" s="661" t="s">
        <v>567</v>
      </c>
      <c r="C785" s="662" t="s">
        <v>579</v>
      </c>
      <c r="D785" s="663" t="s">
        <v>2634</v>
      </c>
      <c r="E785" s="662" t="s">
        <v>1808</v>
      </c>
      <c r="F785" s="663" t="s">
        <v>2642</v>
      </c>
      <c r="G785" s="662" t="s">
        <v>619</v>
      </c>
      <c r="H785" s="662" t="s">
        <v>1831</v>
      </c>
      <c r="I785" s="662" t="s">
        <v>1832</v>
      </c>
      <c r="J785" s="662" t="s">
        <v>1833</v>
      </c>
      <c r="K785" s="662" t="s">
        <v>1834</v>
      </c>
      <c r="L785" s="664">
        <v>4950</v>
      </c>
      <c r="M785" s="664">
        <v>20</v>
      </c>
      <c r="N785" s="665">
        <v>99000</v>
      </c>
    </row>
    <row r="786" spans="1:14" ht="14.4" customHeight="1" x14ac:dyDescent="0.3">
      <c r="A786" s="660" t="s">
        <v>566</v>
      </c>
      <c r="B786" s="661" t="s">
        <v>567</v>
      </c>
      <c r="C786" s="662" t="s">
        <v>579</v>
      </c>
      <c r="D786" s="663" t="s">
        <v>2634</v>
      </c>
      <c r="E786" s="662" t="s">
        <v>1808</v>
      </c>
      <c r="F786" s="663" t="s">
        <v>2642</v>
      </c>
      <c r="G786" s="662" t="s">
        <v>619</v>
      </c>
      <c r="H786" s="662" t="s">
        <v>1835</v>
      </c>
      <c r="I786" s="662" t="s">
        <v>1836</v>
      </c>
      <c r="J786" s="662" t="s">
        <v>1837</v>
      </c>
      <c r="K786" s="662" t="s">
        <v>1838</v>
      </c>
      <c r="L786" s="664">
        <v>10168.591176470587</v>
      </c>
      <c r="M786" s="664">
        <v>17</v>
      </c>
      <c r="N786" s="665">
        <v>172866.05</v>
      </c>
    </row>
    <row r="787" spans="1:14" ht="14.4" customHeight="1" x14ac:dyDescent="0.3">
      <c r="A787" s="660" t="s">
        <v>566</v>
      </c>
      <c r="B787" s="661" t="s">
        <v>567</v>
      </c>
      <c r="C787" s="662" t="s">
        <v>579</v>
      </c>
      <c r="D787" s="663" t="s">
        <v>2634</v>
      </c>
      <c r="E787" s="662" t="s">
        <v>1808</v>
      </c>
      <c r="F787" s="663" t="s">
        <v>2642</v>
      </c>
      <c r="G787" s="662" t="s">
        <v>1453</v>
      </c>
      <c r="H787" s="662" t="s">
        <v>1843</v>
      </c>
      <c r="I787" s="662" t="s">
        <v>1844</v>
      </c>
      <c r="J787" s="662" t="s">
        <v>1845</v>
      </c>
      <c r="K787" s="662" t="s">
        <v>1846</v>
      </c>
      <c r="L787" s="664">
        <v>2932.22</v>
      </c>
      <c r="M787" s="664">
        <v>20</v>
      </c>
      <c r="N787" s="665">
        <v>58644.399999999994</v>
      </c>
    </row>
    <row r="788" spans="1:14" ht="14.4" customHeight="1" x14ac:dyDescent="0.3">
      <c r="A788" s="660" t="s">
        <v>566</v>
      </c>
      <c r="B788" s="661" t="s">
        <v>567</v>
      </c>
      <c r="C788" s="662" t="s">
        <v>579</v>
      </c>
      <c r="D788" s="663" t="s">
        <v>2634</v>
      </c>
      <c r="E788" s="662" t="s">
        <v>1808</v>
      </c>
      <c r="F788" s="663" t="s">
        <v>2642</v>
      </c>
      <c r="G788" s="662" t="s">
        <v>1453</v>
      </c>
      <c r="H788" s="662" t="s">
        <v>2477</v>
      </c>
      <c r="I788" s="662" t="s">
        <v>2478</v>
      </c>
      <c r="J788" s="662" t="s">
        <v>2479</v>
      </c>
      <c r="K788" s="662" t="s">
        <v>2480</v>
      </c>
      <c r="L788" s="664">
        <v>5627.616</v>
      </c>
      <c r="M788" s="664">
        <v>20</v>
      </c>
      <c r="N788" s="665">
        <v>112552.31999999999</v>
      </c>
    </row>
    <row r="789" spans="1:14" ht="14.4" customHeight="1" x14ac:dyDescent="0.3">
      <c r="A789" s="660" t="s">
        <v>566</v>
      </c>
      <c r="B789" s="661" t="s">
        <v>567</v>
      </c>
      <c r="C789" s="662" t="s">
        <v>579</v>
      </c>
      <c r="D789" s="663" t="s">
        <v>2634</v>
      </c>
      <c r="E789" s="662" t="s">
        <v>1808</v>
      </c>
      <c r="F789" s="663" t="s">
        <v>2642</v>
      </c>
      <c r="G789" s="662" t="s">
        <v>1453</v>
      </c>
      <c r="H789" s="662" t="s">
        <v>1850</v>
      </c>
      <c r="I789" s="662" t="s">
        <v>1850</v>
      </c>
      <c r="J789" s="662" t="s">
        <v>1851</v>
      </c>
      <c r="K789" s="662" t="s">
        <v>1852</v>
      </c>
      <c r="L789" s="664">
        <v>0</v>
      </c>
      <c r="M789" s="664">
        <v>0</v>
      </c>
      <c r="N789" s="665">
        <v>0</v>
      </c>
    </row>
    <row r="790" spans="1:14" ht="14.4" customHeight="1" x14ac:dyDescent="0.3">
      <c r="A790" s="660" t="s">
        <v>566</v>
      </c>
      <c r="B790" s="661" t="s">
        <v>567</v>
      </c>
      <c r="C790" s="662" t="s">
        <v>579</v>
      </c>
      <c r="D790" s="663" t="s">
        <v>2634</v>
      </c>
      <c r="E790" s="662" t="s">
        <v>1853</v>
      </c>
      <c r="F790" s="663" t="s">
        <v>2643</v>
      </c>
      <c r="G790" s="662" t="s">
        <v>619</v>
      </c>
      <c r="H790" s="662" t="s">
        <v>1857</v>
      </c>
      <c r="I790" s="662" t="s">
        <v>1858</v>
      </c>
      <c r="J790" s="662" t="s">
        <v>1855</v>
      </c>
      <c r="K790" s="662" t="s">
        <v>1859</v>
      </c>
      <c r="L790" s="664">
        <v>36988.811271669343</v>
      </c>
      <c r="M790" s="664">
        <v>0.4</v>
      </c>
      <c r="N790" s="665">
        <v>14795.524508667739</v>
      </c>
    </row>
    <row r="791" spans="1:14" ht="14.4" customHeight="1" x14ac:dyDescent="0.3">
      <c r="A791" s="660" t="s">
        <v>566</v>
      </c>
      <c r="B791" s="661" t="s">
        <v>567</v>
      </c>
      <c r="C791" s="662" t="s">
        <v>579</v>
      </c>
      <c r="D791" s="663" t="s">
        <v>2634</v>
      </c>
      <c r="E791" s="662" t="s">
        <v>1860</v>
      </c>
      <c r="F791" s="663" t="s">
        <v>2644</v>
      </c>
      <c r="G791" s="662"/>
      <c r="H791" s="662"/>
      <c r="I791" s="662" t="s">
        <v>1861</v>
      </c>
      <c r="J791" s="662" t="s">
        <v>1862</v>
      </c>
      <c r="K791" s="662"/>
      <c r="L791" s="664">
        <v>1361.4379452054795</v>
      </c>
      <c r="M791" s="664">
        <v>73</v>
      </c>
      <c r="N791" s="665">
        <v>99384.97</v>
      </c>
    </row>
    <row r="792" spans="1:14" ht="14.4" customHeight="1" x14ac:dyDescent="0.3">
      <c r="A792" s="660" t="s">
        <v>566</v>
      </c>
      <c r="B792" s="661" t="s">
        <v>567</v>
      </c>
      <c r="C792" s="662" t="s">
        <v>579</v>
      </c>
      <c r="D792" s="663" t="s">
        <v>2634</v>
      </c>
      <c r="E792" s="662" t="s">
        <v>1860</v>
      </c>
      <c r="F792" s="663" t="s">
        <v>2644</v>
      </c>
      <c r="G792" s="662"/>
      <c r="H792" s="662"/>
      <c r="I792" s="662" t="s">
        <v>1863</v>
      </c>
      <c r="J792" s="662" t="s">
        <v>1864</v>
      </c>
      <c r="K792" s="662"/>
      <c r="L792" s="664">
        <v>9872</v>
      </c>
      <c r="M792" s="664">
        <v>5</v>
      </c>
      <c r="N792" s="665">
        <v>49360</v>
      </c>
    </row>
    <row r="793" spans="1:14" ht="14.4" customHeight="1" x14ac:dyDescent="0.3">
      <c r="A793" s="660" t="s">
        <v>566</v>
      </c>
      <c r="B793" s="661" t="s">
        <v>567</v>
      </c>
      <c r="C793" s="662" t="s">
        <v>579</v>
      </c>
      <c r="D793" s="663" t="s">
        <v>2634</v>
      </c>
      <c r="E793" s="662" t="s">
        <v>1860</v>
      </c>
      <c r="F793" s="663" t="s">
        <v>2644</v>
      </c>
      <c r="G793" s="662"/>
      <c r="H793" s="662"/>
      <c r="I793" s="662" t="s">
        <v>1865</v>
      </c>
      <c r="J793" s="662" t="s">
        <v>1866</v>
      </c>
      <c r="K793" s="662"/>
      <c r="L793" s="664">
        <v>2169.375</v>
      </c>
      <c r="M793" s="664">
        <v>8</v>
      </c>
      <c r="N793" s="665">
        <v>17355</v>
      </c>
    </row>
    <row r="794" spans="1:14" ht="14.4" customHeight="1" x14ac:dyDescent="0.3">
      <c r="A794" s="660" t="s">
        <v>566</v>
      </c>
      <c r="B794" s="661" t="s">
        <v>567</v>
      </c>
      <c r="C794" s="662" t="s">
        <v>579</v>
      </c>
      <c r="D794" s="663" t="s">
        <v>2634</v>
      </c>
      <c r="E794" s="662" t="s">
        <v>1860</v>
      </c>
      <c r="F794" s="663" t="s">
        <v>2644</v>
      </c>
      <c r="G794" s="662"/>
      <c r="H794" s="662"/>
      <c r="I794" s="662" t="s">
        <v>1867</v>
      </c>
      <c r="J794" s="662" t="s">
        <v>1868</v>
      </c>
      <c r="K794" s="662"/>
      <c r="L794" s="664">
        <v>8234.6</v>
      </c>
      <c r="M794" s="664">
        <v>7</v>
      </c>
      <c r="N794" s="665">
        <v>57642.200000000004</v>
      </c>
    </row>
    <row r="795" spans="1:14" ht="14.4" customHeight="1" x14ac:dyDescent="0.3">
      <c r="A795" s="660" t="s">
        <v>566</v>
      </c>
      <c r="B795" s="661" t="s">
        <v>567</v>
      </c>
      <c r="C795" s="662" t="s">
        <v>579</v>
      </c>
      <c r="D795" s="663" t="s">
        <v>2634</v>
      </c>
      <c r="E795" s="662" t="s">
        <v>1860</v>
      </c>
      <c r="F795" s="663" t="s">
        <v>2644</v>
      </c>
      <c r="G795" s="662"/>
      <c r="H795" s="662"/>
      <c r="I795" s="662" t="s">
        <v>1869</v>
      </c>
      <c r="J795" s="662" t="s">
        <v>1870</v>
      </c>
      <c r="K795" s="662"/>
      <c r="L795" s="664">
        <v>4485</v>
      </c>
      <c r="M795" s="664">
        <v>2</v>
      </c>
      <c r="N795" s="665">
        <v>8970</v>
      </c>
    </row>
    <row r="796" spans="1:14" ht="14.4" customHeight="1" x14ac:dyDescent="0.3">
      <c r="A796" s="660" t="s">
        <v>566</v>
      </c>
      <c r="B796" s="661" t="s">
        <v>567</v>
      </c>
      <c r="C796" s="662" t="s">
        <v>579</v>
      </c>
      <c r="D796" s="663" t="s">
        <v>2634</v>
      </c>
      <c r="E796" s="662" t="s">
        <v>1860</v>
      </c>
      <c r="F796" s="663" t="s">
        <v>2644</v>
      </c>
      <c r="G796" s="662"/>
      <c r="H796" s="662"/>
      <c r="I796" s="662" t="s">
        <v>1965</v>
      </c>
      <c r="J796" s="662" t="s">
        <v>1966</v>
      </c>
      <c r="K796" s="662" t="s">
        <v>1967</v>
      </c>
      <c r="L796" s="664">
        <v>18623</v>
      </c>
      <c r="M796" s="664">
        <v>1</v>
      </c>
      <c r="N796" s="665">
        <v>18623</v>
      </c>
    </row>
    <row r="797" spans="1:14" ht="14.4" customHeight="1" x14ac:dyDescent="0.3">
      <c r="A797" s="660" t="s">
        <v>566</v>
      </c>
      <c r="B797" s="661" t="s">
        <v>567</v>
      </c>
      <c r="C797" s="662" t="s">
        <v>579</v>
      </c>
      <c r="D797" s="663" t="s">
        <v>2634</v>
      </c>
      <c r="E797" s="662" t="s">
        <v>1860</v>
      </c>
      <c r="F797" s="663" t="s">
        <v>2644</v>
      </c>
      <c r="G797" s="662"/>
      <c r="H797" s="662"/>
      <c r="I797" s="662" t="s">
        <v>1873</v>
      </c>
      <c r="J797" s="662" t="s">
        <v>1874</v>
      </c>
      <c r="K797" s="662" t="s">
        <v>1875</v>
      </c>
      <c r="L797" s="664">
        <v>1287</v>
      </c>
      <c r="M797" s="664">
        <v>38</v>
      </c>
      <c r="N797" s="665">
        <v>48906</v>
      </c>
    </row>
    <row r="798" spans="1:14" ht="14.4" customHeight="1" x14ac:dyDescent="0.3">
      <c r="A798" s="660" t="s">
        <v>566</v>
      </c>
      <c r="B798" s="661" t="s">
        <v>567</v>
      </c>
      <c r="C798" s="662" t="s">
        <v>582</v>
      </c>
      <c r="D798" s="663" t="s">
        <v>2635</v>
      </c>
      <c r="E798" s="662" t="s">
        <v>606</v>
      </c>
      <c r="F798" s="663" t="s">
        <v>2639</v>
      </c>
      <c r="G798" s="662"/>
      <c r="H798" s="662" t="s">
        <v>613</v>
      </c>
      <c r="I798" s="662" t="s">
        <v>613</v>
      </c>
      <c r="J798" s="662" t="s">
        <v>614</v>
      </c>
      <c r="K798" s="662" t="s">
        <v>615</v>
      </c>
      <c r="L798" s="664">
        <v>384.85000000000008</v>
      </c>
      <c r="M798" s="664">
        <v>3</v>
      </c>
      <c r="N798" s="665">
        <v>1154.5500000000002</v>
      </c>
    </row>
    <row r="799" spans="1:14" ht="14.4" customHeight="1" x14ac:dyDescent="0.3">
      <c r="A799" s="660" t="s">
        <v>566</v>
      </c>
      <c r="B799" s="661" t="s">
        <v>567</v>
      </c>
      <c r="C799" s="662" t="s">
        <v>582</v>
      </c>
      <c r="D799" s="663" t="s">
        <v>2635</v>
      </c>
      <c r="E799" s="662" t="s">
        <v>606</v>
      </c>
      <c r="F799" s="663" t="s">
        <v>2639</v>
      </c>
      <c r="G799" s="662" t="s">
        <v>619</v>
      </c>
      <c r="H799" s="662" t="s">
        <v>620</v>
      </c>
      <c r="I799" s="662" t="s">
        <v>620</v>
      </c>
      <c r="J799" s="662" t="s">
        <v>621</v>
      </c>
      <c r="K799" s="662" t="s">
        <v>622</v>
      </c>
      <c r="L799" s="664">
        <v>171.6</v>
      </c>
      <c r="M799" s="664">
        <v>60</v>
      </c>
      <c r="N799" s="665">
        <v>10296</v>
      </c>
    </row>
    <row r="800" spans="1:14" ht="14.4" customHeight="1" x14ac:dyDescent="0.3">
      <c r="A800" s="660" t="s">
        <v>566</v>
      </c>
      <c r="B800" s="661" t="s">
        <v>567</v>
      </c>
      <c r="C800" s="662" t="s">
        <v>582</v>
      </c>
      <c r="D800" s="663" t="s">
        <v>2635</v>
      </c>
      <c r="E800" s="662" t="s">
        <v>606</v>
      </c>
      <c r="F800" s="663" t="s">
        <v>2639</v>
      </c>
      <c r="G800" s="662" t="s">
        <v>619</v>
      </c>
      <c r="H800" s="662" t="s">
        <v>623</v>
      </c>
      <c r="I800" s="662" t="s">
        <v>623</v>
      </c>
      <c r="J800" s="662" t="s">
        <v>624</v>
      </c>
      <c r="K800" s="662" t="s">
        <v>625</v>
      </c>
      <c r="L800" s="664">
        <v>173.69</v>
      </c>
      <c r="M800" s="664">
        <v>10</v>
      </c>
      <c r="N800" s="665">
        <v>1736.8999999999999</v>
      </c>
    </row>
    <row r="801" spans="1:14" ht="14.4" customHeight="1" x14ac:dyDescent="0.3">
      <c r="A801" s="660" t="s">
        <v>566</v>
      </c>
      <c r="B801" s="661" t="s">
        <v>567</v>
      </c>
      <c r="C801" s="662" t="s">
        <v>582</v>
      </c>
      <c r="D801" s="663" t="s">
        <v>2635</v>
      </c>
      <c r="E801" s="662" t="s">
        <v>606</v>
      </c>
      <c r="F801" s="663" t="s">
        <v>2639</v>
      </c>
      <c r="G801" s="662" t="s">
        <v>619</v>
      </c>
      <c r="H801" s="662" t="s">
        <v>626</v>
      </c>
      <c r="I801" s="662" t="s">
        <v>626</v>
      </c>
      <c r="J801" s="662" t="s">
        <v>627</v>
      </c>
      <c r="K801" s="662" t="s">
        <v>625</v>
      </c>
      <c r="L801" s="664">
        <v>146.74242424242425</v>
      </c>
      <c r="M801" s="664">
        <v>33</v>
      </c>
      <c r="N801" s="665">
        <v>4842.5</v>
      </c>
    </row>
    <row r="802" spans="1:14" ht="14.4" customHeight="1" x14ac:dyDescent="0.3">
      <c r="A802" s="660" t="s">
        <v>566</v>
      </c>
      <c r="B802" s="661" t="s">
        <v>567</v>
      </c>
      <c r="C802" s="662" t="s">
        <v>582</v>
      </c>
      <c r="D802" s="663" t="s">
        <v>2635</v>
      </c>
      <c r="E802" s="662" t="s">
        <v>606</v>
      </c>
      <c r="F802" s="663" t="s">
        <v>2639</v>
      </c>
      <c r="G802" s="662" t="s">
        <v>619</v>
      </c>
      <c r="H802" s="662" t="s">
        <v>628</v>
      </c>
      <c r="I802" s="662" t="s">
        <v>628</v>
      </c>
      <c r="J802" s="662" t="s">
        <v>627</v>
      </c>
      <c r="K802" s="662" t="s">
        <v>629</v>
      </c>
      <c r="L802" s="664">
        <v>127.578125</v>
      </c>
      <c r="M802" s="664">
        <v>64</v>
      </c>
      <c r="N802" s="665">
        <v>8165</v>
      </c>
    </row>
    <row r="803" spans="1:14" ht="14.4" customHeight="1" x14ac:dyDescent="0.3">
      <c r="A803" s="660" t="s">
        <v>566</v>
      </c>
      <c r="B803" s="661" t="s">
        <v>567</v>
      </c>
      <c r="C803" s="662" t="s">
        <v>582</v>
      </c>
      <c r="D803" s="663" t="s">
        <v>2635</v>
      </c>
      <c r="E803" s="662" t="s">
        <v>606</v>
      </c>
      <c r="F803" s="663" t="s">
        <v>2639</v>
      </c>
      <c r="G803" s="662" t="s">
        <v>619</v>
      </c>
      <c r="H803" s="662" t="s">
        <v>630</v>
      </c>
      <c r="I803" s="662" t="s">
        <v>630</v>
      </c>
      <c r="J803" s="662" t="s">
        <v>627</v>
      </c>
      <c r="K803" s="662" t="s">
        <v>631</v>
      </c>
      <c r="L803" s="664">
        <v>224.2557971014493</v>
      </c>
      <c r="M803" s="664">
        <v>69</v>
      </c>
      <c r="N803" s="665">
        <v>15473.650000000001</v>
      </c>
    </row>
    <row r="804" spans="1:14" ht="14.4" customHeight="1" x14ac:dyDescent="0.3">
      <c r="A804" s="660" t="s">
        <v>566</v>
      </c>
      <c r="B804" s="661" t="s">
        <v>567</v>
      </c>
      <c r="C804" s="662" t="s">
        <v>582</v>
      </c>
      <c r="D804" s="663" t="s">
        <v>2635</v>
      </c>
      <c r="E804" s="662" t="s">
        <v>606</v>
      </c>
      <c r="F804" s="663" t="s">
        <v>2639</v>
      </c>
      <c r="G804" s="662" t="s">
        <v>619</v>
      </c>
      <c r="H804" s="662" t="s">
        <v>632</v>
      </c>
      <c r="I804" s="662" t="s">
        <v>632</v>
      </c>
      <c r="J804" s="662" t="s">
        <v>621</v>
      </c>
      <c r="K804" s="662" t="s">
        <v>633</v>
      </c>
      <c r="L804" s="664">
        <v>94.15857142857142</v>
      </c>
      <c r="M804" s="664">
        <v>21</v>
      </c>
      <c r="N804" s="665">
        <v>1977.33</v>
      </c>
    </row>
    <row r="805" spans="1:14" ht="14.4" customHeight="1" x14ac:dyDescent="0.3">
      <c r="A805" s="660" t="s">
        <v>566</v>
      </c>
      <c r="B805" s="661" t="s">
        <v>567</v>
      </c>
      <c r="C805" s="662" t="s">
        <v>582</v>
      </c>
      <c r="D805" s="663" t="s">
        <v>2635</v>
      </c>
      <c r="E805" s="662" t="s">
        <v>606</v>
      </c>
      <c r="F805" s="663" t="s">
        <v>2639</v>
      </c>
      <c r="G805" s="662" t="s">
        <v>619</v>
      </c>
      <c r="H805" s="662" t="s">
        <v>634</v>
      </c>
      <c r="I805" s="662" t="s">
        <v>634</v>
      </c>
      <c r="J805" s="662" t="s">
        <v>621</v>
      </c>
      <c r="K805" s="662" t="s">
        <v>635</v>
      </c>
      <c r="L805" s="664">
        <v>94.39473684210526</v>
      </c>
      <c r="M805" s="664">
        <v>19</v>
      </c>
      <c r="N805" s="665">
        <v>1793.5</v>
      </c>
    </row>
    <row r="806" spans="1:14" ht="14.4" customHeight="1" x14ac:dyDescent="0.3">
      <c r="A806" s="660" t="s">
        <v>566</v>
      </c>
      <c r="B806" s="661" t="s">
        <v>567</v>
      </c>
      <c r="C806" s="662" t="s">
        <v>582</v>
      </c>
      <c r="D806" s="663" t="s">
        <v>2635</v>
      </c>
      <c r="E806" s="662" t="s">
        <v>606</v>
      </c>
      <c r="F806" s="663" t="s">
        <v>2639</v>
      </c>
      <c r="G806" s="662" t="s">
        <v>619</v>
      </c>
      <c r="H806" s="662" t="s">
        <v>636</v>
      </c>
      <c r="I806" s="662" t="s">
        <v>637</v>
      </c>
      <c r="J806" s="662" t="s">
        <v>638</v>
      </c>
      <c r="K806" s="662" t="s">
        <v>639</v>
      </c>
      <c r="L806" s="664">
        <v>53.749999999999986</v>
      </c>
      <c r="M806" s="664">
        <v>1</v>
      </c>
      <c r="N806" s="665">
        <v>53.749999999999986</v>
      </c>
    </row>
    <row r="807" spans="1:14" ht="14.4" customHeight="1" x14ac:dyDescent="0.3">
      <c r="A807" s="660" t="s">
        <v>566</v>
      </c>
      <c r="B807" s="661" t="s">
        <v>567</v>
      </c>
      <c r="C807" s="662" t="s">
        <v>582</v>
      </c>
      <c r="D807" s="663" t="s">
        <v>2635</v>
      </c>
      <c r="E807" s="662" t="s">
        <v>606</v>
      </c>
      <c r="F807" s="663" t="s">
        <v>2639</v>
      </c>
      <c r="G807" s="662" t="s">
        <v>619</v>
      </c>
      <c r="H807" s="662" t="s">
        <v>640</v>
      </c>
      <c r="I807" s="662" t="s">
        <v>641</v>
      </c>
      <c r="J807" s="662" t="s">
        <v>642</v>
      </c>
      <c r="K807" s="662" t="s">
        <v>643</v>
      </c>
      <c r="L807" s="664">
        <v>87.029425543275281</v>
      </c>
      <c r="M807" s="664">
        <v>1</v>
      </c>
      <c r="N807" s="665">
        <v>87.029425543275281</v>
      </c>
    </row>
    <row r="808" spans="1:14" ht="14.4" customHeight="1" x14ac:dyDescent="0.3">
      <c r="A808" s="660" t="s">
        <v>566</v>
      </c>
      <c r="B808" s="661" t="s">
        <v>567</v>
      </c>
      <c r="C808" s="662" t="s">
        <v>582</v>
      </c>
      <c r="D808" s="663" t="s">
        <v>2635</v>
      </c>
      <c r="E808" s="662" t="s">
        <v>606</v>
      </c>
      <c r="F808" s="663" t="s">
        <v>2639</v>
      </c>
      <c r="G808" s="662" t="s">
        <v>619</v>
      </c>
      <c r="H808" s="662" t="s">
        <v>644</v>
      </c>
      <c r="I808" s="662" t="s">
        <v>645</v>
      </c>
      <c r="J808" s="662" t="s">
        <v>646</v>
      </c>
      <c r="K808" s="662" t="s">
        <v>647</v>
      </c>
      <c r="L808" s="664">
        <v>100.77470383746395</v>
      </c>
      <c r="M808" s="664">
        <v>122</v>
      </c>
      <c r="N808" s="665">
        <v>12294.513868170601</v>
      </c>
    </row>
    <row r="809" spans="1:14" ht="14.4" customHeight="1" x14ac:dyDescent="0.3">
      <c r="A809" s="660" t="s">
        <v>566</v>
      </c>
      <c r="B809" s="661" t="s">
        <v>567</v>
      </c>
      <c r="C809" s="662" t="s">
        <v>582</v>
      </c>
      <c r="D809" s="663" t="s">
        <v>2635</v>
      </c>
      <c r="E809" s="662" t="s">
        <v>606</v>
      </c>
      <c r="F809" s="663" t="s">
        <v>2639</v>
      </c>
      <c r="G809" s="662" t="s">
        <v>619</v>
      </c>
      <c r="H809" s="662" t="s">
        <v>652</v>
      </c>
      <c r="I809" s="662" t="s">
        <v>653</v>
      </c>
      <c r="J809" s="662" t="s">
        <v>654</v>
      </c>
      <c r="K809" s="662" t="s">
        <v>655</v>
      </c>
      <c r="L809" s="664">
        <v>64.50287953765212</v>
      </c>
      <c r="M809" s="664">
        <v>8</v>
      </c>
      <c r="N809" s="665">
        <v>516.02303630121696</v>
      </c>
    </row>
    <row r="810" spans="1:14" ht="14.4" customHeight="1" x14ac:dyDescent="0.3">
      <c r="A810" s="660" t="s">
        <v>566</v>
      </c>
      <c r="B810" s="661" t="s">
        <v>567</v>
      </c>
      <c r="C810" s="662" t="s">
        <v>582</v>
      </c>
      <c r="D810" s="663" t="s">
        <v>2635</v>
      </c>
      <c r="E810" s="662" t="s">
        <v>606</v>
      </c>
      <c r="F810" s="663" t="s">
        <v>2639</v>
      </c>
      <c r="G810" s="662" t="s">
        <v>619</v>
      </c>
      <c r="H810" s="662" t="s">
        <v>676</v>
      </c>
      <c r="I810" s="662" t="s">
        <v>677</v>
      </c>
      <c r="J810" s="662" t="s">
        <v>678</v>
      </c>
      <c r="K810" s="662" t="s">
        <v>679</v>
      </c>
      <c r="L810" s="664">
        <v>27.749876737518889</v>
      </c>
      <c r="M810" s="664">
        <v>11</v>
      </c>
      <c r="N810" s="665">
        <v>305.24864411270778</v>
      </c>
    </row>
    <row r="811" spans="1:14" ht="14.4" customHeight="1" x14ac:dyDescent="0.3">
      <c r="A811" s="660" t="s">
        <v>566</v>
      </c>
      <c r="B811" s="661" t="s">
        <v>567</v>
      </c>
      <c r="C811" s="662" t="s">
        <v>582</v>
      </c>
      <c r="D811" s="663" t="s">
        <v>2635</v>
      </c>
      <c r="E811" s="662" t="s">
        <v>606</v>
      </c>
      <c r="F811" s="663" t="s">
        <v>2639</v>
      </c>
      <c r="G811" s="662" t="s">
        <v>619</v>
      </c>
      <c r="H811" s="662" t="s">
        <v>1996</v>
      </c>
      <c r="I811" s="662" t="s">
        <v>1997</v>
      </c>
      <c r="J811" s="662" t="s">
        <v>1998</v>
      </c>
      <c r="K811" s="662" t="s">
        <v>639</v>
      </c>
      <c r="L811" s="664">
        <v>40.567999999999998</v>
      </c>
      <c r="M811" s="664">
        <v>5</v>
      </c>
      <c r="N811" s="665">
        <v>202.83999999999997</v>
      </c>
    </row>
    <row r="812" spans="1:14" ht="14.4" customHeight="1" x14ac:dyDescent="0.3">
      <c r="A812" s="660" t="s">
        <v>566</v>
      </c>
      <c r="B812" s="661" t="s">
        <v>567</v>
      </c>
      <c r="C812" s="662" t="s">
        <v>582</v>
      </c>
      <c r="D812" s="663" t="s">
        <v>2635</v>
      </c>
      <c r="E812" s="662" t="s">
        <v>606</v>
      </c>
      <c r="F812" s="663" t="s">
        <v>2639</v>
      </c>
      <c r="G812" s="662" t="s">
        <v>619</v>
      </c>
      <c r="H812" s="662" t="s">
        <v>692</v>
      </c>
      <c r="I812" s="662" t="s">
        <v>693</v>
      </c>
      <c r="J812" s="662" t="s">
        <v>694</v>
      </c>
      <c r="K812" s="662" t="s">
        <v>695</v>
      </c>
      <c r="L812" s="664">
        <v>57.729484441010037</v>
      </c>
      <c r="M812" s="664">
        <v>6</v>
      </c>
      <c r="N812" s="665">
        <v>346.37690664606021</v>
      </c>
    </row>
    <row r="813" spans="1:14" ht="14.4" customHeight="1" x14ac:dyDescent="0.3">
      <c r="A813" s="660" t="s">
        <v>566</v>
      </c>
      <c r="B813" s="661" t="s">
        <v>567</v>
      </c>
      <c r="C813" s="662" t="s">
        <v>582</v>
      </c>
      <c r="D813" s="663" t="s">
        <v>2635</v>
      </c>
      <c r="E813" s="662" t="s">
        <v>606</v>
      </c>
      <c r="F813" s="663" t="s">
        <v>2639</v>
      </c>
      <c r="G813" s="662" t="s">
        <v>619</v>
      </c>
      <c r="H813" s="662" t="s">
        <v>696</v>
      </c>
      <c r="I813" s="662" t="s">
        <v>697</v>
      </c>
      <c r="J813" s="662" t="s">
        <v>698</v>
      </c>
      <c r="K813" s="662" t="s">
        <v>699</v>
      </c>
      <c r="L813" s="664">
        <v>248.7</v>
      </c>
      <c r="M813" s="664">
        <v>2</v>
      </c>
      <c r="N813" s="665">
        <v>497.4</v>
      </c>
    </row>
    <row r="814" spans="1:14" ht="14.4" customHeight="1" x14ac:dyDescent="0.3">
      <c r="A814" s="660" t="s">
        <v>566</v>
      </c>
      <c r="B814" s="661" t="s">
        <v>567</v>
      </c>
      <c r="C814" s="662" t="s">
        <v>582</v>
      </c>
      <c r="D814" s="663" t="s">
        <v>2635</v>
      </c>
      <c r="E814" s="662" t="s">
        <v>606</v>
      </c>
      <c r="F814" s="663" t="s">
        <v>2639</v>
      </c>
      <c r="G814" s="662" t="s">
        <v>619</v>
      </c>
      <c r="H814" s="662" t="s">
        <v>712</v>
      </c>
      <c r="I814" s="662" t="s">
        <v>713</v>
      </c>
      <c r="J814" s="662" t="s">
        <v>714</v>
      </c>
      <c r="K814" s="662" t="s">
        <v>715</v>
      </c>
      <c r="L814" s="664">
        <v>93.079304606083241</v>
      </c>
      <c r="M814" s="664">
        <v>2</v>
      </c>
      <c r="N814" s="665">
        <v>186.15860921216648</v>
      </c>
    </row>
    <row r="815" spans="1:14" ht="14.4" customHeight="1" x14ac:dyDescent="0.3">
      <c r="A815" s="660" t="s">
        <v>566</v>
      </c>
      <c r="B815" s="661" t="s">
        <v>567</v>
      </c>
      <c r="C815" s="662" t="s">
        <v>582</v>
      </c>
      <c r="D815" s="663" t="s">
        <v>2635</v>
      </c>
      <c r="E815" s="662" t="s">
        <v>606</v>
      </c>
      <c r="F815" s="663" t="s">
        <v>2639</v>
      </c>
      <c r="G815" s="662" t="s">
        <v>619</v>
      </c>
      <c r="H815" s="662" t="s">
        <v>716</v>
      </c>
      <c r="I815" s="662" t="s">
        <v>716</v>
      </c>
      <c r="J815" s="662" t="s">
        <v>717</v>
      </c>
      <c r="K815" s="662" t="s">
        <v>718</v>
      </c>
      <c r="L815" s="664">
        <v>37.159565217391297</v>
      </c>
      <c r="M815" s="664">
        <v>46</v>
      </c>
      <c r="N815" s="665">
        <v>1709.3399999999997</v>
      </c>
    </row>
    <row r="816" spans="1:14" ht="14.4" customHeight="1" x14ac:dyDescent="0.3">
      <c r="A816" s="660" t="s">
        <v>566</v>
      </c>
      <c r="B816" s="661" t="s">
        <v>567</v>
      </c>
      <c r="C816" s="662" t="s">
        <v>582</v>
      </c>
      <c r="D816" s="663" t="s">
        <v>2635</v>
      </c>
      <c r="E816" s="662" t="s">
        <v>606</v>
      </c>
      <c r="F816" s="663" t="s">
        <v>2639</v>
      </c>
      <c r="G816" s="662" t="s">
        <v>619</v>
      </c>
      <c r="H816" s="662" t="s">
        <v>719</v>
      </c>
      <c r="I816" s="662" t="s">
        <v>720</v>
      </c>
      <c r="J816" s="662" t="s">
        <v>721</v>
      </c>
      <c r="K816" s="662" t="s">
        <v>722</v>
      </c>
      <c r="L816" s="664">
        <v>227.49000000000012</v>
      </c>
      <c r="M816" s="664">
        <v>2</v>
      </c>
      <c r="N816" s="665">
        <v>454.98000000000025</v>
      </c>
    </row>
    <row r="817" spans="1:14" ht="14.4" customHeight="1" x14ac:dyDescent="0.3">
      <c r="A817" s="660" t="s">
        <v>566</v>
      </c>
      <c r="B817" s="661" t="s">
        <v>567</v>
      </c>
      <c r="C817" s="662" t="s">
        <v>582</v>
      </c>
      <c r="D817" s="663" t="s">
        <v>2635</v>
      </c>
      <c r="E817" s="662" t="s">
        <v>606</v>
      </c>
      <c r="F817" s="663" t="s">
        <v>2639</v>
      </c>
      <c r="G817" s="662" t="s">
        <v>619</v>
      </c>
      <c r="H817" s="662" t="s">
        <v>754</v>
      </c>
      <c r="I817" s="662" t="s">
        <v>755</v>
      </c>
      <c r="J817" s="662" t="s">
        <v>756</v>
      </c>
      <c r="K817" s="662" t="s">
        <v>757</v>
      </c>
      <c r="L817" s="664">
        <v>316.63481297522577</v>
      </c>
      <c r="M817" s="664">
        <v>9</v>
      </c>
      <c r="N817" s="665">
        <v>2849.7133167770321</v>
      </c>
    </row>
    <row r="818" spans="1:14" ht="14.4" customHeight="1" x14ac:dyDescent="0.3">
      <c r="A818" s="660" t="s">
        <v>566</v>
      </c>
      <c r="B818" s="661" t="s">
        <v>567</v>
      </c>
      <c r="C818" s="662" t="s">
        <v>582</v>
      </c>
      <c r="D818" s="663" t="s">
        <v>2635</v>
      </c>
      <c r="E818" s="662" t="s">
        <v>606</v>
      </c>
      <c r="F818" s="663" t="s">
        <v>2639</v>
      </c>
      <c r="G818" s="662" t="s">
        <v>619</v>
      </c>
      <c r="H818" s="662" t="s">
        <v>758</v>
      </c>
      <c r="I818" s="662" t="s">
        <v>759</v>
      </c>
      <c r="J818" s="662" t="s">
        <v>760</v>
      </c>
      <c r="K818" s="662" t="s">
        <v>761</v>
      </c>
      <c r="L818" s="664">
        <v>8.905641565072326</v>
      </c>
      <c r="M818" s="664">
        <v>42</v>
      </c>
      <c r="N818" s="665">
        <v>374.03694573303767</v>
      </c>
    </row>
    <row r="819" spans="1:14" ht="14.4" customHeight="1" x14ac:dyDescent="0.3">
      <c r="A819" s="660" t="s">
        <v>566</v>
      </c>
      <c r="B819" s="661" t="s">
        <v>567</v>
      </c>
      <c r="C819" s="662" t="s">
        <v>582</v>
      </c>
      <c r="D819" s="663" t="s">
        <v>2635</v>
      </c>
      <c r="E819" s="662" t="s">
        <v>606</v>
      </c>
      <c r="F819" s="663" t="s">
        <v>2639</v>
      </c>
      <c r="G819" s="662" t="s">
        <v>619</v>
      </c>
      <c r="H819" s="662" t="s">
        <v>773</v>
      </c>
      <c r="I819" s="662" t="s">
        <v>774</v>
      </c>
      <c r="J819" s="662" t="s">
        <v>775</v>
      </c>
      <c r="K819" s="662" t="s">
        <v>776</v>
      </c>
      <c r="L819" s="664">
        <v>73.765000000000015</v>
      </c>
      <c r="M819" s="664">
        <v>4</v>
      </c>
      <c r="N819" s="665">
        <v>295.06000000000006</v>
      </c>
    </row>
    <row r="820" spans="1:14" ht="14.4" customHeight="1" x14ac:dyDescent="0.3">
      <c r="A820" s="660" t="s">
        <v>566</v>
      </c>
      <c r="B820" s="661" t="s">
        <v>567</v>
      </c>
      <c r="C820" s="662" t="s">
        <v>582</v>
      </c>
      <c r="D820" s="663" t="s">
        <v>2635</v>
      </c>
      <c r="E820" s="662" t="s">
        <v>606</v>
      </c>
      <c r="F820" s="663" t="s">
        <v>2639</v>
      </c>
      <c r="G820" s="662" t="s">
        <v>619</v>
      </c>
      <c r="H820" s="662" t="s">
        <v>2012</v>
      </c>
      <c r="I820" s="662" t="s">
        <v>2013</v>
      </c>
      <c r="J820" s="662" t="s">
        <v>2014</v>
      </c>
      <c r="K820" s="662" t="s">
        <v>2015</v>
      </c>
      <c r="L820" s="664">
        <v>64.920000000000016</v>
      </c>
      <c r="M820" s="664">
        <v>2</v>
      </c>
      <c r="N820" s="665">
        <v>129.84000000000003</v>
      </c>
    </row>
    <row r="821" spans="1:14" ht="14.4" customHeight="1" x14ac:dyDescent="0.3">
      <c r="A821" s="660" t="s">
        <v>566</v>
      </c>
      <c r="B821" s="661" t="s">
        <v>567</v>
      </c>
      <c r="C821" s="662" t="s">
        <v>582</v>
      </c>
      <c r="D821" s="663" t="s">
        <v>2635</v>
      </c>
      <c r="E821" s="662" t="s">
        <v>606</v>
      </c>
      <c r="F821" s="663" t="s">
        <v>2639</v>
      </c>
      <c r="G821" s="662" t="s">
        <v>619</v>
      </c>
      <c r="H821" s="662" t="s">
        <v>803</v>
      </c>
      <c r="I821" s="662" t="s">
        <v>804</v>
      </c>
      <c r="J821" s="662" t="s">
        <v>805</v>
      </c>
      <c r="K821" s="662" t="s">
        <v>806</v>
      </c>
      <c r="L821" s="664">
        <v>117.40923954058822</v>
      </c>
      <c r="M821" s="664">
        <v>3</v>
      </c>
      <c r="N821" s="665">
        <v>352.22771862176467</v>
      </c>
    </row>
    <row r="822" spans="1:14" ht="14.4" customHeight="1" x14ac:dyDescent="0.3">
      <c r="A822" s="660" t="s">
        <v>566</v>
      </c>
      <c r="B822" s="661" t="s">
        <v>567</v>
      </c>
      <c r="C822" s="662" t="s">
        <v>582</v>
      </c>
      <c r="D822" s="663" t="s">
        <v>2635</v>
      </c>
      <c r="E822" s="662" t="s">
        <v>606</v>
      </c>
      <c r="F822" s="663" t="s">
        <v>2639</v>
      </c>
      <c r="G822" s="662" t="s">
        <v>619</v>
      </c>
      <c r="H822" s="662" t="s">
        <v>2481</v>
      </c>
      <c r="I822" s="662" t="s">
        <v>2482</v>
      </c>
      <c r="J822" s="662" t="s">
        <v>2483</v>
      </c>
      <c r="K822" s="662" t="s">
        <v>2484</v>
      </c>
      <c r="L822" s="664">
        <v>161.25453492517343</v>
      </c>
      <c r="M822" s="664">
        <v>53</v>
      </c>
      <c r="N822" s="665">
        <v>8546.4903510341919</v>
      </c>
    </row>
    <row r="823" spans="1:14" ht="14.4" customHeight="1" x14ac:dyDescent="0.3">
      <c r="A823" s="660" t="s">
        <v>566</v>
      </c>
      <c r="B823" s="661" t="s">
        <v>567</v>
      </c>
      <c r="C823" s="662" t="s">
        <v>582</v>
      </c>
      <c r="D823" s="663" t="s">
        <v>2635</v>
      </c>
      <c r="E823" s="662" t="s">
        <v>606</v>
      </c>
      <c r="F823" s="663" t="s">
        <v>2639</v>
      </c>
      <c r="G823" s="662" t="s">
        <v>619</v>
      </c>
      <c r="H823" s="662" t="s">
        <v>827</v>
      </c>
      <c r="I823" s="662" t="s">
        <v>828</v>
      </c>
      <c r="J823" s="662" t="s">
        <v>829</v>
      </c>
      <c r="K823" s="662" t="s">
        <v>830</v>
      </c>
      <c r="L823" s="664">
        <v>122.0782912503167</v>
      </c>
      <c r="M823" s="664">
        <v>3</v>
      </c>
      <c r="N823" s="665">
        <v>366.2348737509501</v>
      </c>
    </row>
    <row r="824" spans="1:14" ht="14.4" customHeight="1" x14ac:dyDescent="0.3">
      <c r="A824" s="660" t="s">
        <v>566</v>
      </c>
      <c r="B824" s="661" t="s">
        <v>567</v>
      </c>
      <c r="C824" s="662" t="s">
        <v>582</v>
      </c>
      <c r="D824" s="663" t="s">
        <v>2635</v>
      </c>
      <c r="E824" s="662" t="s">
        <v>606</v>
      </c>
      <c r="F824" s="663" t="s">
        <v>2639</v>
      </c>
      <c r="G824" s="662" t="s">
        <v>619</v>
      </c>
      <c r="H824" s="662" t="s">
        <v>831</v>
      </c>
      <c r="I824" s="662" t="s">
        <v>832</v>
      </c>
      <c r="J824" s="662" t="s">
        <v>833</v>
      </c>
      <c r="K824" s="662" t="s">
        <v>834</v>
      </c>
      <c r="L824" s="664">
        <v>128.23999999999998</v>
      </c>
      <c r="M824" s="664">
        <v>4</v>
      </c>
      <c r="N824" s="665">
        <v>512.95999999999992</v>
      </c>
    </row>
    <row r="825" spans="1:14" ht="14.4" customHeight="1" x14ac:dyDescent="0.3">
      <c r="A825" s="660" t="s">
        <v>566</v>
      </c>
      <c r="B825" s="661" t="s">
        <v>567</v>
      </c>
      <c r="C825" s="662" t="s">
        <v>582</v>
      </c>
      <c r="D825" s="663" t="s">
        <v>2635</v>
      </c>
      <c r="E825" s="662" t="s">
        <v>606</v>
      </c>
      <c r="F825" s="663" t="s">
        <v>2639</v>
      </c>
      <c r="G825" s="662" t="s">
        <v>619</v>
      </c>
      <c r="H825" s="662" t="s">
        <v>838</v>
      </c>
      <c r="I825" s="662" t="s">
        <v>839</v>
      </c>
      <c r="J825" s="662" t="s">
        <v>840</v>
      </c>
      <c r="K825" s="662" t="s">
        <v>841</v>
      </c>
      <c r="L825" s="664">
        <v>70.859999999999943</v>
      </c>
      <c r="M825" s="664">
        <v>3</v>
      </c>
      <c r="N825" s="665">
        <v>212.57999999999981</v>
      </c>
    </row>
    <row r="826" spans="1:14" ht="14.4" customHeight="1" x14ac:dyDescent="0.3">
      <c r="A826" s="660" t="s">
        <v>566</v>
      </c>
      <c r="B826" s="661" t="s">
        <v>567</v>
      </c>
      <c r="C826" s="662" t="s">
        <v>582</v>
      </c>
      <c r="D826" s="663" t="s">
        <v>2635</v>
      </c>
      <c r="E826" s="662" t="s">
        <v>606</v>
      </c>
      <c r="F826" s="663" t="s">
        <v>2639</v>
      </c>
      <c r="G826" s="662" t="s">
        <v>619</v>
      </c>
      <c r="H826" s="662" t="s">
        <v>842</v>
      </c>
      <c r="I826" s="662" t="s">
        <v>842</v>
      </c>
      <c r="J826" s="662" t="s">
        <v>843</v>
      </c>
      <c r="K826" s="662" t="s">
        <v>844</v>
      </c>
      <c r="L826" s="664">
        <v>96.824998607695818</v>
      </c>
      <c r="M826" s="664">
        <v>2</v>
      </c>
      <c r="N826" s="665">
        <v>193.64999721539164</v>
      </c>
    </row>
    <row r="827" spans="1:14" ht="14.4" customHeight="1" x14ac:dyDescent="0.3">
      <c r="A827" s="660" t="s">
        <v>566</v>
      </c>
      <c r="B827" s="661" t="s">
        <v>567</v>
      </c>
      <c r="C827" s="662" t="s">
        <v>582</v>
      </c>
      <c r="D827" s="663" t="s">
        <v>2635</v>
      </c>
      <c r="E827" s="662" t="s">
        <v>606</v>
      </c>
      <c r="F827" s="663" t="s">
        <v>2639</v>
      </c>
      <c r="G827" s="662" t="s">
        <v>619</v>
      </c>
      <c r="H827" s="662" t="s">
        <v>849</v>
      </c>
      <c r="I827" s="662" t="s">
        <v>850</v>
      </c>
      <c r="J827" s="662" t="s">
        <v>847</v>
      </c>
      <c r="K827" s="662" t="s">
        <v>851</v>
      </c>
      <c r="L827" s="664">
        <v>279.81299168293668</v>
      </c>
      <c r="M827" s="664">
        <v>17</v>
      </c>
      <c r="N827" s="665">
        <v>4756.8208586099236</v>
      </c>
    </row>
    <row r="828" spans="1:14" ht="14.4" customHeight="1" x14ac:dyDescent="0.3">
      <c r="A828" s="660" t="s">
        <v>566</v>
      </c>
      <c r="B828" s="661" t="s">
        <v>567</v>
      </c>
      <c r="C828" s="662" t="s">
        <v>582</v>
      </c>
      <c r="D828" s="663" t="s">
        <v>2635</v>
      </c>
      <c r="E828" s="662" t="s">
        <v>606</v>
      </c>
      <c r="F828" s="663" t="s">
        <v>2639</v>
      </c>
      <c r="G828" s="662" t="s">
        <v>619</v>
      </c>
      <c r="H828" s="662" t="s">
        <v>852</v>
      </c>
      <c r="I828" s="662" t="s">
        <v>853</v>
      </c>
      <c r="J828" s="662" t="s">
        <v>854</v>
      </c>
      <c r="K828" s="662" t="s">
        <v>855</v>
      </c>
      <c r="L828" s="664">
        <v>375.79935000987109</v>
      </c>
      <c r="M828" s="664">
        <v>7</v>
      </c>
      <c r="N828" s="665">
        <v>2630.5954500690978</v>
      </c>
    </row>
    <row r="829" spans="1:14" ht="14.4" customHeight="1" x14ac:dyDescent="0.3">
      <c r="A829" s="660" t="s">
        <v>566</v>
      </c>
      <c r="B829" s="661" t="s">
        <v>567</v>
      </c>
      <c r="C829" s="662" t="s">
        <v>582</v>
      </c>
      <c r="D829" s="663" t="s">
        <v>2635</v>
      </c>
      <c r="E829" s="662" t="s">
        <v>606</v>
      </c>
      <c r="F829" s="663" t="s">
        <v>2639</v>
      </c>
      <c r="G829" s="662" t="s">
        <v>619</v>
      </c>
      <c r="H829" s="662" t="s">
        <v>864</v>
      </c>
      <c r="I829" s="662" t="s">
        <v>865</v>
      </c>
      <c r="J829" s="662" t="s">
        <v>866</v>
      </c>
      <c r="K829" s="662" t="s">
        <v>867</v>
      </c>
      <c r="L829" s="664">
        <v>9.5255182282092488</v>
      </c>
      <c r="M829" s="664">
        <v>55</v>
      </c>
      <c r="N829" s="665">
        <v>523.90350255150872</v>
      </c>
    </row>
    <row r="830" spans="1:14" ht="14.4" customHeight="1" x14ac:dyDescent="0.3">
      <c r="A830" s="660" t="s">
        <v>566</v>
      </c>
      <c r="B830" s="661" t="s">
        <v>567</v>
      </c>
      <c r="C830" s="662" t="s">
        <v>582</v>
      </c>
      <c r="D830" s="663" t="s">
        <v>2635</v>
      </c>
      <c r="E830" s="662" t="s">
        <v>606</v>
      </c>
      <c r="F830" s="663" t="s">
        <v>2639</v>
      </c>
      <c r="G830" s="662" t="s">
        <v>619</v>
      </c>
      <c r="H830" s="662" t="s">
        <v>2485</v>
      </c>
      <c r="I830" s="662" t="s">
        <v>2486</v>
      </c>
      <c r="J830" s="662" t="s">
        <v>2487</v>
      </c>
      <c r="K830" s="662" t="s">
        <v>2488</v>
      </c>
      <c r="L830" s="664">
        <v>219.9</v>
      </c>
      <c r="M830" s="664">
        <v>3</v>
      </c>
      <c r="N830" s="665">
        <v>659.7</v>
      </c>
    </row>
    <row r="831" spans="1:14" ht="14.4" customHeight="1" x14ac:dyDescent="0.3">
      <c r="A831" s="660" t="s">
        <v>566</v>
      </c>
      <c r="B831" s="661" t="s">
        <v>567</v>
      </c>
      <c r="C831" s="662" t="s">
        <v>582</v>
      </c>
      <c r="D831" s="663" t="s">
        <v>2635</v>
      </c>
      <c r="E831" s="662" t="s">
        <v>606</v>
      </c>
      <c r="F831" s="663" t="s">
        <v>2639</v>
      </c>
      <c r="G831" s="662" t="s">
        <v>619</v>
      </c>
      <c r="H831" s="662" t="s">
        <v>872</v>
      </c>
      <c r="I831" s="662" t="s">
        <v>873</v>
      </c>
      <c r="J831" s="662" t="s">
        <v>874</v>
      </c>
      <c r="K831" s="662" t="s">
        <v>875</v>
      </c>
      <c r="L831" s="664">
        <v>150.27000000000001</v>
      </c>
      <c r="M831" s="664">
        <v>4</v>
      </c>
      <c r="N831" s="665">
        <v>601.08000000000004</v>
      </c>
    </row>
    <row r="832" spans="1:14" ht="14.4" customHeight="1" x14ac:dyDescent="0.3">
      <c r="A832" s="660" t="s">
        <v>566</v>
      </c>
      <c r="B832" s="661" t="s">
        <v>567</v>
      </c>
      <c r="C832" s="662" t="s">
        <v>582</v>
      </c>
      <c r="D832" s="663" t="s">
        <v>2635</v>
      </c>
      <c r="E832" s="662" t="s">
        <v>606</v>
      </c>
      <c r="F832" s="663" t="s">
        <v>2639</v>
      </c>
      <c r="G832" s="662" t="s">
        <v>619</v>
      </c>
      <c r="H832" s="662" t="s">
        <v>879</v>
      </c>
      <c r="I832" s="662" t="s">
        <v>216</v>
      </c>
      <c r="J832" s="662" t="s">
        <v>880</v>
      </c>
      <c r="K832" s="662"/>
      <c r="L832" s="664">
        <v>31.979999999999993</v>
      </c>
      <c r="M832" s="664">
        <v>3</v>
      </c>
      <c r="N832" s="665">
        <v>95.939999999999984</v>
      </c>
    </row>
    <row r="833" spans="1:14" ht="14.4" customHeight="1" x14ac:dyDescent="0.3">
      <c r="A833" s="660" t="s">
        <v>566</v>
      </c>
      <c r="B833" s="661" t="s">
        <v>567</v>
      </c>
      <c r="C833" s="662" t="s">
        <v>582</v>
      </c>
      <c r="D833" s="663" t="s">
        <v>2635</v>
      </c>
      <c r="E833" s="662" t="s">
        <v>606</v>
      </c>
      <c r="F833" s="663" t="s">
        <v>2639</v>
      </c>
      <c r="G833" s="662" t="s">
        <v>619</v>
      </c>
      <c r="H833" s="662" t="s">
        <v>885</v>
      </c>
      <c r="I833" s="662" t="s">
        <v>216</v>
      </c>
      <c r="J833" s="662" t="s">
        <v>886</v>
      </c>
      <c r="K833" s="662"/>
      <c r="L833" s="664">
        <v>18.790000000000003</v>
      </c>
      <c r="M833" s="664">
        <v>3</v>
      </c>
      <c r="N833" s="665">
        <v>56.370000000000005</v>
      </c>
    </row>
    <row r="834" spans="1:14" ht="14.4" customHeight="1" x14ac:dyDescent="0.3">
      <c r="A834" s="660" t="s">
        <v>566</v>
      </c>
      <c r="B834" s="661" t="s">
        <v>567</v>
      </c>
      <c r="C834" s="662" t="s">
        <v>582</v>
      </c>
      <c r="D834" s="663" t="s">
        <v>2635</v>
      </c>
      <c r="E834" s="662" t="s">
        <v>606</v>
      </c>
      <c r="F834" s="663" t="s">
        <v>2639</v>
      </c>
      <c r="G834" s="662" t="s">
        <v>619</v>
      </c>
      <c r="H834" s="662" t="s">
        <v>2489</v>
      </c>
      <c r="I834" s="662" t="s">
        <v>216</v>
      </c>
      <c r="J834" s="662" t="s">
        <v>2490</v>
      </c>
      <c r="K834" s="662" t="s">
        <v>2491</v>
      </c>
      <c r="L834" s="664">
        <v>32.819999999999972</v>
      </c>
      <c r="M834" s="664">
        <v>3</v>
      </c>
      <c r="N834" s="665">
        <v>98.459999999999923</v>
      </c>
    </row>
    <row r="835" spans="1:14" ht="14.4" customHeight="1" x14ac:dyDescent="0.3">
      <c r="A835" s="660" t="s">
        <v>566</v>
      </c>
      <c r="B835" s="661" t="s">
        <v>567</v>
      </c>
      <c r="C835" s="662" t="s">
        <v>582</v>
      </c>
      <c r="D835" s="663" t="s">
        <v>2635</v>
      </c>
      <c r="E835" s="662" t="s">
        <v>606</v>
      </c>
      <c r="F835" s="663" t="s">
        <v>2639</v>
      </c>
      <c r="G835" s="662" t="s">
        <v>619</v>
      </c>
      <c r="H835" s="662" t="s">
        <v>2492</v>
      </c>
      <c r="I835" s="662" t="s">
        <v>2493</v>
      </c>
      <c r="J835" s="662" t="s">
        <v>2494</v>
      </c>
      <c r="K835" s="662" t="s">
        <v>2495</v>
      </c>
      <c r="L835" s="664">
        <v>37.56</v>
      </c>
      <c r="M835" s="664">
        <v>2</v>
      </c>
      <c r="N835" s="665">
        <v>75.12</v>
      </c>
    </row>
    <row r="836" spans="1:14" ht="14.4" customHeight="1" x14ac:dyDescent="0.3">
      <c r="A836" s="660" t="s">
        <v>566</v>
      </c>
      <c r="B836" s="661" t="s">
        <v>567</v>
      </c>
      <c r="C836" s="662" t="s">
        <v>582</v>
      </c>
      <c r="D836" s="663" t="s">
        <v>2635</v>
      </c>
      <c r="E836" s="662" t="s">
        <v>606</v>
      </c>
      <c r="F836" s="663" t="s">
        <v>2639</v>
      </c>
      <c r="G836" s="662" t="s">
        <v>619</v>
      </c>
      <c r="H836" s="662" t="s">
        <v>911</v>
      </c>
      <c r="I836" s="662" t="s">
        <v>912</v>
      </c>
      <c r="J836" s="662" t="s">
        <v>913</v>
      </c>
      <c r="K836" s="662" t="s">
        <v>914</v>
      </c>
      <c r="L836" s="664">
        <v>40.579527501453974</v>
      </c>
      <c r="M836" s="664">
        <v>2</v>
      </c>
      <c r="N836" s="665">
        <v>81.159055002907948</v>
      </c>
    </row>
    <row r="837" spans="1:14" ht="14.4" customHeight="1" x14ac:dyDescent="0.3">
      <c r="A837" s="660" t="s">
        <v>566</v>
      </c>
      <c r="B837" s="661" t="s">
        <v>567</v>
      </c>
      <c r="C837" s="662" t="s">
        <v>582</v>
      </c>
      <c r="D837" s="663" t="s">
        <v>2635</v>
      </c>
      <c r="E837" s="662" t="s">
        <v>606</v>
      </c>
      <c r="F837" s="663" t="s">
        <v>2639</v>
      </c>
      <c r="G837" s="662" t="s">
        <v>619</v>
      </c>
      <c r="H837" s="662" t="s">
        <v>915</v>
      </c>
      <c r="I837" s="662" t="s">
        <v>916</v>
      </c>
      <c r="J837" s="662" t="s">
        <v>917</v>
      </c>
      <c r="K837" s="662" t="s">
        <v>918</v>
      </c>
      <c r="L837" s="664">
        <v>92.520156080185942</v>
      </c>
      <c r="M837" s="664">
        <v>2</v>
      </c>
      <c r="N837" s="665">
        <v>185.04031216037188</v>
      </c>
    </row>
    <row r="838" spans="1:14" ht="14.4" customHeight="1" x14ac:dyDescent="0.3">
      <c r="A838" s="660" t="s">
        <v>566</v>
      </c>
      <c r="B838" s="661" t="s">
        <v>567</v>
      </c>
      <c r="C838" s="662" t="s">
        <v>582</v>
      </c>
      <c r="D838" s="663" t="s">
        <v>2635</v>
      </c>
      <c r="E838" s="662" t="s">
        <v>606</v>
      </c>
      <c r="F838" s="663" t="s">
        <v>2639</v>
      </c>
      <c r="G838" s="662" t="s">
        <v>619</v>
      </c>
      <c r="H838" s="662" t="s">
        <v>2060</v>
      </c>
      <c r="I838" s="662" t="s">
        <v>2061</v>
      </c>
      <c r="J838" s="662" t="s">
        <v>2062</v>
      </c>
      <c r="K838" s="662" t="s">
        <v>2063</v>
      </c>
      <c r="L838" s="664">
        <v>68.91970576565123</v>
      </c>
      <c r="M838" s="664">
        <v>1</v>
      </c>
      <c r="N838" s="665">
        <v>68.91970576565123</v>
      </c>
    </row>
    <row r="839" spans="1:14" ht="14.4" customHeight="1" x14ac:dyDescent="0.3">
      <c r="A839" s="660" t="s">
        <v>566</v>
      </c>
      <c r="B839" s="661" t="s">
        <v>567</v>
      </c>
      <c r="C839" s="662" t="s">
        <v>582</v>
      </c>
      <c r="D839" s="663" t="s">
        <v>2635</v>
      </c>
      <c r="E839" s="662" t="s">
        <v>606</v>
      </c>
      <c r="F839" s="663" t="s">
        <v>2639</v>
      </c>
      <c r="G839" s="662" t="s">
        <v>619</v>
      </c>
      <c r="H839" s="662" t="s">
        <v>934</v>
      </c>
      <c r="I839" s="662" t="s">
        <v>935</v>
      </c>
      <c r="J839" s="662" t="s">
        <v>936</v>
      </c>
      <c r="K839" s="662" t="s">
        <v>937</v>
      </c>
      <c r="L839" s="664">
        <v>27.002500000000005</v>
      </c>
      <c r="M839" s="664">
        <v>8</v>
      </c>
      <c r="N839" s="665">
        <v>216.02000000000004</v>
      </c>
    </row>
    <row r="840" spans="1:14" ht="14.4" customHeight="1" x14ac:dyDescent="0.3">
      <c r="A840" s="660" t="s">
        <v>566</v>
      </c>
      <c r="B840" s="661" t="s">
        <v>567</v>
      </c>
      <c r="C840" s="662" t="s">
        <v>582</v>
      </c>
      <c r="D840" s="663" t="s">
        <v>2635</v>
      </c>
      <c r="E840" s="662" t="s">
        <v>606</v>
      </c>
      <c r="F840" s="663" t="s">
        <v>2639</v>
      </c>
      <c r="G840" s="662" t="s">
        <v>619</v>
      </c>
      <c r="H840" s="662" t="s">
        <v>946</v>
      </c>
      <c r="I840" s="662" t="s">
        <v>216</v>
      </c>
      <c r="J840" s="662" t="s">
        <v>947</v>
      </c>
      <c r="K840" s="662"/>
      <c r="L840" s="664">
        <v>191.1309</v>
      </c>
      <c r="M840" s="664">
        <v>6</v>
      </c>
      <c r="N840" s="665">
        <v>1146.7854</v>
      </c>
    </row>
    <row r="841" spans="1:14" ht="14.4" customHeight="1" x14ac:dyDescent="0.3">
      <c r="A841" s="660" t="s">
        <v>566</v>
      </c>
      <c r="B841" s="661" t="s">
        <v>567</v>
      </c>
      <c r="C841" s="662" t="s">
        <v>582</v>
      </c>
      <c r="D841" s="663" t="s">
        <v>2635</v>
      </c>
      <c r="E841" s="662" t="s">
        <v>606</v>
      </c>
      <c r="F841" s="663" t="s">
        <v>2639</v>
      </c>
      <c r="G841" s="662" t="s">
        <v>619</v>
      </c>
      <c r="H841" s="662" t="s">
        <v>948</v>
      </c>
      <c r="I841" s="662" t="s">
        <v>948</v>
      </c>
      <c r="J841" s="662" t="s">
        <v>621</v>
      </c>
      <c r="K841" s="662" t="s">
        <v>949</v>
      </c>
      <c r="L841" s="664">
        <v>192.5</v>
      </c>
      <c r="M841" s="664">
        <v>6</v>
      </c>
      <c r="N841" s="665">
        <v>1155</v>
      </c>
    </row>
    <row r="842" spans="1:14" ht="14.4" customHeight="1" x14ac:dyDescent="0.3">
      <c r="A842" s="660" t="s">
        <v>566</v>
      </c>
      <c r="B842" s="661" t="s">
        <v>567</v>
      </c>
      <c r="C842" s="662" t="s">
        <v>582</v>
      </c>
      <c r="D842" s="663" t="s">
        <v>2635</v>
      </c>
      <c r="E842" s="662" t="s">
        <v>606</v>
      </c>
      <c r="F842" s="663" t="s">
        <v>2639</v>
      </c>
      <c r="G842" s="662" t="s">
        <v>619</v>
      </c>
      <c r="H842" s="662" t="s">
        <v>2073</v>
      </c>
      <c r="I842" s="662" t="s">
        <v>2074</v>
      </c>
      <c r="J842" s="662" t="s">
        <v>2075</v>
      </c>
      <c r="K842" s="662" t="s">
        <v>2076</v>
      </c>
      <c r="L842" s="664">
        <v>60.71</v>
      </c>
      <c r="M842" s="664">
        <v>1</v>
      </c>
      <c r="N842" s="665">
        <v>60.71</v>
      </c>
    </row>
    <row r="843" spans="1:14" ht="14.4" customHeight="1" x14ac:dyDescent="0.3">
      <c r="A843" s="660" t="s">
        <v>566</v>
      </c>
      <c r="B843" s="661" t="s">
        <v>567</v>
      </c>
      <c r="C843" s="662" t="s">
        <v>582</v>
      </c>
      <c r="D843" s="663" t="s">
        <v>2635</v>
      </c>
      <c r="E843" s="662" t="s">
        <v>606</v>
      </c>
      <c r="F843" s="663" t="s">
        <v>2639</v>
      </c>
      <c r="G843" s="662" t="s">
        <v>619</v>
      </c>
      <c r="H843" s="662" t="s">
        <v>2496</v>
      </c>
      <c r="I843" s="662" t="s">
        <v>2497</v>
      </c>
      <c r="J843" s="662" t="s">
        <v>2498</v>
      </c>
      <c r="K843" s="662" t="s">
        <v>2499</v>
      </c>
      <c r="L843" s="664">
        <v>107.48999999999998</v>
      </c>
      <c r="M843" s="664">
        <v>1</v>
      </c>
      <c r="N843" s="665">
        <v>107.48999999999998</v>
      </c>
    </row>
    <row r="844" spans="1:14" ht="14.4" customHeight="1" x14ac:dyDescent="0.3">
      <c r="A844" s="660" t="s">
        <v>566</v>
      </c>
      <c r="B844" s="661" t="s">
        <v>567</v>
      </c>
      <c r="C844" s="662" t="s">
        <v>582</v>
      </c>
      <c r="D844" s="663" t="s">
        <v>2635</v>
      </c>
      <c r="E844" s="662" t="s">
        <v>606</v>
      </c>
      <c r="F844" s="663" t="s">
        <v>2639</v>
      </c>
      <c r="G844" s="662" t="s">
        <v>619</v>
      </c>
      <c r="H844" s="662" t="s">
        <v>2500</v>
      </c>
      <c r="I844" s="662" t="s">
        <v>2501</v>
      </c>
      <c r="J844" s="662" t="s">
        <v>2502</v>
      </c>
      <c r="K844" s="662" t="s">
        <v>2503</v>
      </c>
      <c r="L844" s="664">
        <v>112.45004988721216</v>
      </c>
      <c r="M844" s="664">
        <v>3</v>
      </c>
      <c r="N844" s="665">
        <v>337.35014966163646</v>
      </c>
    </row>
    <row r="845" spans="1:14" ht="14.4" customHeight="1" x14ac:dyDescent="0.3">
      <c r="A845" s="660" t="s">
        <v>566</v>
      </c>
      <c r="B845" s="661" t="s">
        <v>567</v>
      </c>
      <c r="C845" s="662" t="s">
        <v>582</v>
      </c>
      <c r="D845" s="663" t="s">
        <v>2635</v>
      </c>
      <c r="E845" s="662" t="s">
        <v>606</v>
      </c>
      <c r="F845" s="663" t="s">
        <v>2639</v>
      </c>
      <c r="G845" s="662" t="s">
        <v>619</v>
      </c>
      <c r="H845" s="662" t="s">
        <v>961</v>
      </c>
      <c r="I845" s="662" t="s">
        <v>962</v>
      </c>
      <c r="J845" s="662" t="s">
        <v>963</v>
      </c>
      <c r="K845" s="662" t="s">
        <v>964</v>
      </c>
      <c r="L845" s="664">
        <v>1704.5600000000004</v>
      </c>
      <c r="M845" s="664">
        <v>11</v>
      </c>
      <c r="N845" s="665">
        <v>18750.160000000003</v>
      </c>
    </row>
    <row r="846" spans="1:14" ht="14.4" customHeight="1" x14ac:dyDescent="0.3">
      <c r="A846" s="660" t="s">
        <v>566</v>
      </c>
      <c r="B846" s="661" t="s">
        <v>567</v>
      </c>
      <c r="C846" s="662" t="s">
        <v>582</v>
      </c>
      <c r="D846" s="663" t="s">
        <v>2635</v>
      </c>
      <c r="E846" s="662" t="s">
        <v>606</v>
      </c>
      <c r="F846" s="663" t="s">
        <v>2639</v>
      </c>
      <c r="G846" s="662" t="s">
        <v>619</v>
      </c>
      <c r="H846" s="662" t="s">
        <v>976</v>
      </c>
      <c r="I846" s="662" t="s">
        <v>977</v>
      </c>
      <c r="J846" s="662" t="s">
        <v>978</v>
      </c>
      <c r="K846" s="662" t="s">
        <v>979</v>
      </c>
      <c r="L846" s="664">
        <v>101.14999999999992</v>
      </c>
      <c r="M846" s="664">
        <v>1</v>
      </c>
      <c r="N846" s="665">
        <v>101.14999999999992</v>
      </c>
    </row>
    <row r="847" spans="1:14" ht="14.4" customHeight="1" x14ac:dyDescent="0.3">
      <c r="A847" s="660" t="s">
        <v>566</v>
      </c>
      <c r="B847" s="661" t="s">
        <v>567</v>
      </c>
      <c r="C847" s="662" t="s">
        <v>582</v>
      </c>
      <c r="D847" s="663" t="s">
        <v>2635</v>
      </c>
      <c r="E847" s="662" t="s">
        <v>606</v>
      </c>
      <c r="F847" s="663" t="s">
        <v>2639</v>
      </c>
      <c r="G847" s="662" t="s">
        <v>619</v>
      </c>
      <c r="H847" s="662" t="s">
        <v>980</v>
      </c>
      <c r="I847" s="662" t="s">
        <v>981</v>
      </c>
      <c r="J847" s="662" t="s">
        <v>982</v>
      </c>
      <c r="K847" s="662" t="s">
        <v>983</v>
      </c>
      <c r="L847" s="664">
        <v>20.94</v>
      </c>
      <c r="M847" s="664">
        <v>20</v>
      </c>
      <c r="N847" s="665">
        <v>418.8</v>
      </c>
    </row>
    <row r="848" spans="1:14" ht="14.4" customHeight="1" x14ac:dyDescent="0.3">
      <c r="A848" s="660" t="s">
        <v>566</v>
      </c>
      <c r="B848" s="661" t="s">
        <v>567</v>
      </c>
      <c r="C848" s="662" t="s">
        <v>582</v>
      </c>
      <c r="D848" s="663" t="s">
        <v>2635</v>
      </c>
      <c r="E848" s="662" t="s">
        <v>606</v>
      </c>
      <c r="F848" s="663" t="s">
        <v>2639</v>
      </c>
      <c r="G848" s="662" t="s">
        <v>619</v>
      </c>
      <c r="H848" s="662" t="s">
        <v>2093</v>
      </c>
      <c r="I848" s="662" t="s">
        <v>2094</v>
      </c>
      <c r="J848" s="662" t="s">
        <v>829</v>
      </c>
      <c r="K848" s="662" t="s">
        <v>2095</v>
      </c>
      <c r="L848" s="664">
        <v>74.589397053304452</v>
      </c>
      <c r="M848" s="664">
        <v>2</v>
      </c>
      <c r="N848" s="665">
        <v>149.1787941066089</v>
      </c>
    </row>
    <row r="849" spans="1:14" ht="14.4" customHeight="1" x14ac:dyDescent="0.3">
      <c r="A849" s="660" t="s">
        <v>566</v>
      </c>
      <c r="B849" s="661" t="s">
        <v>567</v>
      </c>
      <c r="C849" s="662" t="s">
        <v>582</v>
      </c>
      <c r="D849" s="663" t="s">
        <v>2635</v>
      </c>
      <c r="E849" s="662" t="s">
        <v>606</v>
      </c>
      <c r="F849" s="663" t="s">
        <v>2639</v>
      </c>
      <c r="G849" s="662" t="s">
        <v>619</v>
      </c>
      <c r="H849" s="662" t="s">
        <v>988</v>
      </c>
      <c r="I849" s="662" t="s">
        <v>989</v>
      </c>
      <c r="J849" s="662" t="s">
        <v>990</v>
      </c>
      <c r="K849" s="662" t="s">
        <v>991</v>
      </c>
      <c r="L849" s="664">
        <v>52.169999999999987</v>
      </c>
      <c r="M849" s="664">
        <v>2</v>
      </c>
      <c r="N849" s="665">
        <v>104.33999999999997</v>
      </c>
    </row>
    <row r="850" spans="1:14" ht="14.4" customHeight="1" x14ac:dyDescent="0.3">
      <c r="A850" s="660" t="s">
        <v>566</v>
      </c>
      <c r="B850" s="661" t="s">
        <v>567</v>
      </c>
      <c r="C850" s="662" t="s">
        <v>582</v>
      </c>
      <c r="D850" s="663" t="s">
        <v>2635</v>
      </c>
      <c r="E850" s="662" t="s">
        <v>606</v>
      </c>
      <c r="F850" s="663" t="s">
        <v>2639</v>
      </c>
      <c r="G850" s="662" t="s">
        <v>619</v>
      </c>
      <c r="H850" s="662" t="s">
        <v>992</v>
      </c>
      <c r="I850" s="662" t="s">
        <v>993</v>
      </c>
      <c r="J850" s="662" t="s">
        <v>994</v>
      </c>
      <c r="K850" s="662" t="s">
        <v>995</v>
      </c>
      <c r="L850" s="664">
        <v>14.950754825384061</v>
      </c>
      <c r="M850" s="664">
        <v>17</v>
      </c>
      <c r="N850" s="665">
        <v>254.16283203152904</v>
      </c>
    </row>
    <row r="851" spans="1:14" ht="14.4" customHeight="1" x14ac:dyDescent="0.3">
      <c r="A851" s="660" t="s">
        <v>566</v>
      </c>
      <c r="B851" s="661" t="s">
        <v>567</v>
      </c>
      <c r="C851" s="662" t="s">
        <v>582</v>
      </c>
      <c r="D851" s="663" t="s">
        <v>2635</v>
      </c>
      <c r="E851" s="662" t="s">
        <v>606</v>
      </c>
      <c r="F851" s="663" t="s">
        <v>2639</v>
      </c>
      <c r="G851" s="662" t="s">
        <v>619</v>
      </c>
      <c r="H851" s="662" t="s">
        <v>996</v>
      </c>
      <c r="I851" s="662" t="s">
        <v>997</v>
      </c>
      <c r="J851" s="662" t="s">
        <v>998</v>
      </c>
      <c r="K851" s="662" t="s">
        <v>999</v>
      </c>
      <c r="L851" s="664">
        <v>9.6442274424307648</v>
      </c>
      <c r="M851" s="664">
        <v>13</v>
      </c>
      <c r="N851" s="665">
        <v>125.37495675159994</v>
      </c>
    </row>
    <row r="852" spans="1:14" ht="14.4" customHeight="1" x14ac:dyDescent="0.3">
      <c r="A852" s="660" t="s">
        <v>566</v>
      </c>
      <c r="B852" s="661" t="s">
        <v>567</v>
      </c>
      <c r="C852" s="662" t="s">
        <v>582</v>
      </c>
      <c r="D852" s="663" t="s">
        <v>2635</v>
      </c>
      <c r="E852" s="662" t="s">
        <v>606</v>
      </c>
      <c r="F852" s="663" t="s">
        <v>2639</v>
      </c>
      <c r="G852" s="662" t="s">
        <v>619</v>
      </c>
      <c r="H852" s="662" t="s">
        <v>2504</v>
      </c>
      <c r="I852" s="662" t="s">
        <v>2505</v>
      </c>
      <c r="J852" s="662" t="s">
        <v>2506</v>
      </c>
      <c r="K852" s="662" t="s">
        <v>2507</v>
      </c>
      <c r="L852" s="664">
        <v>141.49023869201804</v>
      </c>
      <c r="M852" s="664">
        <v>1</v>
      </c>
      <c r="N852" s="665">
        <v>141.49023869201804</v>
      </c>
    </row>
    <row r="853" spans="1:14" ht="14.4" customHeight="1" x14ac:dyDescent="0.3">
      <c r="A853" s="660" t="s">
        <v>566</v>
      </c>
      <c r="B853" s="661" t="s">
        <v>567</v>
      </c>
      <c r="C853" s="662" t="s">
        <v>582</v>
      </c>
      <c r="D853" s="663" t="s">
        <v>2635</v>
      </c>
      <c r="E853" s="662" t="s">
        <v>606</v>
      </c>
      <c r="F853" s="663" t="s">
        <v>2639</v>
      </c>
      <c r="G853" s="662" t="s">
        <v>619</v>
      </c>
      <c r="H853" s="662" t="s">
        <v>1013</v>
      </c>
      <c r="I853" s="662" t="s">
        <v>1013</v>
      </c>
      <c r="J853" s="662" t="s">
        <v>627</v>
      </c>
      <c r="K853" s="662" t="s">
        <v>1014</v>
      </c>
      <c r="L853" s="664">
        <v>291.61730769230769</v>
      </c>
      <c r="M853" s="664">
        <v>26</v>
      </c>
      <c r="N853" s="665">
        <v>7582.05</v>
      </c>
    </row>
    <row r="854" spans="1:14" ht="14.4" customHeight="1" x14ac:dyDescent="0.3">
      <c r="A854" s="660" t="s">
        <v>566</v>
      </c>
      <c r="B854" s="661" t="s">
        <v>567</v>
      </c>
      <c r="C854" s="662" t="s">
        <v>582</v>
      </c>
      <c r="D854" s="663" t="s">
        <v>2635</v>
      </c>
      <c r="E854" s="662" t="s">
        <v>606</v>
      </c>
      <c r="F854" s="663" t="s">
        <v>2639</v>
      </c>
      <c r="G854" s="662" t="s">
        <v>619</v>
      </c>
      <c r="H854" s="662" t="s">
        <v>2106</v>
      </c>
      <c r="I854" s="662" t="s">
        <v>2107</v>
      </c>
      <c r="J854" s="662" t="s">
        <v>1029</v>
      </c>
      <c r="K854" s="662" t="s">
        <v>2108</v>
      </c>
      <c r="L854" s="664">
        <v>61.38593919597821</v>
      </c>
      <c r="M854" s="664">
        <v>3</v>
      </c>
      <c r="N854" s="665">
        <v>184.15781758793463</v>
      </c>
    </row>
    <row r="855" spans="1:14" ht="14.4" customHeight="1" x14ac:dyDescent="0.3">
      <c r="A855" s="660" t="s">
        <v>566</v>
      </c>
      <c r="B855" s="661" t="s">
        <v>567</v>
      </c>
      <c r="C855" s="662" t="s">
        <v>582</v>
      </c>
      <c r="D855" s="663" t="s">
        <v>2635</v>
      </c>
      <c r="E855" s="662" t="s">
        <v>606</v>
      </c>
      <c r="F855" s="663" t="s">
        <v>2639</v>
      </c>
      <c r="G855" s="662" t="s">
        <v>619</v>
      </c>
      <c r="H855" s="662" t="s">
        <v>2508</v>
      </c>
      <c r="I855" s="662" t="s">
        <v>2509</v>
      </c>
      <c r="J855" s="662" t="s">
        <v>982</v>
      </c>
      <c r="K855" s="662" t="s">
        <v>2510</v>
      </c>
      <c r="L855" s="664">
        <v>22.076746029146879</v>
      </c>
      <c r="M855" s="664">
        <v>12</v>
      </c>
      <c r="N855" s="665">
        <v>264.92095234976256</v>
      </c>
    </row>
    <row r="856" spans="1:14" ht="14.4" customHeight="1" x14ac:dyDescent="0.3">
      <c r="A856" s="660" t="s">
        <v>566</v>
      </c>
      <c r="B856" s="661" t="s">
        <v>567</v>
      </c>
      <c r="C856" s="662" t="s">
        <v>582</v>
      </c>
      <c r="D856" s="663" t="s">
        <v>2635</v>
      </c>
      <c r="E856" s="662" t="s">
        <v>606</v>
      </c>
      <c r="F856" s="663" t="s">
        <v>2639</v>
      </c>
      <c r="G856" s="662" t="s">
        <v>619</v>
      </c>
      <c r="H856" s="662" t="s">
        <v>2511</v>
      </c>
      <c r="I856" s="662" t="s">
        <v>216</v>
      </c>
      <c r="J856" s="662" t="s">
        <v>2512</v>
      </c>
      <c r="K856" s="662"/>
      <c r="L856" s="664">
        <v>29.290000000000003</v>
      </c>
      <c r="M856" s="664">
        <v>3</v>
      </c>
      <c r="N856" s="665">
        <v>87.87</v>
      </c>
    </row>
    <row r="857" spans="1:14" ht="14.4" customHeight="1" x14ac:dyDescent="0.3">
      <c r="A857" s="660" t="s">
        <v>566</v>
      </c>
      <c r="B857" s="661" t="s">
        <v>567</v>
      </c>
      <c r="C857" s="662" t="s">
        <v>582</v>
      </c>
      <c r="D857" s="663" t="s">
        <v>2635</v>
      </c>
      <c r="E857" s="662" t="s">
        <v>606</v>
      </c>
      <c r="F857" s="663" t="s">
        <v>2639</v>
      </c>
      <c r="G857" s="662" t="s">
        <v>619</v>
      </c>
      <c r="H857" s="662" t="s">
        <v>1031</v>
      </c>
      <c r="I857" s="662" t="s">
        <v>1032</v>
      </c>
      <c r="J857" s="662" t="s">
        <v>1033</v>
      </c>
      <c r="K857" s="662" t="s">
        <v>1034</v>
      </c>
      <c r="L857" s="664">
        <v>122.98333333333331</v>
      </c>
      <c r="M857" s="664">
        <v>3</v>
      </c>
      <c r="N857" s="665">
        <v>368.94999999999993</v>
      </c>
    </row>
    <row r="858" spans="1:14" ht="14.4" customHeight="1" x14ac:dyDescent="0.3">
      <c r="A858" s="660" t="s">
        <v>566</v>
      </c>
      <c r="B858" s="661" t="s">
        <v>567</v>
      </c>
      <c r="C858" s="662" t="s">
        <v>582</v>
      </c>
      <c r="D858" s="663" t="s">
        <v>2635</v>
      </c>
      <c r="E858" s="662" t="s">
        <v>606</v>
      </c>
      <c r="F858" s="663" t="s">
        <v>2639</v>
      </c>
      <c r="G858" s="662" t="s">
        <v>619</v>
      </c>
      <c r="H858" s="662" t="s">
        <v>1054</v>
      </c>
      <c r="I858" s="662" t="s">
        <v>1055</v>
      </c>
      <c r="J858" s="662" t="s">
        <v>1056</v>
      </c>
      <c r="K858" s="662" t="s">
        <v>1057</v>
      </c>
      <c r="L858" s="664">
        <v>103.27420903037957</v>
      </c>
      <c r="M858" s="664">
        <v>36</v>
      </c>
      <c r="N858" s="665">
        <v>3717.8715250936643</v>
      </c>
    </row>
    <row r="859" spans="1:14" ht="14.4" customHeight="1" x14ac:dyDescent="0.3">
      <c r="A859" s="660" t="s">
        <v>566</v>
      </c>
      <c r="B859" s="661" t="s">
        <v>567</v>
      </c>
      <c r="C859" s="662" t="s">
        <v>582</v>
      </c>
      <c r="D859" s="663" t="s">
        <v>2635</v>
      </c>
      <c r="E859" s="662" t="s">
        <v>606</v>
      </c>
      <c r="F859" s="663" t="s">
        <v>2639</v>
      </c>
      <c r="G859" s="662" t="s">
        <v>619</v>
      </c>
      <c r="H859" s="662" t="s">
        <v>1070</v>
      </c>
      <c r="I859" s="662" t="s">
        <v>216</v>
      </c>
      <c r="J859" s="662" t="s">
        <v>1071</v>
      </c>
      <c r="K859" s="662" t="s">
        <v>1072</v>
      </c>
      <c r="L859" s="664">
        <v>23.7</v>
      </c>
      <c r="M859" s="664">
        <v>6</v>
      </c>
      <c r="N859" s="665">
        <v>142.19999999999999</v>
      </c>
    </row>
    <row r="860" spans="1:14" ht="14.4" customHeight="1" x14ac:dyDescent="0.3">
      <c r="A860" s="660" t="s">
        <v>566</v>
      </c>
      <c r="B860" s="661" t="s">
        <v>567</v>
      </c>
      <c r="C860" s="662" t="s">
        <v>582</v>
      </c>
      <c r="D860" s="663" t="s">
        <v>2635</v>
      </c>
      <c r="E860" s="662" t="s">
        <v>606</v>
      </c>
      <c r="F860" s="663" t="s">
        <v>2639</v>
      </c>
      <c r="G860" s="662" t="s">
        <v>619</v>
      </c>
      <c r="H860" s="662" t="s">
        <v>1095</v>
      </c>
      <c r="I860" s="662" t="s">
        <v>1096</v>
      </c>
      <c r="J860" s="662" t="s">
        <v>1097</v>
      </c>
      <c r="K860" s="662" t="s">
        <v>1098</v>
      </c>
      <c r="L860" s="664">
        <v>52.919999999999995</v>
      </c>
      <c r="M860" s="664">
        <v>30</v>
      </c>
      <c r="N860" s="665">
        <v>1587.6</v>
      </c>
    </row>
    <row r="861" spans="1:14" ht="14.4" customHeight="1" x14ac:dyDescent="0.3">
      <c r="A861" s="660" t="s">
        <v>566</v>
      </c>
      <c r="B861" s="661" t="s">
        <v>567</v>
      </c>
      <c r="C861" s="662" t="s">
        <v>582</v>
      </c>
      <c r="D861" s="663" t="s">
        <v>2635</v>
      </c>
      <c r="E861" s="662" t="s">
        <v>606</v>
      </c>
      <c r="F861" s="663" t="s">
        <v>2639</v>
      </c>
      <c r="G861" s="662" t="s">
        <v>619</v>
      </c>
      <c r="H861" s="662" t="s">
        <v>2513</v>
      </c>
      <c r="I861" s="662" t="s">
        <v>2514</v>
      </c>
      <c r="J861" s="662" t="s">
        <v>2515</v>
      </c>
      <c r="K861" s="662" t="s">
        <v>1306</v>
      </c>
      <c r="L861" s="664">
        <v>991.66222706287499</v>
      </c>
      <c r="M861" s="664">
        <v>7</v>
      </c>
      <c r="N861" s="665">
        <v>6941.6355894401249</v>
      </c>
    </row>
    <row r="862" spans="1:14" ht="14.4" customHeight="1" x14ac:dyDescent="0.3">
      <c r="A862" s="660" t="s">
        <v>566</v>
      </c>
      <c r="B862" s="661" t="s">
        <v>567</v>
      </c>
      <c r="C862" s="662" t="s">
        <v>582</v>
      </c>
      <c r="D862" s="663" t="s">
        <v>2635</v>
      </c>
      <c r="E862" s="662" t="s">
        <v>606</v>
      </c>
      <c r="F862" s="663" t="s">
        <v>2639</v>
      </c>
      <c r="G862" s="662" t="s">
        <v>619</v>
      </c>
      <c r="H862" s="662" t="s">
        <v>1102</v>
      </c>
      <c r="I862" s="662" t="s">
        <v>1103</v>
      </c>
      <c r="J862" s="662" t="s">
        <v>1104</v>
      </c>
      <c r="K862" s="662" t="s">
        <v>1105</v>
      </c>
      <c r="L862" s="664">
        <v>382.11</v>
      </c>
      <c r="M862" s="664">
        <v>10</v>
      </c>
      <c r="N862" s="665">
        <v>3821.1000000000004</v>
      </c>
    </row>
    <row r="863" spans="1:14" ht="14.4" customHeight="1" x14ac:dyDescent="0.3">
      <c r="A863" s="660" t="s">
        <v>566</v>
      </c>
      <c r="B863" s="661" t="s">
        <v>567</v>
      </c>
      <c r="C863" s="662" t="s">
        <v>582</v>
      </c>
      <c r="D863" s="663" t="s">
        <v>2635</v>
      </c>
      <c r="E863" s="662" t="s">
        <v>606</v>
      </c>
      <c r="F863" s="663" t="s">
        <v>2639</v>
      </c>
      <c r="G863" s="662" t="s">
        <v>619</v>
      </c>
      <c r="H863" s="662" t="s">
        <v>1113</v>
      </c>
      <c r="I863" s="662" t="s">
        <v>1114</v>
      </c>
      <c r="J863" s="662" t="s">
        <v>1115</v>
      </c>
      <c r="K863" s="662" t="s">
        <v>1116</v>
      </c>
      <c r="L863" s="664">
        <v>89.239619015187387</v>
      </c>
      <c r="M863" s="664">
        <v>1</v>
      </c>
      <c r="N863" s="665">
        <v>89.239619015187387</v>
      </c>
    </row>
    <row r="864" spans="1:14" ht="14.4" customHeight="1" x14ac:dyDescent="0.3">
      <c r="A864" s="660" t="s">
        <v>566</v>
      </c>
      <c r="B864" s="661" t="s">
        <v>567</v>
      </c>
      <c r="C864" s="662" t="s">
        <v>582</v>
      </c>
      <c r="D864" s="663" t="s">
        <v>2635</v>
      </c>
      <c r="E864" s="662" t="s">
        <v>606</v>
      </c>
      <c r="F864" s="663" t="s">
        <v>2639</v>
      </c>
      <c r="G864" s="662" t="s">
        <v>619</v>
      </c>
      <c r="H864" s="662" t="s">
        <v>1120</v>
      </c>
      <c r="I864" s="662" t="s">
        <v>1121</v>
      </c>
      <c r="J864" s="662" t="s">
        <v>1122</v>
      </c>
      <c r="K864" s="662" t="s">
        <v>1123</v>
      </c>
      <c r="L864" s="664">
        <v>2777.1819753077634</v>
      </c>
      <c r="M864" s="664">
        <v>1</v>
      </c>
      <c r="N864" s="665">
        <v>2777.1819753077634</v>
      </c>
    </row>
    <row r="865" spans="1:14" ht="14.4" customHeight="1" x14ac:dyDescent="0.3">
      <c r="A865" s="660" t="s">
        <v>566</v>
      </c>
      <c r="B865" s="661" t="s">
        <v>567</v>
      </c>
      <c r="C865" s="662" t="s">
        <v>582</v>
      </c>
      <c r="D865" s="663" t="s">
        <v>2635</v>
      </c>
      <c r="E865" s="662" t="s">
        <v>606</v>
      </c>
      <c r="F865" s="663" t="s">
        <v>2639</v>
      </c>
      <c r="G865" s="662" t="s">
        <v>619</v>
      </c>
      <c r="H865" s="662" t="s">
        <v>2516</v>
      </c>
      <c r="I865" s="662" t="s">
        <v>2517</v>
      </c>
      <c r="J865" s="662" t="s">
        <v>2518</v>
      </c>
      <c r="K865" s="662" t="s">
        <v>2519</v>
      </c>
      <c r="L865" s="664">
        <v>74.359999999999985</v>
      </c>
      <c r="M865" s="664">
        <v>1</v>
      </c>
      <c r="N865" s="665">
        <v>74.359999999999985</v>
      </c>
    </row>
    <row r="866" spans="1:14" ht="14.4" customHeight="1" x14ac:dyDescent="0.3">
      <c r="A866" s="660" t="s">
        <v>566</v>
      </c>
      <c r="B866" s="661" t="s">
        <v>567</v>
      </c>
      <c r="C866" s="662" t="s">
        <v>582</v>
      </c>
      <c r="D866" s="663" t="s">
        <v>2635</v>
      </c>
      <c r="E866" s="662" t="s">
        <v>606</v>
      </c>
      <c r="F866" s="663" t="s">
        <v>2639</v>
      </c>
      <c r="G866" s="662" t="s">
        <v>619</v>
      </c>
      <c r="H866" s="662" t="s">
        <v>1128</v>
      </c>
      <c r="I866" s="662" t="s">
        <v>1129</v>
      </c>
      <c r="J866" s="662" t="s">
        <v>1130</v>
      </c>
      <c r="K866" s="662" t="s">
        <v>1131</v>
      </c>
      <c r="L866" s="664">
        <v>631.39026107184895</v>
      </c>
      <c r="M866" s="664">
        <v>1.2414196</v>
      </c>
      <c r="N866" s="665">
        <v>783.82024534371033</v>
      </c>
    </row>
    <row r="867" spans="1:14" ht="14.4" customHeight="1" x14ac:dyDescent="0.3">
      <c r="A867" s="660" t="s">
        <v>566</v>
      </c>
      <c r="B867" s="661" t="s">
        <v>567</v>
      </c>
      <c r="C867" s="662" t="s">
        <v>582</v>
      </c>
      <c r="D867" s="663" t="s">
        <v>2635</v>
      </c>
      <c r="E867" s="662" t="s">
        <v>606</v>
      </c>
      <c r="F867" s="663" t="s">
        <v>2639</v>
      </c>
      <c r="G867" s="662" t="s">
        <v>619</v>
      </c>
      <c r="H867" s="662" t="s">
        <v>1132</v>
      </c>
      <c r="I867" s="662" t="s">
        <v>1133</v>
      </c>
      <c r="J867" s="662" t="s">
        <v>1134</v>
      </c>
      <c r="K867" s="662" t="s">
        <v>1135</v>
      </c>
      <c r="L867" s="664">
        <v>152.86784939965645</v>
      </c>
      <c r="M867" s="664">
        <v>4</v>
      </c>
      <c r="N867" s="665">
        <v>611.4713975986258</v>
      </c>
    </row>
    <row r="868" spans="1:14" ht="14.4" customHeight="1" x14ac:dyDescent="0.3">
      <c r="A868" s="660" t="s">
        <v>566</v>
      </c>
      <c r="B868" s="661" t="s">
        <v>567</v>
      </c>
      <c r="C868" s="662" t="s">
        <v>582</v>
      </c>
      <c r="D868" s="663" t="s">
        <v>2635</v>
      </c>
      <c r="E868" s="662" t="s">
        <v>606</v>
      </c>
      <c r="F868" s="663" t="s">
        <v>2639</v>
      </c>
      <c r="G868" s="662" t="s">
        <v>619</v>
      </c>
      <c r="H868" s="662" t="s">
        <v>1136</v>
      </c>
      <c r="I868" s="662" t="s">
        <v>1137</v>
      </c>
      <c r="J868" s="662" t="s">
        <v>1138</v>
      </c>
      <c r="K868" s="662" t="s">
        <v>1139</v>
      </c>
      <c r="L868" s="664">
        <v>312.36646039019126</v>
      </c>
      <c r="M868" s="664">
        <v>2</v>
      </c>
      <c r="N868" s="665">
        <v>624.73292078038253</v>
      </c>
    </row>
    <row r="869" spans="1:14" ht="14.4" customHeight="1" x14ac:dyDescent="0.3">
      <c r="A869" s="660" t="s">
        <v>566</v>
      </c>
      <c r="B869" s="661" t="s">
        <v>567</v>
      </c>
      <c r="C869" s="662" t="s">
        <v>582</v>
      </c>
      <c r="D869" s="663" t="s">
        <v>2635</v>
      </c>
      <c r="E869" s="662" t="s">
        <v>606</v>
      </c>
      <c r="F869" s="663" t="s">
        <v>2639</v>
      </c>
      <c r="G869" s="662" t="s">
        <v>619</v>
      </c>
      <c r="H869" s="662" t="s">
        <v>1148</v>
      </c>
      <c r="I869" s="662" t="s">
        <v>216</v>
      </c>
      <c r="J869" s="662" t="s">
        <v>1149</v>
      </c>
      <c r="K869" s="662"/>
      <c r="L869" s="664">
        <v>67.489558500630309</v>
      </c>
      <c r="M869" s="664">
        <v>9</v>
      </c>
      <c r="N869" s="665">
        <v>607.4060265056728</v>
      </c>
    </row>
    <row r="870" spans="1:14" ht="14.4" customHeight="1" x14ac:dyDescent="0.3">
      <c r="A870" s="660" t="s">
        <v>566</v>
      </c>
      <c r="B870" s="661" t="s">
        <v>567</v>
      </c>
      <c r="C870" s="662" t="s">
        <v>582</v>
      </c>
      <c r="D870" s="663" t="s">
        <v>2635</v>
      </c>
      <c r="E870" s="662" t="s">
        <v>606</v>
      </c>
      <c r="F870" s="663" t="s">
        <v>2639</v>
      </c>
      <c r="G870" s="662" t="s">
        <v>619</v>
      </c>
      <c r="H870" s="662" t="s">
        <v>2520</v>
      </c>
      <c r="I870" s="662" t="s">
        <v>2521</v>
      </c>
      <c r="J870" s="662" t="s">
        <v>2522</v>
      </c>
      <c r="K870" s="662" t="s">
        <v>2523</v>
      </c>
      <c r="L870" s="664">
        <v>46.699858119840471</v>
      </c>
      <c r="M870" s="664">
        <v>2</v>
      </c>
      <c r="N870" s="665">
        <v>93.399716239680941</v>
      </c>
    </row>
    <row r="871" spans="1:14" ht="14.4" customHeight="1" x14ac:dyDescent="0.3">
      <c r="A871" s="660" t="s">
        <v>566</v>
      </c>
      <c r="B871" s="661" t="s">
        <v>567</v>
      </c>
      <c r="C871" s="662" t="s">
        <v>582</v>
      </c>
      <c r="D871" s="663" t="s">
        <v>2635</v>
      </c>
      <c r="E871" s="662" t="s">
        <v>606</v>
      </c>
      <c r="F871" s="663" t="s">
        <v>2639</v>
      </c>
      <c r="G871" s="662" t="s">
        <v>619</v>
      </c>
      <c r="H871" s="662" t="s">
        <v>2524</v>
      </c>
      <c r="I871" s="662" t="s">
        <v>2525</v>
      </c>
      <c r="J871" s="662" t="s">
        <v>2526</v>
      </c>
      <c r="K871" s="662" t="s">
        <v>2527</v>
      </c>
      <c r="L871" s="664">
        <v>4515.6825000000008</v>
      </c>
      <c r="M871" s="664">
        <v>68</v>
      </c>
      <c r="N871" s="665">
        <v>307066.41000000003</v>
      </c>
    </row>
    <row r="872" spans="1:14" ht="14.4" customHeight="1" x14ac:dyDescent="0.3">
      <c r="A872" s="660" t="s">
        <v>566</v>
      </c>
      <c r="B872" s="661" t="s">
        <v>567</v>
      </c>
      <c r="C872" s="662" t="s">
        <v>582</v>
      </c>
      <c r="D872" s="663" t="s">
        <v>2635</v>
      </c>
      <c r="E872" s="662" t="s">
        <v>606</v>
      </c>
      <c r="F872" s="663" t="s">
        <v>2639</v>
      </c>
      <c r="G872" s="662" t="s">
        <v>619</v>
      </c>
      <c r="H872" s="662" t="s">
        <v>1180</v>
      </c>
      <c r="I872" s="662" t="s">
        <v>1181</v>
      </c>
      <c r="J872" s="662" t="s">
        <v>1182</v>
      </c>
      <c r="K872" s="662" t="s">
        <v>1183</v>
      </c>
      <c r="L872" s="664">
        <v>325.15888803706252</v>
      </c>
      <c r="M872" s="664">
        <v>1</v>
      </c>
      <c r="N872" s="665">
        <v>325.15888803706252</v>
      </c>
    </row>
    <row r="873" spans="1:14" ht="14.4" customHeight="1" x14ac:dyDescent="0.3">
      <c r="A873" s="660" t="s">
        <v>566</v>
      </c>
      <c r="B873" s="661" t="s">
        <v>567</v>
      </c>
      <c r="C873" s="662" t="s">
        <v>582</v>
      </c>
      <c r="D873" s="663" t="s">
        <v>2635</v>
      </c>
      <c r="E873" s="662" t="s">
        <v>606</v>
      </c>
      <c r="F873" s="663" t="s">
        <v>2639</v>
      </c>
      <c r="G873" s="662" t="s">
        <v>619</v>
      </c>
      <c r="H873" s="662" t="s">
        <v>2528</v>
      </c>
      <c r="I873" s="662" t="s">
        <v>2529</v>
      </c>
      <c r="J873" s="662" t="s">
        <v>2530</v>
      </c>
      <c r="K873" s="662" t="s">
        <v>2531</v>
      </c>
      <c r="L873" s="664">
        <v>1751.627</v>
      </c>
      <c r="M873" s="664">
        <v>4</v>
      </c>
      <c r="N873" s="665">
        <v>7006.5079999999998</v>
      </c>
    </row>
    <row r="874" spans="1:14" ht="14.4" customHeight="1" x14ac:dyDescent="0.3">
      <c r="A874" s="660" t="s">
        <v>566</v>
      </c>
      <c r="B874" s="661" t="s">
        <v>567</v>
      </c>
      <c r="C874" s="662" t="s">
        <v>582</v>
      </c>
      <c r="D874" s="663" t="s">
        <v>2635</v>
      </c>
      <c r="E874" s="662" t="s">
        <v>606</v>
      </c>
      <c r="F874" s="663" t="s">
        <v>2639</v>
      </c>
      <c r="G874" s="662" t="s">
        <v>619</v>
      </c>
      <c r="H874" s="662" t="s">
        <v>1191</v>
      </c>
      <c r="I874" s="662" t="s">
        <v>1192</v>
      </c>
      <c r="J874" s="662" t="s">
        <v>1193</v>
      </c>
      <c r="K874" s="662" t="s">
        <v>1194</v>
      </c>
      <c r="L874" s="664">
        <v>46.154951682494683</v>
      </c>
      <c r="M874" s="664">
        <v>4</v>
      </c>
      <c r="N874" s="665">
        <v>184.61980672997873</v>
      </c>
    </row>
    <row r="875" spans="1:14" ht="14.4" customHeight="1" x14ac:dyDescent="0.3">
      <c r="A875" s="660" t="s">
        <v>566</v>
      </c>
      <c r="B875" s="661" t="s">
        <v>567</v>
      </c>
      <c r="C875" s="662" t="s">
        <v>582</v>
      </c>
      <c r="D875" s="663" t="s">
        <v>2635</v>
      </c>
      <c r="E875" s="662" t="s">
        <v>606</v>
      </c>
      <c r="F875" s="663" t="s">
        <v>2639</v>
      </c>
      <c r="G875" s="662" t="s">
        <v>619</v>
      </c>
      <c r="H875" s="662" t="s">
        <v>2197</v>
      </c>
      <c r="I875" s="662" t="s">
        <v>2198</v>
      </c>
      <c r="J875" s="662" t="s">
        <v>2199</v>
      </c>
      <c r="K875" s="662" t="s">
        <v>2200</v>
      </c>
      <c r="L875" s="664">
        <v>800.83909090909083</v>
      </c>
      <c r="M875" s="664">
        <v>11</v>
      </c>
      <c r="N875" s="665">
        <v>8809.23</v>
      </c>
    </row>
    <row r="876" spans="1:14" ht="14.4" customHeight="1" x14ac:dyDescent="0.3">
      <c r="A876" s="660" t="s">
        <v>566</v>
      </c>
      <c r="B876" s="661" t="s">
        <v>567</v>
      </c>
      <c r="C876" s="662" t="s">
        <v>582</v>
      </c>
      <c r="D876" s="663" t="s">
        <v>2635</v>
      </c>
      <c r="E876" s="662" t="s">
        <v>606</v>
      </c>
      <c r="F876" s="663" t="s">
        <v>2639</v>
      </c>
      <c r="G876" s="662" t="s">
        <v>619</v>
      </c>
      <c r="H876" s="662" t="s">
        <v>1203</v>
      </c>
      <c r="I876" s="662" t="s">
        <v>1203</v>
      </c>
      <c r="J876" s="662" t="s">
        <v>1204</v>
      </c>
      <c r="K876" s="662" t="s">
        <v>1205</v>
      </c>
      <c r="L876" s="664">
        <v>742.41115783407622</v>
      </c>
      <c r="M876" s="664">
        <v>30</v>
      </c>
      <c r="N876" s="665">
        <v>22272.334735022287</v>
      </c>
    </row>
    <row r="877" spans="1:14" ht="14.4" customHeight="1" x14ac:dyDescent="0.3">
      <c r="A877" s="660" t="s">
        <v>566</v>
      </c>
      <c r="B877" s="661" t="s">
        <v>567</v>
      </c>
      <c r="C877" s="662" t="s">
        <v>582</v>
      </c>
      <c r="D877" s="663" t="s">
        <v>2635</v>
      </c>
      <c r="E877" s="662" t="s">
        <v>606</v>
      </c>
      <c r="F877" s="663" t="s">
        <v>2639</v>
      </c>
      <c r="G877" s="662" t="s">
        <v>619</v>
      </c>
      <c r="H877" s="662" t="s">
        <v>1222</v>
      </c>
      <c r="I877" s="662" t="s">
        <v>216</v>
      </c>
      <c r="J877" s="662" t="s">
        <v>1223</v>
      </c>
      <c r="K877" s="662"/>
      <c r="L877" s="664">
        <v>408.10000000000008</v>
      </c>
      <c r="M877" s="664">
        <v>2</v>
      </c>
      <c r="N877" s="665">
        <v>816.20000000000016</v>
      </c>
    </row>
    <row r="878" spans="1:14" ht="14.4" customHeight="1" x14ac:dyDescent="0.3">
      <c r="A878" s="660" t="s">
        <v>566</v>
      </c>
      <c r="B878" s="661" t="s">
        <v>567</v>
      </c>
      <c r="C878" s="662" t="s">
        <v>582</v>
      </c>
      <c r="D878" s="663" t="s">
        <v>2635</v>
      </c>
      <c r="E878" s="662" t="s">
        <v>606</v>
      </c>
      <c r="F878" s="663" t="s">
        <v>2639</v>
      </c>
      <c r="G878" s="662" t="s">
        <v>619</v>
      </c>
      <c r="H878" s="662" t="s">
        <v>1232</v>
      </c>
      <c r="I878" s="662" t="s">
        <v>1233</v>
      </c>
      <c r="J878" s="662" t="s">
        <v>1230</v>
      </c>
      <c r="K878" s="662" t="s">
        <v>1234</v>
      </c>
      <c r="L878" s="664">
        <v>364.02449923192364</v>
      </c>
      <c r="M878" s="664">
        <v>1</v>
      </c>
      <c r="N878" s="665">
        <v>364.02449923192364</v>
      </c>
    </row>
    <row r="879" spans="1:14" ht="14.4" customHeight="1" x14ac:dyDescent="0.3">
      <c r="A879" s="660" t="s">
        <v>566</v>
      </c>
      <c r="B879" s="661" t="s">
        <v>567</v>
      </c>
      <c r="C879" s="662" t="s">
        <v>582</v>
      </c>
      <c r="D879" s="663" t="s">
        <v>2635</v>
      </c>
      <c r="E879" s="662" t="s">
        <v>606</v>
      </c>
      <c r="F879" s="663" t="s">
        <v>2639</v>
      </c>
      <c r="G879" s="662" t="s">
        <v>619</v>
      </c>
      <c r="H879" s="662" t="s">
        <v>1243</v>
      </c>
      <c r="I879" s="662" t="s">
        <v>1244</v>
      </c>
      <c r="J879" s="662" t="s">
        <v>1245</v>
      </c>
      <c r="K879" s="662" t="s">
        <v>1246</v>
      </c>
      <c r="L879" s="664">
        <v>84.61006725378509</v>
      </c>
      <c r="M879" s="664">
        <v>1.2600629000000001</v>
      </c>
      <c r="N879" s="665">
        <v>106.61400671299948</v>
      </c>
    </row>
    <row r="880" spans="1:14" ht="14.4" customHeight="1" x14ac:dyDescent="0.3">
      <c r="A880" s="660" t="s">
        <v>566</v>
      </c>
      <c r="B880" s="661" t="s">
        <v>567</v>
      </c>
      <c r="C880" s="662" t="s">
        <v>582</v>
      </c>
      <c r="D880" s="663" t="s">
        <v>2635</v>
      </c>
      <c r="E880" s="662" t="s">
        <v>606</v>
      </c>
      <c r="F880" s="663" t="s">
        <v>2639</v>
      </c>
      <c r="G880" s="662" t="s">
        <v>619</v>
      </c>
      <c r="H880" s="662" t="s">
        <v>1251</v>
      </c>
      <c r="I880" s="662" t="s">
        <v>1252</v>
      </c>
      <c r="J880" s="662" t="s">
        <v>1249</v>
      </c>
      <c r="K880" s="662" t="s">
        <v>1253</v>
      </c>
      <c r="L880" s="664">
        <v>1821.8104221613114</v>
      </c>
      <c r="M880" s="664">
        <v>1.585</v>
      </c>
      <c r="N880" s="665">
        <v>2887.5695191256787</v>
      </c>
    </row>
    <row r="881" spans="1:14" ht="14.4" customHeight="1" x14ac:dyDescent="0.3">
      <c r="A881" s="660" t="s">
        <v>566</v>
      </c>
      <c r="B881" s="661" t="s">
        <v>567</v>
      </c>
      <c r="C881" s="662" t="s">
        <v>582</v>
      </c>
      <c r="D881" s="663" t="s">
        <v>2635</v>
      </c>
      <c r="E881" s="662" t="s">
        <v>606</v>
      </c>
      <c r="F881" s="663" t="s">
        <v>2639</v>
      </c>
      <c r="G881" s="662" t="s">
        <v>619</v>
      </c>
      <c r="H881" s="662" t="s">
        <v>1276</v>
      </c>
      <c r="I881" s="662" t="s">
        <v>1276</v>
      </c>
      <c r="J881" s="662" t="s">
        <v>1277</v>
      </c>
      <c r="K881" s="662" t="s">
        <v>1278</v>
      </c>
      <c r="L881" s="664">
        <v>207</v>
      </c>
      <c r="M881" s="664">
        <v>2.714</v>
      </c>
      <c r="N881" s="665">
        <v>561.798</v>
      </c>
    </row>
    <row r="882" spans="1:14" ht="14.4" customHeight="1" x14ac:dyDescent="0.3">
      <c r="A882" s="660" t="s">
        <v>566</v>
      </c>
      <c r="B882" s="661" t="s">
        <v>567</v>
      </c>
      <c r="C882" s="662" t="s">
        <v>582</v>
      </c>
      <c r="D882" s="663" t="s">
        <v>2635</v>
      </c>
      <c r="E882" s="662" t="s">
        <v>606</v>
      </c>
      <c r="F882" s="663" t="s">
        <v>2639</v>
      </c>
      <c r="G882" s="662" t="s">
        <v>619</v>
      </c>
      <c r="H882" s="662" t="s">
        <v>1283</v>
      </c>
      <c r="I882" s="662" t="s">
        <v>1284</v>
      </c>
      <c r="J882" s="662" t="s">
        <v>1285</v>
      </c>
      <c r="K882" s="662" t="s">
        <v>1275</v>
      </c>
      <c r="L882" s="664">
        <v>111.00013743807484</v>
      </c>
      <c r="M882" s="664">
        <v>18.62</v>
      </c>
      <c r="N882" s="665">
        <v>2066.8225590969537</v>
      </c>
    </row>
    <row r="883" spans="1:14" ht="14.4" customHeight="1" x14ac:dyDescent="0.3">
      <c r="A883" s="660" t="s">
        <v>566</v>
      </c>
      <c r="B883" s="661" t="s">
        <v>567</v>
      </c>
      <c r="C883" s="662" t="s">
        <v>582</v>
      </c>
      <c r="D883" s="663" t="s">
        <v>2635</v>
      </c>
      <c r="E883" s="662" t="s">
        <v>606</v>
      </c>
      <c r="F883" s="663" t="s">
        <v>2639</v>
      </c>
      <c r="G883" s="662" t="s">
        <v>619</v>
      </c>
      <c r="H883" s="662" t="s">
        <v>1286</v>
      </c>
      <c r="I883" s="662" t="s">
        <v>1287</v>
      </c>
      <c r="J883" s="662" t="s">
        <v>1288</v>
      </c>
      <c r="K883" s="662" t="s">
        <v>1289</v>
      </c>
      <c r="L883" s="664">
        <v>101.07182399292641</v>
      </c>
      <c r="M883" s="664">
        <v>4.3143715999999994</v>
      </c>
      <c r="N883" s="665">
        <v>436.06140699528027</v>
      </c>
    </row>
    <row r="884" spans="1:14" ht="14.4" customHeight="1" x14ac:dyDescent="0.3">
      <c r="A884" s="660" t="s">
        <v>566</v>
      </c>
      <c r="B884" s="661" t="s">
        <v>567</v>
      </c>
      <c r="C884" s="662" t="s">
        <v>582</v>
      </c>
      <c r="D884" s="663" t="s">
        <v>2635</v>
      </c>
      <c r="E884" s="662" t="s">
        <v>606</v>
      </c>
      <c r="F884" s="663" t="s">
        <v>2639</v>
      </c>
      <c r="G884" s="662" t="s">
        <v>619</v>
      </c>
      <c r="H884" s="662" t="s">
        <v>2532</v>
      </c>
      <c r="I884" s="662" t="s">
        <v>216</v>
      </c>
      <c r="J884" s="662" t="s">
        <v>2533</v>
      </c>
      <c r="K884" s="662"/>
      <c r="L884" s="664">
        <v>199.9628991372729</v>
      </c>
      <c r="M884" s="664">
        <v>26</v>
      </c>
      <c r="N884" s="665">
        <v>5199.0353775690955</v>
      </c>
    </row>
    <row r="885" spans="1:14" ht="14.4" customHeight="1" x14ac:dyDescent="0.3">
      <c r="A885" s="660" t="s">
        <v>566</v>
      </c>
      <c r="B885" s="661" t="s">
        <v>567</v>
      </c>
      <c r="C885" s="662" t="s">
        <v>582</v>
      </c>
      <c r="D885" s="663" t="s">
        <v>2635</v>
      </c>
      <c r="E885" s="662" t="s">
        <v>606</v>
      </c>
      <c r="F885" s="663" t="s">
        <v>2639</v>
      </c>
      <c r="G885" s="662" t="s">
        <v>619</v>
      </c>
      <c r="H885" s="662" t="s">
        <v>1322</v>
      </c>
      <c r="I885" s="662" t="s">
        <v>1323</v>
      </c>
      <c r="J885" s="662" t="s">
        <v>627</v>
      </c>
      <c r="K885" s="662" t="s">
        <v>1324</v>
      </c>
      <c r="L885" s="664">
        <v>30.011954661841855</v>
      </c>
      <c r="M885" s="664">
        <v>2</v>
      </c>
      <c r="N885" s="665">
        <v>60.023909323683711</v>
      </c>
    </row>
    <row r="886" spans="1:14" ht="14.4" customHeight="1" x14ac:dyDescent="0.3">
      <c r="A886" s="660" t="s">
        <v>566</v>
      </c>
      <c r="B886" s="661" t="s">
        <v>567</v>
      </c>
      <c r="C886" s="662" t="s">
        <v>582</v>
      </c>
      <c r="D886" s="663" t="s">
        <v>2635</v>
      </c>
      <c r="E886" s="662" t="s">
        <v>606</v>
      </c>
      <c r="F886" s="663" t="s">
        <v>2639</v>
      </c>
      <c r="G886" s="662" t="s">
        <v>619</v>
      </c>
      <c r="H886" s="662" t="s">
        <v>2255</v>
      </c>
      <c r="I886" s="662" t="s">
        <v>2255</v>
      </c>
      <c r="J886" s="662" t="s">
        <v>2256</v>
      </c>
      <c r="K886" s="662" t="s">
        <v>2257</v>
      </c>
      <c r="L886" s="664">
        <v>1114.3726288571688</v>
      </c>
      <c r="M886" s="664">
        <v>51.651431100000003</v>
      </c>
      <c r="N886" s="665">
        <v>57558.941059141929</v>
      </c>
    </row>
    <row r="887" spans="1:14" ht="14.4" customHeight="1" x14ac:dyDescent="0.3">
      <c r="A887" s="660" t="s">
        <v>566</v>
      </c>
      <c r="B887" s="661" t="s">
        <v>567</v>
      </c>
      <c r="C887" s="662" t="s">
        <v>582</v>
      </c>
      <c r="D887" s="663" t="s">
        <v>2635</v>
      </c>
      <c r="E887" s="662" t="s">
        <v>606</v>
      </c>
      <c r="F887" s="663" t="s">
        <v>2639</v>
      </c>
      <c r="G887" s="662" t="s">
        <v>619</v>
      </c>
      <c r="H887" s="662" t="s">
        <v>2272</v>
      </c>
      <c r="I887" s="662" t="s">
        <v>2272</v>
      </c>
      <c r="J887" s="662" t="s">
        <v>2273</v>
      </c>
      <c r="K887" s="662" t="s">
        <v>2274</v>
      </c>
      <c r="L887" s="664">
        <v>59599.479108653228</v>
      </c>
      <c r="M887" s="664">
        <v>5.1873749999999994</v>
      </c>
      <c r="N887" s="665">
        <v>309164.84794125002</v>
      </c>
    </row>
    <row r="888" spans="1:14" ht="14.4" customHeight="1" x14ac:dyDescent="0.3">
      <c r="A888" s="660" t="s">
        <v>566</v>
      </c>
      <c r="B888" s="661" t="s">
        <v>567</v>
      </c>
      <c r="C888" s="662" t="s">
        <v>582</v>
      </c>
      <c r="D888" s="663" t="s">
        <v>2635</v>
      </c>
      <c r="E888" s="662" t="s">
        <v>606</v>
      </c>
      <c r="F888" s="663" t="s">
        <v>2639</v>
      </c>
      <c r="G888" s="662" t="s">
        <v>619</v>
      </c>
      <c r="H888" s="662" t="s">
        <v>2534</v>
      </c>
      <c r="I888" s="662" t="s">
        <v>216</v>
      </c>
      <c r="J888" s="662" t="s">
        <v>2535</v>
      </c>
      <c r="K888" s="662"/>
      <c r="L888" s="664">
        <v>236.09783964860821</v>
      </c>
      <c r="M888" s="664">
        <v>3</v>
      </c>
      <c r="N888" s="665">
        <v>708.29351894582464</v>
      </c>
    </row>
    <row r="889" spans="1:14" ht="14.4" customHeight="1" x14ac:dyDescent="0.3">
      <c r="A889" s="660" t="s">
        <v>566</v>
      </c>
      <c r="B889" s="661" t="s">
        <v>567</v>
      </c>
      <c r="C889" s="662" t="s">
        <v>582</v>
      </c>
      <c r="D889" s="663" t="s">
        <v>2635</v>
      </c>
      <c r="E889" s="662" t="s">
        <v>606</v>
      </c>
      <c r="F889" s="663" t="s">
        <v>2639</v>
      </c>
      <c r="G889" s="662" t="s">
        <v>619</v>
      </c>
      <c r="H889" s="662" t="s">
        <v>2536</v>
      </c>
      <c r="I889" s="662" t="s">
        <v>2537</v>
      </c>
      <c r="J889" s="662" t="s">
        <v>2538</v>
      </c>
      <c r="K889" s="662" t="s">
        <v>2539</v>
      </c>
      <c r="L889" s="664">
        <v>2339.9930412969197</v>
      </c>
      <c r="M889" s="664">
        <v>40</v>
      </c>
      <c r="N889" s="665">
        <v>93599.721651876782</v>
      </c>
    </row>
    <row r="890" spans="1:14" ht="14.4" customHeight="1" x14ac:dyDescent="0.3">
      <c r="A890" s="660" t="s">
        <v>566</v>
      </c>
      <c r="B890" s="661" t="s">
        <v>567</v>
      </c>
      <c r="C890" s="662" t="s">
        <v>582</v>
      </c>
      <c r="D890" s="663" t="s">
        <v>2635</v>
      </c>
      <c r="E890" s="662" t="s">
        <v>606</v>
      </c>
      <c r="F890" s="663" t="s">
        <v>2639</v>
      </c>
      <c r="G890" s="662" t="s">
        <v>619</v>
      </c>
      <c r="H890" s="662" t="s">
        <v>2291</v>
      </c>
      <c r="I890" s="662" t="s">
        <v>216</v>
      </c>
      <c r="J890" s="662" t="s">
        <v>2292</v>
      </c>
      <c r="K890" s="662" t="s">
        <v>2293</v>
      </c>
      <c r="L890" s="664">
        <v>30.26</v>
      </c>
      <c r="M890" s="664">
        <v>6</v>
      </c>
      <c r="N890" s="665">
        <v>181.56</v>
      </c>
    </row>
    <row r="891" spans="1:14" ht="14.4" customHeight="1" x14ac:dyDescent="0.3">
      <c r="A891" s="660" t="s">
        <v>566</v>
      </c>
      <c r="B891" s="661" t="s">
        <v>567</v>
      </c>
      <c r="C891" s="662" t="s">
        <v>582</v>
      </c>
      <c r="D891" s="663" t="s">
        <v>2635</v>
      </c>
      <c r="E891" s="662" t="s">
        <v>606</v>
      </c>
      <c r="F891" s="663" t="s">
        <v>2639</v>
      </c>
      <c r="G891" s="662" t="s">
        <v>619</v>
      </c>
      <c r="H891" s="662" t="s">
        <v>2294</v>
      </c>
      <c r="I891" s="662" t="s">
        <v>2294</v>
      </c>
      <c r="J891" s="662" t="s">
        <v>801</v>
      </c>
      <c r="K891" s="662" t="s">
        <v>2295</v>
      </c>
      <c r="L891" s="664">
        <v>180.74999871375897</v>
      </c>
      <c r="M891" s="664">
        <v>2</v>
      </c>
      <c r="N891" s="665">
        <v>361.49999742751794</v>
      </c>
    </row>
    <row r="892" spans="1:14" ht="14.4" customHeight="1" x14ac:dyDescent="0.3">
      <c r="A892" s="660" t="s">
        <v>566</v>
      </c>
      <c r="B892" s="661" t="s">
        <v>567</v>
      </c>
      <c r="C892" s="662" t="s">
        <v>582</v>
      </c>
      <c r="D892" s="663" t="s">
        <v>2635</v>
      </c>
      <c r="E892" s="662" t="s">
        <v>606</v>
      </c>
      <c r="F892" s="663" t="s">
        <v>2639</v>
      </c>
      <c r="G892" s="662" t="s">
        <v>619</v>
      </c>
      <c r="H892" s="662" t="s">
        <v>1386</v>
      </c>
      <c r="I892" s="662" t="s">
        <v>1386</v>
      </c>
      <c r="J892" s="662" t="s">
        <v>1277</v>
      </c>
      <c r="K892" s="662" t="s">
        <v>1387</v>
      </c>
      <c r="L892" s="664">
        <v>207.00007187499025</v>
      </c>
      <c r="M892" s="664">
        <v>2.0253918999999998</v>
      </c>
      <c r="N892" s="665">
        <v>419.25626887502301</v>
      </c>
    </row>
    <row r="893" spans="1:14" ht="14.4" customHeight="1" x14ac:dyDescent="0.3">
      <c r="A893" s="660" t="s">
        <v>566</v>
      </c>
      <c r="B893" s="661" t="s">
        <v>567</v>
      </c>
      <c r="C893" s="662" t="s">
        <v>582</v>
      </c>
      <c r="D893" s="663" t="s">
        <v>2635</v>
      </c>
      <c r="E893" s="662" t="s">
        <v>606</v>
      </c>
      <c r="F893" s="663" t="s">
        <v>2639</v>
      </c>
      <c r="G893" s="662" t="s">
        <v>619</v>
      </c>
      <c r="H893" s="662" t="s">
        <v>1388</v>
      </c>
      <c r="I893" s="662" t="s">
        <v>1388</v>
      </c>
      <c r="J893" s="662" t="s">
        <v>1277</v>
      </c>
      <c r="K893" s="662" t="s">
        <v>1389</v>
      </c>
      <c r="L893" s="664">
        <v>321.99985702167822</v>
      </c>
      <c r="M893" s="664">
        <v>7.4737572999999999</v>
      </c>
      <c r="N893" s="665">
        <v>2406.5487820147237</v>
      </c>
    </row>
    <row r="894" spans="1:14" ht="14.4" customHeight="1" x14ac:dyDescent="0.3">
      <c r="A894" s="660" t="s">
        <v>566</v>
      </c>
      <c r="B894" s="661" t="s">
        <v>567</v>
      </c>
      <c r="C894" s="662" t="s">
        <v>582</v>
      </c>
      <c r="D894" s="663" t="s">
        <v>2635</v>
      </c>
      <c r="E894" s="662" t="s">
        <v>606</v>
      </c>
      <c r="F894" s="663" t="s">
        <v>2639</v>
      </c>
      <c r="G894" s="662" t="s">
        <v>619</v>
      </c>
      <c r="H894" s="662" t="s">
        <v>2301</v>
      </c>
      <c r="I894" s="662" t="s">
        <v>2301</v>
      </c>
      <c r="J894" s="662" t="s">
        <v>666</v>
      </c>
      <c r="K894" s="662" t="s">
        <v>2302</v>
      </c>
      <c r="L894" s="664">
        <v>57.02</v>
      </c>
      <c r="M894" s="664">
        <v>3</v>
      </c>
      <c r="N894" s="665">
        <v>171.06</v>
      </c>
    </row>
    <row r="895" spans="1:14" ht="14.4" customHeight="1" x14ac:dyDescent="0.3">
      <c r="A895" s="660" t="s">
        <v>566</v>
      </c>
      <c r="B895" s="661" t="s">
        <v>567</v>
      </c>
      <c r="C895" s="662" t="s">
        <v>582</v>
      </c>
      <c r="D895" s="663" t="s">
        <v>2635</v>
      </c>
      <c r="E895" s="662" t="s">
        <v>606</v>
      </c>
      <c r="F895" s="663" t="s">
        <v>2639</v>
      </c>
      <c r="G895" s="662" t="s">
        <v>619</v>
      </c>
      <c r="H895" s="662" t="s">
        <v>1395</v>
      </c>
      <c r="I895" s="662" t="s">
        <v>1395</v>
      </c>
      <c r="J895" s="662" t="s">
        <v>1396</v>
      </c>
      <c r="K895" s="662" t="s">
        <v>1397</v>
      </c>
      <c r="L895" s="664">
        <v>4371.0324339571926</v>
      </c>
      <c r="M895" s="664">
        <v>29</v>
      </c>
      <c r="N895" s="665">
        <v>126759.94058475857</v>
      </c>
    </row>
    <row r="896" spans="1:14" ht="14.4" customHeight="1" x14ac:dyDescent="0.3">
      <c r="A896" s="660" t="s">
        <v>566</v>
      </c>
      <c r="B896" s="661" t="s">
        <v>567</v>
      </c>
      <c r="C896" s="662" t="s">
        <v>582</v>
      </c>
      <c r="D896" s="663" t="s">
        <v>2635</v>
      </c>
      <c r="E896" s="662" t="s">
        <v>606</v>
      </c>
      <c r="F896" s="663" t="s">
        <v>2639</v>
      </c>
      <c r="G896" s="662" t="s">
        <v>619</v>
      </c>
      <c r="H896" s="662" t="s">
        <v>2540</v>
      </c>
      <c r="I896" s="662" t="s">
        <v>216</v>
      </c>
      <c r="J896" s="662" t="s">
        <v>2541</v>
      </c>
      <c r="K896" s="662"/>
      <c r="L896" s="664">
        <v>162.57913192505646</v>
      </c>
      <c r="M896" s="664">
        <v>2</v>
      </c>
      <c r="N896" s="665">
        <v>325.15826385011292</v>
      </c>
    </row>
    <row r="897" spans="1:14" ht="14.4" customHeight="1" x14ac:dyDescent="0.3">
      <c r="A897" s="660" t="s">
        <v>566</v>
      </c>
      <c r="B897" s="661" t="s">
        <v>567</v>
      </c>
      <c r="C897" s="662" t="s">
        <v>582</v>
      </c>
      <c r="D897" s="663" t="s">
        <v>2635</v>
      </c>
      <c r="E897" s="662" t="s">
        <v>606</v>
      </c>
      <c r="F897" s="663" t="s">
        <v>2639</v>
      </c>
      <c r="G897" s="662" t="s">
        <v>619</v>
      </c>
      <c r="H897" s="662" t="s">
        <v>1407</v>
      </c>
      <c r="I897" s="662" t="s">
        <v>216</v>
      </c>
      <c r="J897" s="662" t="s">
        <v>1408</v>
      </c>
      <c r="K897" s="662" t="s">
        <v>1409</v>
      </c>
      <c r="L897" s="664">
        <v>82.763779855867512</v>
      </c>
      <c r="M897" s="664">
        <v>3</v>
      </c>
      <c r="N897" s="665">
        <v>248.29133956760253</v>
      </c>
    </row>
    <row r="898" spans="1:14" ht="14.4" customHeight="1" x14ac:dyDescent="0.3">
      <c r="A898" s="660" t="s">
        <v>566</v>
      </c>
      <c r="B898" s="661" t="s">
        <v>567</v>
      </c>
      <c r="C898" s="662" t="s">
        <v>582</v>
      </c>
      <c r="D898" s="663" t="s">
        <v>2635</v>
      </c>
      <c r="E898" s="662" t="s">
        <v>606</v>
      </c>
      <c r="F898" s="663" t="s">
        <v>2639</v>
      </c>
      <c r="G898" s="662" t="s">
        <v>619</v>
      </c>
      <c r="H898" s="662" t="s">
        <v>1413</v>
      </c>
      <c r="I898" s="662" t="s">
        <v>1413</v>
      </c>
      <c r="J898" s="662" t="s">
        <v>1414</v>
      </c>
      <c r="K898" s="662" t="s">
        <v>1415</v>
      </c>
      <c r="L898" s="664">
        <v>41.06667187203162</v>
      </c>
      <c r="M898" s="664">
        <v>9</v>
      </c>
      <c r="N898" s="665">
        <v>369.60004684828459</v>
      </c>
    </row>
    <row r="899" spans="1:14" ht="14.4" customHeight="1" x14ac:dyDescent="0.3">
      <c r="A899" s="660" t="s">
        <v>566</v>
      </c>
      <c r="B899" s="661" t="s">
        <v>567</v>
      </c>
      <c r="C899" s="662" t="s">
        <v>582</v>
      </c>
      <c r="D899" s="663" t="s">
        <v>2635</v>
      </c>
      <c r="E899" s="662" t="s">
        <v>606</v>
      </c>
      <c r="F899" s="663" t="s">
        <v>2639</v>
      </c>
      <c r="G899" s="662" t="s">
        <v>619</v>
      </c>
      <c r="H899" s="662" t="s">
        <v>1418</v>
      </c>
      <c r="I899" s="662" t="s">
        <v>1418</v>
      </c>
      <c r="J899" s="662" t="s">
        <v>1419</v>
      </c>
      <c r="K899" s="662" t="s">
        <v>1420</v>
      </c>
      <c r="L899" s="664">
        <v>409.18980694723842</v>
      </c>
      <c r="M899" s="664">
        <v>3</v>
      </c>
      <c r="N899" s="665">
        <v>1227.5694208417153</v>
      </c>
    </row>
    <row r="900" spans="1:14" ht="14.4" customHeight="1" x14ac:dyDescent="0.3">
      <c r="A900" s="660" t="s">
        <v>566</v>
      </c>
      <c r="B900" s="661" t="s">
        <v>567</v>
      </c>
      <c r="C900" s="662" t="s">
        <v>582</v>
      </c>
      <c r="D900" s="663" t="s">
        <v>2635</v>
      </c>
      <c r="E900" s="662" t="s">
        <v>606</v>
      </c>
      <c r="F900" s="663" t="s">
        <v>2639</v>
      </c>
      <c r="G900" s="662" t="s">
        <v>619</v>
      </c>
      <c r="H900" s="662" t="s">
        <v>2317</v>
      </c>
      <c r="I900" s="662" t="s">
        <v>2317</v>
      </c>
      <c r="J900" s="662" t="s">
        <v>2318</v>
      </c>
      <c r="K900" s="662" t="s">
        <v>2319</v>
      </c>
      <c r="L900" s="664">
        <v>89.86999999999999</v>
      </c>
      <c r="M900" s="664">
        <v>1</v>
      </c>
      <c r="N900" s="665">
        <v>89.86999999999999</v>
      </c>
    </row>
    <row r="901" spans="1:14" ht="14.4" customHeight="1" x14ac:dyDescent="0.3">
      <c r="A901" s="660" t="s">
        <v>566</v>
      </c>
      <c r="B901" s="661" t="s">
        <v>567</v>
      </c>
      <c r="C901" s="662" t="s">
        <v>582</v>
      </c>
      <c r="D901" s="663" t="s">
        <v>2635</v>
      </c>
      <c r="E901" s="662" t="s">
        <v>606</v>
      </c>
      <c r="F901" s="663" t="s">
        <v>2639</v>
      </c>
      <c r="G901" s="662" t="s">
        <v>619</v>
      </c>
      <c r="H901" s="662" t="s">
        <v>2320</v>
      </c>
      <c r="I901" s="662" t="s">
        <v>2321</v>
      </c>
      <c r="J901" s="662" t="s">
        <v>1285</v>
      </c>
      <c r="K901" s="662" t="s">
        <v>2322</v>
      </c>
      <c r="L901" s="664">
        <v>246.93325110460879</v>
      </c>
      <c r="M901" s="664">
        <v>0.67200000000000004</v>
      </c>
      <c r="N901" s="665">
        <v>165.93914474229712</v>
      </c>
    </row>
    <row r="902" spans="1:14" ht="14.4" customHeight="1" x14ac:dyDescent="0.3">
      <c r="A902" s="660" t="s">
        <v>566</v>
      </c>
      <c r="B902" s="661" t="s">
        <v>567</v>
      </c>
      <c r="C902" s="662" t="s">
        <v>582</v>
      </c>
      <c r="D902" s="663" t="s">
        <v>2635</v>
      </c>
      <c r="E902" s="662" t="s">
        <v>606</v>
      </c>
      <c r="F902" s="663" t="s">
        <v>2639</v>
      </c>
      <c r="G902" s="662" t="s">
        <v>619</v>
      </c>
      <c r="H902" s="662" t="s">
        <v>2325</v>
      </c>
      <c r="I902" s="662" t="s">
        <v>216</v>
      </c>
      <c r="J902" s="662" t="s">
        <v>2326</v>
      </c>
      <c r="K902" s="662"/>
      <c r="L902" s="664">
        <v>35.753291657973925</v>
      </c>
      <c r="M902" s="664">
        <v>9</v>
      </c>
      <c r="N902" s="665">
        <v>321.77962492176533</v>
      </c>
    </row>
    <row r="903" spans="1:14" ht="14.4" customHeight="1" x14ac:dyDescent="0.3">
      <c r="A903" s="660" t="s">
        <v>566</v>
      </c>
      <c r="B903" s="661" t="s">
        <v>567</v>
      </c>
      <c r="C903" s="662" t="s">
        <v>582</v>
      </c>
      <c r="D903" s="663" t="s">
        <v>2635</v>
      </c>
      <c r="E903" s="662" t="s">
        <v>606</v>
      </c>
      <c r="F903" s="663" t="s">
        <v>2639</v>
      </c>
      <c r="G903" s="662" t="s">
        <v>619</v>
      </c>
      <c r="H903" s="662" t="s">
        <v>2542</v>
      </c>
      <c r="I903" s="662" t="s">
        <v>216</v>
      </c>
      <c r="J903" s="662" t="s">
        <v>2543</v>
      </c>
      <c r="K903" s="662" t="s">
        <v>2544</v>
      </c>
      <c r="L903" s="664">
        <v>6463.65</v>
      </c>
      <c r="M903" s="664">
        <v>1</v>
      </c>
      <c r="N903" s="665">
        <v>6463.65</v>
      </c>
    </row>
    <row r="904" spans="1:14" ht="14.4" customHeight="1" x14ac:dyDescent="0.3">
      <c r="A904" s="660" t="s">
        <v>566</v>
      </c>
      <c r="B904" s="661" t="s">
        <v>567</v>
      </c>
      <c r="C904" s="662" t="s">
        <v>582</v>
      </c>
      <c r="D904" s="663" t="s">
        <v>2635</v>
      </c>
      <c r="E904" s="662" t="s">
        <v>606</v>
      </c>
      <c r="F904" s="663" t="s">
        <v>2639</v>
      </c>
      <c r="G904" s="662" t="s">
        <v>1453</v>
      </c>
      <c r="H904" s="662" t="s">
        <v>1458</v>
      </c>
      <c r="I904" s="662" t="s">
        <v>1459</v>
      </c>
      <c r="J904" s="662" t="s">
        <v>1460</v>
      </c>
      <c r="K904" s="662" t="s">
        <v>1461</v>
      </c>
      <c r="L904" s="664">
        <v>34.764194537771438</v>
      </c>
      <c r="M904" s="664">
        <v>162</v>
      </c>
      <c r="N904" s="665">
        <v>5631.7995151189734</v>
      </c>
    </row>
    <row r="905" spans="1:14" ht="14.4" customHeight="1" x14ac:dyDescent="0.3">
      <c r="A905" s="660" t="s">
        <v>566</v>
      </c>
      <c r="B905" s="661" t="s">
        <v>567</v>
      </c>
      <c r="C905" s="662" t="s">
        <v>582</v>
      </c>
      <c r="D905" s="663" t="s">
        <v>2635</v>
      </c>
      <c r="E905" s="662" t="s">
        <v>606</v>
      </c>
      <c r="F905" s="663" t="s">
        <v>2639</v>
      </c>
      <c r="G905" s="662" t="s">
        <v>1453</v>
      </c>
      <c r="H905" s="662" t="s">
        <v>1473</v>
      </c>
      <c r="I905" s="662" t="s">
        <v>1474</v>
      </c>
      <c r="J905" s="662" t="s">
        <v>1475</v>
      </c>
      <c r="K905" s="662" t="s">
        <v>1476</v>
      </c>
      <c r="L905" s="664">
        <v>144.25999999999985</v>
      </c>
      <c r="M905" s="664">
        <v>2</v>
      </c>
      <c r="N905" s="665">
        <v>288.5199999999997</v>
      </c>
    </row>
    <row r="906" spans="1:14" ht="14.4" customHeight="1" x14ac:dyDescent="0.3">
      <c r="A906" s="660" t="s">
        <v>566</v>
      </c>
      <c r="B906" s="661" t="s">
        <v>567</v>
      </c>
      <c r="C906" s="662" t="s">
        <v>582</v>
      </c>
      <c r="D906" s="663" t="s">
        <v>2635</v>
      </c>
      <c r="E906" s="662" t="s">
        <v>606</v>
      </c>
      <c r="F906" s="663" t="s">
        <v>2639</v>
      </c>
      <c r="G906" s="662" t="s">
        <v>1453</v>
      </c>
      <c r="H906" s="662" t="s">
        <v>1477</v>
      </c>
      <c r="I906" s="662" t="s">
        <v>1478</v>
      </c>
      <c r="J906" s="662" t="s">
        <v>1479</v>
      </c>
      <c r="K906" s="662" t="s">
        <v>1480</v>
      </c>
      <c r="L906" s="664">
        <v>630.65924313062783</v>
      </c>
      <c r="M906" s="664">
        <v>11</v>
      </c>
      <c r="N906" s="665">
        <v>6937.2516744369059</v>
      </c>
    </row>
    <row r="907" spans="1:14" ht="14.4" customHeight="1" x14ac:dyDescent="0.3">
      <c r="A907" s="660" t="s">
        <v>566</v>
      </c>
      <c r="B907" s="661" t="s">
        <v>567</v>
      </c>
      <c r="C907" s="662" t="s">
        <v>582</v>
      </c>
      <c r="D907" s="663" t="s">
        <v>2635</v>
      </c>
      <c r="E907" s="662" t="s">
        <v>606</v>
      </c>
      <c r="F907" s="663" t="s">
        <v>2639</v>
      </c>
      <c r="G907" s="662" t="s">
        <v>1453</v>
      </c>
      <c r="H907" s="662" t="s">
        <v>1481</v>
      </c>
      <c r="I907" s="662" t="s">
        <v>1482</v>
      </c>
      <c r="J907" s="662" t="s">
        <v>1479</v>
      </c>
      <c r="K907" s="662" t="s">
        <v>1483</v>
      </c>
      <c r="L907" s="664">
        <v>721.19999999999993</v>
      </c>
      <c r="M907" s="664">
        <v>1</v>
      </c>
      <c r="N907" s="665">
        <v>721.19999999999993</v>
      </c>
    </row>
    <row r="908" spans="1:14" ht="14.4" customHeight="1" x14ac:dyDescent="0.3">
      <c r="A908" s="660" t="s">
        <v>566</v>
      </c>
      <c r="B908" s="661" t="s">
        <v>567</v>
      </c>
      <c r="C908" s="662" t="s">
        <v>582</v>
      </c>
      <c r="D908" s="663" t="s">
        <v>2635</v>
      </c>
      <c r="E908" s="662" t="s">
        <v>606</v>
      </c>
      <c r="F908" s="663" t="s">
        <v>2639</v>
      </c>
      <c r="G908" s="662" t="s">
        <v>1453</v>
      </c>
      <c r="H908" s="662" t="s">
        <v>1492</v>
      </c>
      <c r="I908" s="662" t="s">
        <v>1493</v>
      </c>
      <c r="J908" s="662" t="s">
        <v>1494</v>
      </c>
      <c r="K908" s="662" t="s">
        <v>1495</v>
      </c>
      <c r="L908" s="664">
        <v>56.279999301186415</v>
      </c>
      <c r="M908" s="664">
        <v>11</v>
      </c>
      <c r="N908" s="665">
        <v>619.07999231305052</v>
      </c>
    </row>
    <row r="909" spans="1:14" ht="14.4" customHeight="1" x14ac:dyDescent="0.3">
      <c r="A909" s="660" t="s">
        <v>566</v>
      </c>
      <c r="B909" s="661" t="s">
        <v>567</v>
      </c>
      <c r="C909" s="662" t="s">
        <v>582</v>
      </c>
      <c r="D909" s="663" t="s">
        <v>2635</v>
      </c>
      <c r="E909" s="662" t="s">
        <v>606</v>
      </c>
      <c r="F909" s="663" t="s">
        <v>2639</v>
      </c>
      <c r="G909" s="662" t="s">
        <v>1453</v>
      </c>
      <c r="H909" s="662" t="s">
        <v>1504</v>
      </c>
      <c r="I909" s="662" t="s">
        <v>1505</v>
      </c>
      <c r="J909" s="662" t="s">
        <v>1506</v>
      </c>
      <c r="K909" s="662" t="s">
        <v>1507</v>
      </c>
      <c r="L909" s="664">
        <v>76.36</v>
      </c>
      <c r="M909" s="664">
        <v>1</v>
      </c>
      <c r="N909" s="665">
        <v>76.36</v>
      </c>
    </row>
    <row r="910" spans="1:14" ht="14.4" customHeight="1" x14ac:dyDescent="0.3">
      <c r="A910" s="660" t="s">
        <v>566</v>
      </c>
      <c r="B910" s="661" t="s">
        <v>567</v>
      </c>
      <c r="C910" s="662" t="s">
        <v>582</v>
      </c>
      <c r="D910" s="663" t="s">
        <v>2635</v>
      </c>
      <c r="E910" s="662" t="s">
        <v>606</v>
      </c>
      <c r="F910" s="663" t="s">
        <v>2639</v>
      </c>
      <c r="G910" s="662" t="s">
        <v>1453</v>
      </c>
      <c r="H910" s="662" t="s">
        <v>2545</v>
      </c>
      <c r="I910" s="662" t="s">
        <v>2546</v>
      </c>
      <c r="J910" s="662" t="s">
        <v>2361</v>
      </c>
      <c r="K910" s="662" t="s">
        <v>2547</v>
      </c>
      <c r="L910" s="664">
        <v>1941.2799999999997</v>
      </c>
      <c r="M910" s="664">
        <v>2</v>
      </c>
      <c r="N910" s="665">
        <v>3882.5599999999995</v>
      </c>
    </row>
    <row r="911" spans="1:14" ht="14.4" customHeight="1" x14ac:dyDescent="0.3">
      <c r="A911" s="660" t="s">
        <v>566</v>
      </c>
      <c r="B911" s="661" t="s">
        <v>567</v>
      </c>
      <c r="C911" s="662" t="s">
        <v>582</v>
      </c>
      <c r="D911" s="663" t="s">
        <v>2635</v>
      </c>
      <c r="E911" s="662" t="s">
        <v>606</v>
      </c>
      <c r="F911" s="663" t="s">
        <v>2639</v>
      </c>
      <c r="G911" s="662" t="s">
        <v>1453</v>
      </c>
      <c r="H911" s="662" t="s">
        <v>2548</v>
      </c>
      <c r="I911" s="662" t="s">
        <v>2549</v>
      </c>
      <c r="J911" s="662" t="s">
        <v>1456</v>
      </c>
      <c r="K911" s="662" t="s">
        <v>2550</v>
      </c>
      <c r="L911" s="664">
        <v>57.699919464176787</v>
      </c>
      <c r="M911" s="664">
        <v>2</v>
      </c>
      <c r="N911" s="665">
        <v>115.39983892835357</v>
      </c>
    </row>
    <row r="912" spans="1:14" ht="14.4" customHeight="1" x14ac:dyDescent="0.3">
      <c r="A912" s="660" t="s">
        <v>566</v>
      </c>
      <c r="B912" s="661" t="s">
        <v>567</v>
      </c>
      <c r="C912" s="662" t="s">
        <v>582</v>
      </c>
      <c r="D912" s="663" t="s">
        <v>2635</v>
      </c>
      <c r="E912" s="662" t="s">
        <v>606</v>
      </c>
      <c r="F912" s="663" t="s">
        <v>2639</v>
      </c>
      <c r="G912" s="662" t="s">
        <v>1453</v>
      </c>
      <c r="H912" s="662" t="s">
        <v>1545</v>
      </c>
      <c r="I912" s="662" t="s">
        <v>1546</v>
      </c>
      <c r="J912" s="662" t="s">
        <v>1547</v>
      </c>
      <c r="K912" s="662" t="s">
        <v>1548</v>
      </c>
      <c r="L912" s="664">
        <v>49.509857553460577</v>
      </c>
      <c r="M912" s="664">
        <v>2</v>
      </c>
      <c r="N912" s="665">
        <v>99.019715106921154</v>
      </c>
    </row>
    <row r="913" spans="1:14" ht="14.4" customHeight="1" x14ac:dyDescent="0.3">
      <c r="A913" s="660" t="s">
        <v>566</v>
      </c>
      <c r="B913" s="661" t="s">
        <v>567</v>
      </c>
      <c r="C913" s="662" t="s">
        <v>582</v>
      </c>
      <c r="D913" s="663" t="s">
        <v>2635</v>
      </c>
      <c r="E913" s="662" t="s">
        <v>606</v>
      </c>
      <c r="F913" s="663" t="s">
        <v>2639</v>
      </c>
      <c r="G913" s="662" t="s">
        <v>1453</v>
      </c>
      <c r="H913" s="662" t="s">
        <v>2383</v>
      </c>
      <c r="I913" s="662" t="s">
        <v>2384</v>
      </c>
      <c r="J913" s="662" t="s">
        <v>2385</v>
      </c>
      <c r="K913" s="662" t="s">
        <v>1907</v>
      </c>
      <c r="L913" s="664">
        <v>472.46268330786376</v>
      </c>
      <c r="M913" s="664">
        <v>3</v>
      </c>
      <c r="N913" s="665">
        <v>1417.3880499235913</v>
      </c>
    </row>
    <row r="914" spans="1:14" ht="14.4" customHeight="1" x14ac:dyDescent="0.3">
      <c r="A914" s="660" t="s">
        <v>566</v>
      </c>
      <c r="B914" s="661" t="s">
        <v>567</v>
      </c>
      <c r="C914" s="662" t="s">
        <v>582</v>
      </c>
      <c r="D914" s="663" t="s">
        <v>2635</v>
      </c>
      <c r="E914" s="662" t="s">
        <v>606</v>
      </c>
      <c r="F914" s="663" t="s">
        <v>2639</v>
      </c>
      <c r="G914" s="662" t="s">
        <v>1453</v>
      </c>
      <c r="H914" s="662" t="s">
        <v>1553</v>
      </c>
      <c r="I914" s="662" t="s">
        <v>1554</v>
      </c>
      <c r="J914" s="662" t="s">
        <v>1555</v>
      </c>
      <c r="K914" s="662" t="s">
        <v>1556</v>
      </c>
      <c r="L914" s="664">
        <v>52.91013219465939</v>
      </c>
      <c r="M914" s="664">
        <v>1</v>
      </c>
      <c r="N914" s="665">
        <v>52.91013219465939</v>
      </c>
    </row>
    <row r="915" spans="1:14" ht="14.4" customHeight="1" x14ac:dyDescent="0.3">
      <c r="A915" s="660" t="s">
        <v>566</v>
      </c>
      <c r="B915" s="661" t="s">
        <v>567</v>
      </c>
      <c r="C915" s="662" t="s">
        <v>582</v>
      </c>
      <c r="D915" s="663" t="s">
        <v>2635</v>
      </c>
      <c r="E915" s="662" t="s">
        <v>606</v>
      </c>
      <c r="F915" s="663" t="s">
        <v>2639</v>
      </c>
      <c r="G915" s="662" t="s">
        <v>1453</v>
      </c>
      <c r="H915" s="662" t="s">
        <v>1557</v>
      </c>
      <c r="I915" s="662" t="s">
        <v>1558</v>
      </c>
      <c r="J915" s="662" t="s">
        <v>1498</v>
      </c>
      <c r="K915" s="662" t="s">
        <v>1559</v>
      </c>
      <c r="L915" s="664">
        <v>71.279467472299245</v>
      </c>
      <c r="M915" s="664">
        <v>1</v>
      </c>
      <c r="N915" s="665">
        <v>71.279467472299245</v>
      </c>
    </row>
    <row r="916" spans="1:14" ht="14.4" customHeight="1" x14ac:dyDescent="0.3">
      <c r="A916" s="660" t="s">
        <v>566</v>
      </c>
      <c r="B916" s="661" t="s">
        <v>567</v>
      </c>
      <c r="C916" s="662" t="s">
        <v>582</v>
      </c>
      <c r="D916" s="663" t="s">
        <v>2635</v>
      </c>
      <c r="E916" s="662" t="s">
        <v>606</v>
      </c>
      <c r="F916" s="663" t="s">
        <v>2639</v>
      </c>
      <c r="G916" s="662" t="s">
        <v>1453</v>
      </c>
      <c r="H916" s="662" t="s">
        <v>1560</v>
      </c>
      <c r="I916" s="662" t="s">
        <v>1561</v>
      </c>
      <c r="J916" s="662" t="s">
        <v>1562</v>
      </c>
      <c r="K916" s="662" t="s">
        <v>1563</v>
      </c>
      <c r="L916" s="664">
        <v>67.901981791595006</v>
      </c>
      <c r="M916" s="664">
        <v>450</v>
      </c>
      <c r="N916" s="665">
        <v>30555.891806217754</v>
      </c>
    </row>
    <row r="917" spans="1:14" ht="14.4" customHeight="1" x14ac:dyDescent="0.3">
      <c r="A917" s="660" t="s">
        <v>566</v>
      </c>
      <c r="B917" s="661" t="s">
        <v>567</v>
      </c>
      <c r="C917" s="662" t="s">
        <v>582</v>
      </c>
      <c r="D917" s="663" t="s">
        <v>2635</v>
      </c>
      <c r="E917" s="662" t="s">
        <v>606</v>
      </c>
      <c r="F917" s="663" t="s">
        <v>2639</v>
      </c>
      <c r="G917" s="662" t="s">
        <v>1453</v>
      </c>
      <c r="H917" s="662" t="s">
        <v>1586</v>
      </c>
      <c r="I917" s="662" t="s">
        <v>1587</v>
      </c>
      <c r="J917" s="662" t="s">
        <v>1479</v>
      </c>
      <c r="K917" s="662" t="s">
        <v>1588</v>
      </c>
      <c r="L917" s="664">
        <v>301.46907000873688</v>
      </c>
      <c r="M917" s="664">
        <v>10</v>
      </c>
      <c r="N917" s="665">
        <v>3014.6907000873689</v>
      </c>
    </row>
    <row r="918" spans="1:14" ht="14.4" customHeight="1" x14ac:dyDescent="0.3">
      <c r="A918" s="660" t="s">
        <v>566</v>
      </c>
      <c r="B918" s="661" t="s">
        <v>567</v>
      </c>
      <c r="C918" s="662" t="s">
        <v>582</v>
      </c>
      <c r="D918" s="663" t="s">
        <v>2635</v>
      </c>
      <c r="E918" s="662" t="s">
        <v>606</v>
      </c>
      <c r="F918" s="663" t="s">
        <v>2639</v>
      </c>
      <c r="G918" s="662" t="s">
        <v>1453</v>
      </c>
      <c r="H918" s="662" t="s">
        <v>1589</v>
      </c>
      <c r="I918" s="662" t="s">
        <v>1590</v>
      </c>
      <c r="J918" s="662" t="s">
        <v>1479</v>
      </c>
      <c r="K918" s="662" t="s">
        <v>1591</v>
      </c>
      <c r="L918" s="664">
        <v>407.17718695478698</v>
      </c>
      <c r="M918" s="664">
        <v>17</v>
      </c>
      <c r="N918" s="665">
        <v>6922.0121782313781</v>
      </c>
    </row>
    <row r="919" spans="1:14" ht="14.4" customHeight="1" x14ac:dyDescent="0.3">
      <c r="A919" s="660" t="s">
        <v>566</v>
      </c>
      <c r="B919" s="661" t="s">
        <v>567</v>
      </c>
      <c r="C919" s="662" t="s">
        <v>582</v>
      </c>
      <c r="D919" s="663" t="s">
        <v>2635</v>
      </c>
      <c r="E919" s="662" t="s">
        <v>606</v>
      </c>
      <c r="F919" s="663" t="s">
        <v>2639</v>
      </c>
      <c r="G919" s="662" t="s">
        <v>1453</v>
      </c>
      <c r="H919" s="662" t="s">
        <v>1598</v>
      </c>
      <c r="I919" s="662" t="s">
        <v>1599</v>
      </c>
      <c r="J919" s="662" t="s">
        <v>1600</v>
      </c>
      <c r="K919" s="662" t="s">
        <v>1601</v>
      </c>
      <c r="L919" s="664">
        <v>364.24178390163206</v>
      </c>
      <c r="M919" s="664">
        <v>8</v>
      </c>
      <c r="N919" s="665">
        <v>2913.9342712130565</v>
      </c>
    </row>
    <row r="920" spans="1:14" ht="14.4" customHeight="1" x14ac:dyDescent="0.3">
      <c r="A920" s="660" t="s">
        <v>566</v>
      </c>
      <c r="B920" s="661" t="s">
        <v>567</v>
      </c>
      <c r="C920" s="662" t="s">
        <v>582</v>
      </c>
      <c r="D920" s="663" t="s">
        <v>2635</v>
      </c>
      <c r="E920" s="662" t="s">
        <v>606</v>
      </c>
      <c r="F920" s="663" t="s">
        <v>2639</v>
      </c>
      <c r="G920" s="662" t="s">
        <v>1453</v>
      </c>
      <c r="H920" s="662" t="s">
        <v>1621</v>
      </c>
      <c r="I920" s="662" t="s">
        <v>1622</v>
      </c>
      <c r="J920" s="662" t="s">
        <v>1623</v>
      </c>
      <c r="K920" s="662" t="s">
        <v>1624</v>
      </c>
      <c r="L920" s="664">
        <v>1027.0886546180495</v>
      </c>
      <c r="M920" s="664">
        <v>8</v>
      </c>
      <c r="N920" s="665">
        <v>8216.7092369443963</v>
      </c>
    </row>
    <row r="921" spans="1:14" ht="14.4" customHeight="1" x14ac:dyDescent="0.3">
      <c r="A921" s="660" t="s">
        <v>566</v>
      </c>
      <c r="B921" s="661" t="s">
        <v>567</v>
      </c>
      <c r="C921" s="662" t="s">
        <v>582</v>
      </c>
      <c r="D921" s="663" t="s">
        <v>2635</v>
      </c>
      <c r="E921" s="662" t="s">
        <v>606</v>
      </c>
      <c r="F921" s="663" t="s">
        <v>2639</v>
      </c>
      <c r="G921" s="662" t="s">
        <v>1453</v>
      </c>
      <c r="H921" s="662" t="s">
        <v>2551</v>
      </c>
      <c r="I921" s="662" t="s">
        <v>2551</v>
      </c>
      <c r="J921" s="662" t="s">
        <v>2552</v>
      </c>
      <c r="K921" s="662" t="s">
        <v>2553</v>
      </c>
      <c r="L921" s="664">
        <v>47.629999999999988</v>
      </c>
      <c r="M921" s="664">
        <v>1</v>
      </c>
      <c r="N921" s="665">
        <v>47.629999999999988</v>
      </c>
    </row>
    <row r="922" spans="1:14" ht="14.4" customHeight="1" x14ac:dyDescent="0.3">
      <c r="A922" s="660" t="s">
        <v>566</v>
      </c>
      <c r="B922" s="661" t="s">
        <v>567</v>
      </c>
      <c r="C922" s="662" t="s">
        <v>582</v>
      </c>
      <c r="D922" s="663" t="s">
        <v>2635</v>
      </c>
      <c r="E922" s="662" t="s">
        <v>1642</v>
      </c>
      <c r="F922" s="663" t="s">
        <v>2640</v>
      </c>
      <c r="G922" s="662" t="s">
        <v>619</v>
      </c>
      <c r="H922" s="662" t="s">
        <v>1647</v>
      </c>
      <c r="I922" s="662" t="s">
        <v>1648</v>
      </c>
      <c r="J922" s="662" t="s">
        <v>1649</v>
      </c>
      <c r="K922" s="662" t="s">
        <v>1650</v>
      </c>
      <c r="L922" s="664">
        <v>3571.7583333333332</v>
      </c>
      <c r="M922" s="664">
        <v>6</v>
      </c>
      <c r="N922" s="665">
        <v>21430.55</v>
      </c>
    </row>
    <row r="923" spans="1:14" ht="14.4" customHeight="1" x14ac:dyDescent="0.3">
      <c r="A923" s="660" t="s">
        <v>566</v>
      </c>
      <c r="B923" s="661" t="s">
        <v>567</v>
      </c>
      <c r="C923" s="662" t="s">
        <v>582</v>
      </c>
      <c r="D923" s="663" t="s">
        <v>2635</v>
      </c>
      <c r="E923" s="662" t="s">
        <v>1642</v>
      </c>
      <c r="F923" s="663" t="s">
        <v>2640</v>
      </c>
      <c r="G923" s="662" t="s">
        <v>619</v>
      </c>
      <c r="H923" s="662" t="s">
        <v>2430</v>
      </c>
      <c r="I923" s="662" t="s">
        <v>2430</v>
      </c>
      <c r="J923" s="662" t="s">
        <v>2431</v>
      </c>
      <c r="K923" s="662" t="s">
        <v>2432</v>
      </c>
      <c r="L923" s="664">
        <v>3600.9900000000002</v>
      </c>
      <c r="M923" s="664">
        <v>2</v>
      </c>
      <c r="N923" s="665">
        <v>7201.9800000000005</v>
      </c>
    </row>
    <row r="924" spans="1:14" ht="14.4" customHeight="1" x14ac:dyDescent="0.3">
      <c r="A924" s="660" t="s">
        <v>566</v>
      </c>
      <c r="B924" s="661" t="s">
        <v>567</v>
      </c>
      <c r="C924" s="662" t="s">
        <v>582</v>
      </c>
      <c r="D924" s="663" t="s">
        <v>2635</v>
      </c>
      <c r="E924" s="662" t="s">
        <v>1642</v>
      </c>
      <c r="F924" s="663" t="s">
        <v>2640</v>
      </c>
      <c r="G924" s="662" t="s">
        <v>619</v>
      </c>
      <c r="H924" s="662" t="s">
        <v>2433</v>
      </c>
      <c r="I924" s="662" t="s">
        <v>2434</v>
      </c>
      <c r="J924" s="662" t="s">
        <v>2435</v>
      </c>
      <c r="K924" s="662" t="s">
        <v>2432</v>
      </c>
      <c r="L924" s="664">
        <v>1680.58</v>
      </c>
      <c r="M924" s="664">
        <v>4</v>
      </c>
      <c r="N924" s="665">
        <v>6722.32</v>
      </c>
    </row>
    <row r="925" spans="1:14" ht="14.4" customHeight="1" x14ac:dyDescent="0.3">
      <c r="A925" s="660" t="s">
        <v>566</v>
      </c>
      <c r="B925" s="661" t="s">
        <v>567</v>
      </c>
      <c r="C925" s="662" t="s">
        <v>582</v>
      </c>
      <c r="D925" s="663" t="s">
        <v>2635</v>
      </c>
      <c r="E925" s="662" t="s">
        <v>1642</v>
      </c>
      <c r="F925" s="663" t="s">
        <v>2640</v>
      </c>
      <c r="G925" s="662" t="s">
        <v>619</v>
      </c>
      <c r="H925" s="662" t="s">
        <v>2436</v>
      </c>
      <c r="I925" s="662" t="s">
        <v>2437</v>
      </c>
      <c r="J925" s="662" t="s">
        <v>2438</v>
      </c>
      <c r="K925" s="662" t="s">
        <v>2439</v>
      </c>
      <c r="L925" s="664">
        <v>842.39666666666665</v>
      </c>
      <c r="M925" s="664">
        <v>24</v>
      </c>
      <c r="N925" s="665">
        <v>20217.52</v>
      </c>
    </row>
    <row r="926" spans="1:14" ht="14.4" customHeight="1" x14ac:dyDescent="0.3">
      <c r="A926" s="660" t="s">
        <v>566</v>
      </c>
      <c r="B926" s="661" t="s">
        <v>567</v>
      </c>
      <c r="C926" s="662" t="s">
        <v>582</v>
      </c>
      <c r="D926" s="663" t="s">
        <v>2635</v>
      </c>
      <c r="E926" s="662" t="s">
        <v>1642</v>
      </c>
      <c r="F926" s="663" t="s">
        <v>2640</v>
      </c>
      <c r="G926" s="662" t="s">
        <v>1453</v>
      </c>
      <c r="H926" s="662" t="s">
        <v>1662</v>
      </c>
      <c r="I926" s="662" t="s">
        <v>1662</v>
      </c>
      <c r="J926" s="662" t="s">
        <v>1663</v>
      </c>
      <c r="K926" s="662" t="s">
        <v>1664</v>
      </c>
      <c r="L926" s="664">
        <v>135.36000000000004</v>
      </c>
      <c r="M926" s="664">
        <v>6</v>
      </c>
      <c r="N926" s="665">
        <v>812.16000000000031</v>
      </c>
    </row>
    <row r="927" spans="1:14" ht="14.4" customHeight="1" x14ac:dyDescent="0.3">
      <c r="A927" s="660" t="s">
        <v>566</v>
      </c>
      <c r="B927" s="661" t="s">
        <v>567</v>
      </c>
      <c r="C927" s="662" t="s">
        <v>582</v>
      </c>
      <c r="D927" s="663" t="s">
        <v>2635</v>
      </c>
      <c r="E927" s="662" t="s">
        <v>1642</v>
      </c>
      <c r="F927" s="663" t="s">
        <v>2640</v>
      </c>
      <c r="G927" s="662" t="s">
        <v>1453</v>
      </c>
      <c r="H927" s="662" t="s">
        <v>1667</v>
      </c>
      <c r="I927" s="662" t="s">
        <v>1667</v>
      </c>
      <c r="J927" s="662" t="s">
        <v>1668</v>
      </c>
      <c r="K927" s="662" t="s">
        <v>1664</v>
      </c>
      <c r="L927" s="664">
        <v>135.36000000000004</v>
      </c>
      <c r="M927" s="664">
        <v>6</v>
      </c>
      <c r="N927" s="665">
        <v>812.16000000000031</v>
      </c>
    </row>
    <row r="928" spans="1:14" ht="14.4" customHeight="1" x14ac:dyDescent="0.3">
      <c r="A928" s="660" t="s">
        <v>566</v>
      </c>
      <c r="B928" s="661" t="s">
        <v>567</v>
      </c>
      <c r="C928" s="662" t="s">
        <v>582</v>
      </c>
      <c r="D928" s="663" t="s">
        <v>2635</v>
      </c>
      <c r="E928" s="662" t="s">
        <v>1642</v>
      </c>
      <c r="F928" s="663" t="s">
        <v>2640</v>
      </c>
      <c r="G928" s="662" t="s">
        <v>1453</v>
      </c>
      <c r="H928" s="662" t="s">
        <v>2554</v>
      </c>
      <c r="I928" s="662" t="s">
        <v>2555</v>
      </c>
      <c r="J928" s="662" t="s">
        <v>2556</v>
      </c>
      <c r="K928" s="662" t="s">
        <v>2557</v>
      </c>
      <c r="L928" s="664">
        <v>33.569911627336417</v>
      </c>
      <c r="M928" s="664">
        <v>1</v>
      </c>
      <c r="N928" s="665">
        <v>33.569911627336417</v>
      </c>
    </row>
    <row r="929" spans="1:14" ht="14.4" customHeight="1" x14ac:dyDescent="0.3">
      <c r="A929" s="660" t="s">
        <v>566</v>
      </c>
      <c r="B929" s="661" t="s">
        <v>567</v>
      </c>
      <c r="C929" s="662" t="s">
        <v>582</v>
      </c>
      <c r="D929" s="663" t="s">
        <v>2635</v>
      </c>
      <c r="E929" s="662" t="s">
        <v>1642</v>
      </c>
      <c r="F929" s="663" t="s">
        <v>2640</v>
      </c>
      <c r="G929" s="662" t="s">
        <v>1453</v>
      </c>
      <c r="H929" s="662" t="s">
        <v>1673</v>
      </c>
      <c r="I929" s="662" t="s">
        <v>1673</v>
      </c>
      <c r="J929" s="662" t="s">
        <v>1674</v>
      </c>
      <c r="K929" s="662" t="s">
        <v>1675</v>
      </c>
      <c r="L929" s="664">
        <v>116.24999999999999</v>
      </c>
      <c r="M929" s="664">
        <v>2</v>
      </c>
      <c r="N929" s="665">
        <v>232.49999999999997</v>
      </c>
    </row>
    <row r="930" spans="1:14" ht="14.4" customHeight="1" x14ac:dyDescent="0.3">
      <c r="A930" s="660" t="s">
        <v>566</v>
      </c>
      <c r="B930" s="661" t="s">
        <v>567</v>
      </c>
      <c r="C930" s="662" t="s">
        <v>582</v>
      </c>
      <c r="D930" s="663" t="s">
        <v>2635</v>
      </c>
      <c r="E930" s="662" t="s">
        <v>1642</v>
      </c>
      <c r="F930" s="663" t="s">
        <v>2640</v>
      </c>
      <c r="G930" s="662" t="s">
        <v>1453</v>
      </c>
      <c r="H930" s="662" t="s">
        <v>1676</v>
      </c>
      <c r="I930" s="662" t="s">
        <v>1676</v>
      </c>
      <c r="J930" s="662" t="s">
        <v>1677</v>
      </c>
      <c r="K930" s="662" t="s">
        <v>1675</v>
      </c>
      <c r="L930" s="664">
        <v>116.24999999999999</v>
      </c>
      <c r="M930" s="664">
        <v>2</v>
      </c>
      <c r="N930" s="665">
        <v>232.49999999999997</v>
      </c>
    </row>
    <row r="931" spans="1:14" ht="14.4" customHeight="1" x14ac:dyDescent="0.3">
      <c r="A931" s="660" t="s">
        <v>566</v>
      </c>
      <c r="B931" s="661" t="s">
        <v>567</v>
      </c>
      <c r="C931" s="662" t="s">
        <v>582</v>
      </c>
      <c r="D931" s="663" t="s">
        <v>2635</v>
      </c>
      <c r="E931" s="662" t="s">
        <v>1642</v>
      </c>
      <c r="F931" s="663" t="s">
        <v>2640</v>
      </c>
      <c r="G931" s="662" t="s">
        <v>1453</v>
      </c>
      <c r="H931" s="662" t="s">
        <v>1678</v>
      </c>
      <c r="I931" s="662" t="s">
        <v>1679</v>
      </c>
      <c r="J931" s="662" t="s">
        <v>1680</v>
      </c>
      <c r="K931" s="662" t="s">
        <v>1681</v>
      </c>
      <c r="L931" s="664">
        <v>116.25</v>
      </c>
      <c r="M931" s="664">
        <v>1</v>
      </c>
      <c r="N931" s="665">
        <v>116.25</v>
      </c>
    </row>
    <row r="932" spans="1:14" ht="14.4" customHeight="1" x14ac:dyDescent="0.3">
      <c r="A932" s="660" t="s">
        <v>566</v>
      </c>
      <c r="B932" s="661" t="s">
        <v>567</v>
      </c>
      <c r="C932" s="662" t="s">
        <v>582</v>
      </c>
      <c r="D932" s="663" t="s">
        <v>2635</v>
      </c>
      <c r="E932" s="662" t="s">
        <v>1642</v>
      </c>
      <c r="F932" s="663" t="s">
        <v>2640</v>
      </c>
      <c r="G932" s="662" t="s">
        <v>1453</v>
      </c>
      <c r="H932" s="662" t="s">
        <v>1682</v>
      </c>
      <c r="I932" s="662" t="s">
        <v>1683</v>
      </c>
      <c r="J932" s="662" t="s">
        <v>1684</v>
      </c>
      <c r="K932" s="662" t="s">
        <v>1675</v>
      </c>
      <c r="L932" s="664">
        <v>116.25</v>
      </c>
      <c r="M932" s="664">
        <v>1</v>
      </c>
      <c r="N932" s="665">
        <v>116.25</v>
      </c>
    </row>
    <row r="933" spans="1:14" ht="14.4" customHeight="1" x14ac:dyDescent="0.3">
      <c r="A933" s="660" t="s">
        <v>566</v>
      </c>
      <c r="B933" s="661" t="s">
        <v>567</v>
      </c>
      <c r="C933" s="662" t="s">
        <v>582</v>
      </c>
      <c r="D933" s="663" t="s">
        <v>2635</v>
      </c>
      <c r="E933" s="662" t="s">
        <v>1642</v>
      </c>
      <c r="F933" s="663" t="s">
        <v>2640</v>
      </c>
      <c r="G933" s="662" t="s">
        <v>1453</v>
      </c>
      <c r="H933" s="662" t="s">
        <v>2558</v>
      </c>
      <c r="I933" s="662" t="s">
        <v>2558</v>
      </c>
      <c r="J933" s="662" t="s">
        <v>2559</v>
      </c>
      <c r="K933" s="662" t="s">
        <v>1641</v>
      </c>
      <c r="L933" s="664">
        <v>137.08000000000001</v>
      </c>
      <c r="M933" s="664">
        <v>1</v>
      </c>
      <c r="N933" s="665">
        <v>137.08000000000001</v>
      </c>
    </row>
    <row r="934" spans="1:14" ht="14.4" customHeight="1" x14ac:dyDescent="0.3">
      <c r="A934" s="660" t="s">
        <v>566</v>
      </c>
      <c r="B934" s="661" t="s">
        <v>567</v>
      </c>
      <c r="C934" s="662" t="s">
        <v>582</v>
      </c>
      <c r="D934" s="663" t="s">
        <v>2635</v>
      </c>
      <c r="E934" s="662" t="s">
        <v>1689</v>
      </c>
      <c r="F934" s="663" t="s">
        <v>2641</v>
      </c>
      <c r="G934" s="662"/>
      <c r="H934" s="662" t="s">
        <v>2560</v>
      </c>
      <c r="I934" s="662" t="s">
        <v>2561</v>
      </c>
      <c r="J934" s="662" t="s">
        <v>2562</v>
      </c>
      <c r="K934" s="662" t="s">
        <v>2563</v>
      </c>
      <c r="L934" s="664">
        <v>421.25977248803969</v>
      </c>
      <c r="M934" s="664">
        <v>13.5</v>
      </c>
      <c r="N934" s="665">
        <v>5687.0069285885356</v>
      </c>
    </row>
    <row r="935" spans="1:14" ht="14.4" customHeight="1" x14ac:dyDescent="0.3">
      <c r="A935" s="660" t="s">
        <v>566</v>
      </c>
      <c r="B935" s="661" t="s">
        <v>567</v>
      </c>
      <c r="C935" s="662" t="s">
        <v>582</v>
      </c>
      <c r="D935" s="663" t="s">
        <v>2635</v>
      </c>
      <c r="E935" s="662" t="s">
        <v>1689</v>
      </c>
      <c r="F935" s="663" t="s">
        <v>2641</v>
      </c>
      <c r="G935" s="662"/>
      <c r="H935" s="662" t="s">
        <v>2443</v>
      </c>
      <c r="I935" s="662" t="s">
        <v>2444</v>
      </c>
      <c r="J935" s="662" t="s">
        <v>2445</v>
      </c>
      <c r="K935" s="662" t="s">
        <v>2446</v>
      </c>
      <c r="L935" s="664">
        <v>2773.16</v>
      </c>
      <c r="M935" s="664">
        <v>6</v>
      </c>
      <c r="N935" s="665">
        <v>16638.96</v>
      </c>
    </row>
    <row r="936" spans="1:14" ht="14.4" customHeight="1" x14ac:dyDescent="0.3">
      <c r="A936" s="660" t="s">
        <v>566</v>
      </c>
      <c r="B936" s="661" t="s">
        <v>567</v>
      </c>
      <c r="C936" s="662" t="s">
        <v>582</v>
      </c>
      <c r="D936" s="663" t="s">
        <v>2635</v>
      </c>
      <c r="E936" s="662" t="s">
        <v>1689</v>
      </c>
      <c r="F936" s="663" t="s">
        <v>2641</v>
      </c>
      <c r="G936" s="662"/>
      <c r="H936" s="662" t="s">
        <v>1694</v>
      </c>
      <c r="I936" s="662" t="s">
        <v>1694</v>
      </c>
      <c r="J936" s="662" t="s">
        <v>1695</v>
      </c>
      <c r="K936" s="662" t="s">
        <v>1696</v>
      </c>
      <c r="L936" s="664">
        <v>1777.5963636363633</v>
      </c>
      <c r="M936" s="664">
        <v>13.200000000000001</v>
      </c>
      <c r="N936" s="665">
        <v>23464.271999999997</v>
      </c>
    </row>
    <row r="937" spans="1:14" ht="14.4" customHeight="1" x14ac:dyDescent="0.3">
      <c r="A937" s="660" t="s">
        <v>566</v>
      </c>
      <c r="B937" s="661" t="s">
        <v>567</v>
      </c>
      <c r="C937" s="662" t="s">
        <v>582</v>
      </c>
      <c r="D937" s="663" t="s">
        <v>2635</v>
      </c>
      <c r="E937" s="662" t="s">
        <v>1689</v>
      </c>
      <c r="F937" s="663" t="s">
        <v>2641</v>
      </c>
      <c r="G937" s="662"/>
      <c r="H937" s="662" t="s">
        <v>1697</v>
      </c>
      <c r="I937" s="662" t="s">
        <v>1697</v>
      </c>
      <c r="J937" s="662" t="s">
        <v>1698</v>
      </c>
      <c r="K937" s="662" t="s">
        <v>1699</v>
      </c>
      <c r="L937" s="664">
        <v>1116.5</v>
      </c>
      <c r="M937" s="664">
        <v>3</v>
      </c>
      <c r="N937" s="665">
        <v>3349.5</v>
      </c>
    </row>
    <row r="938" spans="1:14" ht="14.4" customHeight="1" x14ac:dyDescent="0.3">
      <c r="A938" s="660" t="s">
        <v>566</v>
      </c>
      <c r="B938" s="661" t="s">
        <v>567</v>
      </c>
      <c r="C938" s="662" t="s">
        <v>582</v>
      </c>
      <c r="D938" s="663" t="s">
        <v>2635</v>
      </c>
      <c r="E938" s="662" t="s">
        <v>1689</v>
      </c>
      <c r="F938" s="663" t="s">
        <v>2641</v>
      </c>
      <c r="G938" s="662" t="s">
        <v>619</v>
      </c>
      <c r="H938" s="662" t="s">
        <v>2447</v>
      </c>
      <c r="I938" s="662" t="s">
        <v>2448</v>
      </c>
      <c r="J938" s="662" t="s">
        <v>2449</v>
      </c>
      <c r="K938" s="662" t="s">
        <v>667</v>
      </c>
      <c r="L938" s="664">
        <v>68.019999999999982</v>
      </c>
      <c r="M938" s="664">
        <v>1</v>
      </c>
      <c r="N938" s="665">
        <v>68.019999999999982</v>
      </c>
    </row>
    <row r="939" spans="1:14" ht="14.4" customHeight="1" x14ac:dyDescent="0.3">
      <c r="A939" s="660" t="s">
        <v>566</v>
      </c>
      <c r="B939" s="661" t="s">
        <v>567</v>
      </c>
      <c r="C939" s="662" t="s">
        <v>582</v>
      </c>
      <c r="D939" s="663" t="s">
        <v>2635</v>
      </c>
      <c r="E939" s="662" t="s">
        <v>1689</v>
      </c>
      <c r="F939" s="663" t="s">
        <v>2641</v>
      </c>
      <c r="G939" s="662" t="s">
        <v>619</v>
      </c>
      <c r="H939" s="662" t="s">
        <v>1726</v>
      </c>
      <c r="I939" s="662" t="s">
        <v>1727</v>
      </c>
      <c r="J939" s="662" t="s">
        <v>1728</v>
      </c>
      <c r="K939" s="662" t="s">
        <v>1729</v>
      </c>
      <c r="L939" s="664">
        <v>82.889827052816202</v>
      </c>
      <c r="M939" s="664">
        <v>2</v>
      </c>
      <c r="N939" s="665">
        <v>165.7796541056324</v>
      </c>
    </row>
    <row r="940" spans="1:14" ht="14.4" customHeight="1" x14ac:dyDescent="0.3">
      <c r="A940" s="660" t="s">
        <v>566</v>
      </c>
      <c r="B940" s="661" t="s">
        <v>567</v>
      </c>
      <c r="C940" s="662" t="s">
        <v>582</v>
      </c>
      <c r="D940" s="663" t="s">
        <v>2635</v>
      </c>
      <c r="E940" s="662" t="s">
        <v>1689</v>
      </c>
      <c r="F940" s="663" t="s">
        <v>2641</v>
      </c>
      <c r="G940" s="662" t="s">
        <v>619</v>
      </c>
      <c r="H940" s="662" t="s">
        <v>1738</v>
      </c>
      <c r="I940" s="662" t="s">
        <v>1739</v>
      </c>
      <c r="J940" s="662" t="s">
        <v>1740</v>
      </c>
      <c r="K940" s="662" t="s">
        <v>1741</v>
      </c>
      <c r="L940" s="664">
        <v>146.40425605712821</v>
      </c>
      <c r="M940" s="664">
        <v>78</v>
      </c>
      <c r="N940" s="665">
        <v>11419.531972456001</v>
      </c>
    </row>
    <row r="941" spans="1:14" ht="14.4" customHeight="1" x14ac:dyDescent="0.3">
      <c r="A941" s="660" t="s">
        <v>566</v>
      </c>
      <c r="B941" s="661" t="s">
        <v>567</v>
      </c>
      <c r="C941" s="662" t="s">
        <v>582</v>
      </c>
      <c r="D941" s="663" t="s">
        <v>2635</v>
      </c>
      <c r="E941" s="662" t="s">
        <v>1689</v>
      </c>
      <c r="F941" s="663" t="s">
        <v>2641</v>
      </c>
      <c r="G941" s="662" t="s">
        <v>619</v>
      </c>
      <c r="H941" s="662" t="s">
        <v>2454</v>
      </c>
      <c r="I941" s="662" t="s">
        <v>2455</v>
      </c>
      <c r="J941" s="662" t="s">
        <v>2456</v>
      </c>
      <c r="K941" s="662" t="s">
        <v>2457</v>
      </c>
      <c r="L941" s="664">
        <v>50.419999999999987</v>
      </c>
      <c r="M941" s="664">
        <v>2</v>
      </c>
      <c r="N941" s="665">
        <v>100.83999999999997</v>
      </c>
    </row>
    <row r="942" spans="1:14" ht="14.4" customHeight="1" x14ac:dyDescent="0.3">
      <c r="A942" s="660" t="s">
        <v>566</v>
      </c>
      <c r="B942" s="661" t="s">
        <v>567</v>
      </c>
      <c r="C942" s="662" t="s">
        <v>582</v>
      </c>
      <c r="D942" s="663" t="s">
        <v>2635</v>
      </c>
      <c r="E942" s="662" t="s">
        <v>1689</v>
      </c>
      <c r="F942" s="663" t="s">
        <v>2641</v>
      </c>
      <c r="G942" s="662" t="s">
        <v>619</v>
      </c>
      <c r="H942" s="662" t="s">
        <v>1742</v>
      </c>
      <c r="I942" s="662" t="s">
        <v>1743</v>
      </c>
      <c r="J942" s="662" t="s">
        <v>1744</v>
      </c>
      <c r="K942" s="662" t="s">
        <v>1745</v>
      </c>
      <c r="L942" s="664">
        <v>236.5218757344534</v>
      </c>
      <c r="M942" s="664">
        <v>28</v>
      </c>
      <c r="N942" s="665">
        <v>6622.6125205646949</v>
      </c>
    </row>
    <row r="943" spans="1:14" ht="14.4" customHeight="1" x14ac:dyDescent="0.3">
      <c r="A943" s="660" t="s">
        <v>566</v>
      </c>
      <c r="B943" s="661" t="s">
        <v>567</v>
      </c>
      <c r="C943" s="662" t="s">
        <v>582</v>
      </c>
      <c r="D943" s="663" t="s">
        <v>2635</v>
      </c>
      <c r="E943" s="662" t="s">
        <v>1689</v>
      </c>
      <c r="F943" s="663" t="s">
        <v>2641</v>
      </c>
      <c r="G943" s="662" t="s">
        <v>619</v>
      </c>
      <c r="H943" s="662" t="s">
        <v>1746</v>
      </c>
      <c r="I943" s="662" t="s">
        <v>1747</v>
      </c>
      <c r="J943" s="662" t="s">
        <v>1748</v>
      </c>
      <c r="K943" s="662" t="s">
        <v>1749</v>
      </c>
      <c r="L943" s="664">
        <v>852.36484832771816</v>
      </c>
      <c r="M943" s="664">
        <v>105</v>
      </c>
      <c r="N943" s="665">
        <v>89498.309074410412</v>
      </c>
    </row>
    <row r="944" spans="1:14" ht="14.4" customHeight="1" x14ac:dyDescent="0.3">
      <c r="A944" s="660" t="s">
        <v>566</v>
      </c>
      <c r="B944" s="661" t="s">
        <v>567</v>
      </c>
      <c r="C944" s="662" t="s">
        <v>582</v>
      </c>
      <c r="D944" s="663" t="s">
        <v>2635</v>
      </c>
      <c r="E944" s="662" t="s">
        <v>1689</v>
      </c>
      <c r="F944" s="663" t="s">
        <v>2641</v>
      </c>
      <c r="G944" s="662" t="s">
        <v>619</v>
      </c>
      <c r="H944" s="662" t="s">
        <v>2564</v>
      </c>
      <c r="I944" s="662" t="s">
        <v>2564</v>
      </c>
      <c r="J944" s="662" t="s">
        <v>1740</v>
      </c>
      <c r="K944" s="662" t="s">
        <v>2565</v>
      </c>
      <c r="L944" s="664">
        <v>340.97</v>
      </c>
      <c r="M944" s="664">
        <v>1</v>
      </c>
      <c r="N944" s="665">
        <v>340.97</v>
      </c>
    </row>
    <row r="945" spans="1:14" ht="14.4" customHeight="1" x14ac:dyDescent="0.3">
      <c r="A945" s="660" t="s">
        <v>566</v>
      </c>
      <c r="B945" s="661" t="s">
        <v>567</v>
      </c>
      <c r="C945" s="662" t="s">
        <v>582</v>
      </c>
      <c r="D945" s="663" t="s">
        <v>2635</v>
      </c>
      <c r="E945" s="662" t="s">
        <v>1689</v>
      </c>
      <c r="F945" s="663" t="s">
        <v>2641</v>
      </c>
      <c r="G945" s="662" t="s">
        <v>1453</v>
      </c>
      <c r="H945" s="662" t="s">
        <v>1776</v>
      </c>
      <c r="I945" s="662" t="s">
        <v>1777</v>
      </c>
      <c r="J945" s="662" t="s">
        <v>1778</v>
      </c>
      <c r="K945" s="662" t="s">
        <v>1779</v>
      </c>
      <c r="L945" s="664">
        <v>57.31</v>
      </c>
      <c r="M945" s="664">
        <v>2</v>
      </c>
      <c r="N945" s="665">
        <v>114.62</v>
      </c>
    </row>
    <row r="946" spans="1:14" ht="14.4" customHeight="1" x14ac:dyDescent="0.3">
      <c r="A946" s="660" t="s">
        <v>566</v>
      </c>
      <c r="B946" s="661" t="s">
        <v>567</v>
      </c>
      <c r="C946" s="662" t="s">
        <v>582</v>
      </c>
      <c r="D946" s="663" t="s">
        <v>2635</v>
      </c>
      <c r="E946" s="662" t="s">
        <v>1689</v>
      </c>
      <c r="F946" s="663" t="s">
        <v>2641</v>
      </c>
      <c r="G946" s="662" t="s">
        <v>1453</v>
      </c>
      <c r="H946" s="662" t="s">
        <v>1780</v>
      </c>
      <c r="I946" s="662" t="s">
        <v>1781</v>
      </c>
      <c r="J946" s="662" t="s">
        <v>1782</v>
      </c>
      <c r="K946" s="662" t="s">
        <v>1783</v>
      </c>
      <c r="L946" s="664">
        <v>77.261882352941171</v>
      </c>
      <c r="M946" s="664">
        <v>85</v>
      </c>
      <c r="N946" s="665">
        <v>6567.2599999999993</v>
      </c>
    </row>
    <row r="947" spans="1:14" ht="14.4" customHeight="1" x14ac:dyDescent="0.3">
      <c r="A947" s="660" t="s">
        <v>566</v>
      </c>
      <c r="B947" s="661" t="s">
        <v>567</v>
      </c>
      <c r="C947" s="662" t="s">
        <v>582</v>
      </c>
      <c r="D947" s="663" t="s">
        <v>2635</v>
      </c>
      <c r="E947" s="662" t="s">
        <v>1689</v>
      </c>
      <c r="F947" s="663" t="s">
        <v>2641</v>
      </c>
      <c r="G947" s="662" t="s">
        <v>1453</v>
      </c>
      <c r="H947" s="662" t="s">
        <v>1784</v>
      </c>
      <c r="I947" s="662" t="s">
        <v>1784</v>
      </c>
      <c r="J947" s="662" t="s">
        <v>1785</v>
      </c>
      <c r="K947" s="662" t="s">
        <v>1786</v>
      </c>
      <c r="L947" s="664">
        <v>937.97</v>
      </c>
      <c r="M947" s="664">
        <v>7</v>
      </c>
      <c r="N947" s="665">
        <v>6565.79</v>
      </c>
    </row>
    <row r="948" spans="1:14" ht="14.4" customHeight="1" x14ac:dyDescent="0.3">
      <c r="A948" s="660" t="s">
        <v>566</v>
      </c>
      <c r="B948" s="661" t="s">
        <v>567</v>
      </c>
      <c r="C948" s="662" t="s">
        <v>582</v>
      </c>
      <c r="D948" s="663" t="s">
        <v>2635</v>
      </c>
      <c r="E948" s="662" t="s">
        <v>1689</v>
      </c>
      <c r="F948" s="663" t="s">
        <v>2641</v>
      </c>
      <c r="G948" s="662" t="s">
        <v>1453</v>
      </c>
      <c r="H948" s="662" t="s">
        <v>1787</v>
      </c>
      <c r="I948" s="662" t="s">
        <v>1787</v>
      </c>
      <c r="J948" s="662" t="s">
        <v>1788</v>
      </c>
      <c r="K948" s="662" t="s">
        <v>1789</v>
      </c>
      <c r="L948" s="664">
        <v>601.33333333333326</v>
      </c>
      <c r="M948" s="664">
        <v>10.8</v>
      </c>
      <c r="N948" s="665">
        <v>6494.4</v>
      </c>
    </row>
    <row r="949" spans="1:14" ht="14.4" customHeight="1" x14ac:dyDescent="0.3">
      <c r="A949" s="660" t="s">
        <v>566</v>
      </c>
      <c r="B949" s="661" t="s">
        <v>567</v>
      </c>
      <c r="C949" s="662" t="s">
        <v>582</v>
      </c>
      <c r="D949" s="663" t="s">
        <v>2635</v>
      </c>
      <c r="E949" s="662" t="s">
        <v>1689</v>
      </c>
      <c r="F949" s="663" t="s">
        <v>2641</v>
      </c>
      <c r="G949" s="662" t="s">
        <v>1453</v>
      </c>
      <c r="H949" s="662" t="s">
        <v>1793</v>
      </c>
      <c r="I949" s="662" t="s">
        <v>1793</v>
      </c>
      <c r="J949" s="662" t="s">
        <v>1794</v>
      </c>
      <c r="K949" s="662" t="s">
        <v>1795</v>
      </c>
      <c r="L949" s="664">
        <v>253.2252</v>
      </c>
      <c r="M949" s="664">
        <v>100</v>
      </c>
      <c r="N949" s="665">
        <v>25322.52</v>
      </c>
    </row>
    <row r="950" spans="1:14" ht="14.4" customHeight="1" x14ac:dyDescent="0.3">
      <c r="A950" s="660" t="s">
        <v>566</v>
      </c>
      <c r="B950" s="661" t="s">
        <v>567</v>
      </c>
      <c r="C950" s="662" t="s">
        <v>582</v>
      </c>
      <c r="D950" s="663" t="s">
        <v>2635</v>
      </c>
      <c r="E950" s="662" t="s">
        <v>1808</v>
      </c>
      <c r="F950" s="663" t="s">
        <v>2642</v>
      </c>
      <c r="G950" s="662"/>
      <c r="H950" s="662" t="s">
        <v>1809</v>
      </c>
      <c r="I950" s="662" t="s">
        <v>1810</v>
      </c>
      <c r="J950" s="662" t="s">
        <v>1811</v>
      </c>
      <c r="K950" s="662"/>
      <c r="L950" s="664">
        <v>30.219751416365931</v>
      </c>
      <c r="M950" s="664">
        <v>60</v>
      </c>
      <c r="N950" s="665">
        <v>1813.1850849819559</v>
      </c>
    </row>
    <row r="951" spans="1:14" ht="14.4" customHeight="1" x14ac:dyDescent="0.3">
      <c r="A951" s="660" t="s">
        <v>566</v>
      </c>
      <c r="B951" s="661" t="s">
        <v>567</v>
      </c>
      <c r="C951" s="662" t="s">
        <v>582</v>
      </c>
      <c r="D951" s="663" t="s">
        <v>2635</v>
      </c>
      <c r="E951" s="662" t="s">
        <v>1808</v>
      </c>
      <c r="F951" s="663" t="s">
        <v>2642</v>
      </c>
      <c r="G951" s="662" t="s">
        <v>619</v>
      </c>
      <c r="H951" s="662" t="s">
        <v>1812</v>
      </c>
      <c r="I951" s="662" t="s">
        <v>1813</v>
      </c>
      <c r="J951" s="662" t="s">
        <v>1814</v>
      </c>
      <c r="K951" s="662" t="s">
        <v>1815</v>
      </c>
      <c r="L951" s="664">
        <v>97.773124531988231</v>
      </c>
      <c r="M951" s="664">
        <v>3</v>
      </c>
      <c r="N951" s="665">
        <v>293.31937359596469</v>
      </c>
    </row>
    <row r="952" spans="1:14" ht="14.4" customHeight="1" x14ac:dyDescent="0.3">
      <c r="A952" s="660" t="s">
        <v>566</v>
      </c>
      <c r="B952" s="661" t="s">
        <v>567</v>
      </c>
      <c r="C952" s="662" t="s">
        <v>582</v>
      </c>
      <c r="D952" s="663" t="s">
        <v>2635</v>
      </c>
      <c r="E952" s="662" t="s">
        <v>1808</v>
      </c>
      <c r="F952" s="663" t="s">
        <v>2642</v>
      </c>
      <c r="G952" s="662" t="s">
        <v>619</v>
      </c>
      <c r="H952" s="662" t="s">
        <v>1820</v>
      </c>
      <c r="I952" s="662" t="s">
        <v>1821</v>
      </c>
      <c r="J952" s="662" t="s">
        <v>1822</v>
      </c>
      <c r="K952" s="662" t="s">
        <v>1823</v>
      </c>
      <c r="L952" s="664">
        <v>1800.8560000000002</v>
      </c>
      <c r="M952" s="664">
        <v>5</v>
      </c>
      <c r="N952" s="665">
        <v>9004.2800000000007</v>
      </c>
    </row>
    <row r="953" spans="1:14" ht="14.4" customHeight="1" x14ac:dyDescent="0.3">
      <c r="A953" s="660" t="s">
        <v>566</v>
      </c>
      <c r="B953" s="661" t="s">
        <v>567</v>
      </c>
      <c r="C953" s="662" t="s">
        <v>582</v>
      </c>
      <c r="D953" s="663" t="s">
        <v>2635</v>
      </c>
      <c r="E953" s="662" t="s">
        <v>1808</v>
      </c>
      <c r="F953" s="663" t="s">
        <v>2642</v>
      </c>
      <c r="G953" s="662" t="s">
        <v>619</v>
      </c>
      <c r="H953" s="662" t="s">
        <v>1827</v>
      </c>
      <c r="I953" s="662" t="s">
        <v>1828</v>
      </c>
      <c r="J953" s="662" t="s">
        <v>1829</v>
      </c>
      <c r="K953" s="662" t="s">
        <v>1830</v>
      </c>
      <c r="L953" s="664">
        <v>96.699999999999918</v>
      </c>
      <c r="M953" s="664">
        <v>2</v>
      </c>
      <c r="N953" s="665">
        <v>193.39999999999984</v>
      </c>
    </row>
    <row r="954" spans="1:14" ht="14.4" customHeight="1" x14ac:dyDescent="0.3">
      <c r="A954" s="660" t="s">
        <v>566</v>
      </c>
      <c r="B954" s="661" t="s">
        <v>567</v>
      </c>
      <c r="C954" s="662" t="s">
        <v>582</v>
      </c>
      <c r="D954" s="663" t="s">
        <v>2635</v>
      </c>
      <c r="E954" s="662" t="s">
        <v>1808</v>
      </c>
      <c r="F954" s="663" t="s">
        <v>2642</v>
      </c>
      <c r="G954" s="662" t="s">
        <v>619</v>
      </c>
      <c r="H954" s="662" t="s">
        <v>1831</v>
      </c>
      <c r="I954" s="662" t="s">
        <v>1832</v>
      </c>
      <c r="J954" s="662" t="s">
        <v>1833</v>
      </c>
      <c r="K954" s="662" t="s">
        <v>1834</v>
      </c>
      <c r="L954" s="664">
        <v>5160.833333333333</v>
      </c>
      <c r="M954" s="664">
        <v>120</v>
      </c>
      <c r="N954" s="665">
        <v>619300</v>
      </c>
    </row>
    <row r="955" spans="1:14" ht="14.4" customHeight="1" x14ac:dyDescent="0.3">
      <c r="A955" s="660" t="s">
        <v>566</v>
      </c>
      <c r="B955" s="661" t="s">
        <v>567</v>
      </c>
      <c r="C955" s="662" t="s">
        <v>582</v>
      </c>
      <c r="D955" s="663" t="s">
        <v>2635</v>
      </c>
      <c r="E955" s="662" t="s">
        <v>1808</v>
      </c>
      <c r="F955" s="663" t="s">
        <v>2642</v>
      </c>
      <c r="G955" s="662" t="s">
        <v>619</v>
      </c>
      <c r="H955" s="662" t="s">
        <v>1835</v>
      </c>
      <c r="I955" s="662" t="s">
        <v>1836</v>
      </c>
      <c r="J955" s="662" t="s">
        <v>1837</v>
      </c>
      <c r="K955" s="662" t="s">
        <v>1838</v>
      </c>
      <c r="L955" s="664">
        <v>10022.257738236662</v>
      </c>
      <c r="M955" s="664">
        <v>6</v>
      </c>
      <c r="N955" s="665">
        <v>60133.54642941997</v>
      </c>
    </row>
    <row r="956" spans="1:14" ht="14.4" customHeight="1" x14ac:dyDescent="0.3">
      <c r="A956" s="660" t="s">
        <v>566</v>
      </c>
      <c r="B956" s="661" t="s">
        <v>567</v>
      </c>
      <c r="C956" s="662" t="s">
        <v>582</v>
      </c>
      <c r="D956" s="663" t="s">
        <v>2635</v>
      </c>
      <c r="E956" s="662" t="s">
        <v>1808</v>
      </c>
      <c r="F956" s="663" t="s">
        <v>2642</v>
      </c>
      <c r="G956" s="662" t="s">
        <v>1453</v>
      </c>
      <c r="H956" s="662" t="s">
        <v>1843</v>
      </c>
      <c r="I956" s="662" t="s">
        <v>1844</v>
      </c>
      <c r="J956" s="662" t="s">
        <v>1845</v>
      </c>
      <c r="K956" s="662" t="s">
        <v>1846</v>
      </c>
      <c r="L956" s="664">
        <v>2997.38</v>
      </c>
      <c r="M956" s="664">
        <v>10</v>
      </c>
      <c r="N956" s="665">
        <v>29973.8</v>
      </c>
    </row>
    <row r="957" spans="1:14" ht="14.4" customHeight="1" x14ac:dyDescent="0.3">
      <c r="A957" s="660" t="s">
        <v>566</v>
      </c>
      <c r="B957" s="661" t="s">
        <v>567</v>
      </c>
      <c r="C957" s="662" t="s">
        <v>582</v>
      </c>
      <c r="D957" s="663" t="s">
        <v>2635</v>
      </c>
      <c r="E957" s="662" t="s">
        <v>1808</v>
      </c>
      <c r="F957" s="663" t="s">
        <v>2642</v>
      </c>
      <c r="G957" s="662" t="s">
        <v>1453</v>
      </c>
      <c r="H957" s="662" t="s">
        <v>1850</v>
      </c>
      <c r="I957" s="662" t="s">
        <v>1850</v>
      </c>
      <c r="J957" s="662" t="s">
        <v>1851</v>
      </c>
      <c r="K957" s="662" t="s">
        <v>1852</v>
      </c>
      <c r="L957" s="664">
        <v>159.5</v>
      </c>
      <c r="M957" s="664">
        <v>1</v>
      </c>
      <c r="N957" s="665">
        <v>159.5</v>
      </c>
    </row>
    <row r="958" spans="1:14" ht="14.4" customHeight="1" x14ac:dyDescent="0.3">
      <c r="A958" s="660" t="s">
        <v>566</v>
      </c>
      <c r="B958" s="661" t="s">
        <v>567</v>
      </c>
      <c r="C958" s="662" t="s">
        <v>582</v>
      </c>
      <c r="D958" s="663" t="s">
        <v>2635</v>
      </c>
      <c r="E958" s="662" t="s">
        <v>1860</v>
      </c>
      <c r="F958" s="663" t="s">
        <v>2644</v>
      </c>
      <c r="G958" s="662"/>
      <c r="H958" s="662"/>
      <c r="I958" s="662" t="s">
        <v>1861</v>
      </c>
      <c r="J958" s="662" t="s">
        <v>1862</v>
      </c>
      <c r="K958" s="662"/>
      <c r="L958" s="664">
        <v>1369.8846153846155</v>
      </c>
      <c r="M958" s="664">
        <v>26</v>
      </c>
      <c r="N958" s="665">
        <v>35617</v>
      </c>
    </row>
    <row r="959" spans="1:14" ht="14.4" customHeight="1" x14ac:dyDescent="0.3">
      <c r="A959" s="660" t="s">
        <v>566</v>
      </c>
      <c r="B959" s="661" t="s">
        <v>567</v>
      </c>
      <c r="C959" s="662" t="s">
        <v>582</v>
      </c>
      <c r="D959" s="663" t="s">
        <v>2635</v>
      </c>
      <c r="E959" s="662" t="s">
        <v>1860</v>
      </c>
      <c r="F959" s="663" t="s">
        <v>2644</v>
      </c>
      <c r="G959" s="662"/>
      <c r="H959" s="662"/>
      <c r="I959" s="662" t="s">
        <v>1863</v>
      </c>
      <c r="J959" s="662" t="s">
        <v>1864</v>
      </c>
      <c r="K959" s="662"/>
      <c r="L959" s="664">
        <v>6316.2711864406783</v>
      </c>
      <c r="M959" s="664">
        <v>59</v>
      </c>
      <c r="N959" s="665">
        <v>372660</v>
      </c>
    </row>
    <row r="960" spans="1:14" ht="14.4" customHeight="1" x14ac:dyDescent="0.3">
      <c r="A960" s="660" t="s">
        <v>566</v>
      </c>
      <c r="B960" s="661" t="s">
        <v>567</v>
      </c>
      <c r="C960" s="662" t="s">
        <v>582</v>
      </c>
      <c r="D960" s="663" t="s">
        <v>2635</v>
      </c>
      <c r="E960" s="662" t="s">
        <v>1860</v>
      </c>
      <c r="F960" s="663" t="s">
        <v>2644</v>
      </c>
      <c r="G960" s="662"/>
      <c r="H960" s="662"/>
      <c r="I960" s="662" t="s">
        <v>1865</v>
      </c>
      <c r="J960" s="662" t="s">
        <v>1866</v>
      </c>
      <c r="K960" s="662"/>
      <c r="L960" s="664">
        <v>2145</v>
      </c>
      <c r="M960" s="664">
        <v>3</v>
      </c>
      <c r="N960" s="665">
        <v>6435</v>
      </c>
    </row>
    <row r="961" spans="1:14" ht="14.4" customHeight="1" x14ac:dyDescent="0.3">
      <c r="A961" s="660" t="s">
        <v>566</v>
      </c>
      <c r="B961" s="661" t="s">
        <v>567</v>
      </c>
      <c r="C961" s="662" t="s">
        <v>582</v>
      </c>
      <c r="D961" s="663" t="s">
        <v>2635</v>
      </c>
      <c r="E961" s="662" t="s">
        <v>1860</v>
      </c>
      <c r="F961" s="663" t="s">
        <v>2644</v>
      </c>
      <c r="G961" s="662"/>
      <c r="H961" s="662"/>
      <c r="I961" s="662" t="s">
        <v>1867</v>
      </c>
      <c r="J961" s="662" t="s">
        <v>1868</v>
      </c>
      <c r="K961" s="662"/>
      <c r="L961" s="664">
        <v>8608.9</v>
      </c>
      <c r="M961" s="664">
        <v>4</v>
      </c>
      <c r="N961" s="665">
        <v>34435.599999999999</v>
      </c>
    </row>
    <row r="962" spans="1:14" ht="14.4" customHeight="1" x14ac:dyDescent="0.3">
      <c r="A962" s="660" t="s">
        <v>566</v>
      </c>
      <c r="B962" s="661" t="s">
        <v>567</v>
      </c>
      <c r="C962" s="662" t="s">
        <v>582</v>
      </c>
      <c r="D962" s="663" t="s">
        <v>2635</v>
      </c>
      <c r="E962" s="662" t="s">
        <v>1860</v>
      </c>
      <c r="F962" s="663" t="s">
        <v>2644</v>
      </c>
      <c r="G962" s="662"/>
      <c r="H962" s="662"/>
      <c r="I962" s="662" t="s">
        <v>1873</v>
      </c>
      <c r="J962" s="662" t="s">
        <v>1874</v>
      </c>
      <c r="K962" s="662" t="s">
        <v>1875</v>
      </c>
      <c r="L962" s="664">
        <v>1287</v>
      </c>
      <c r="M962" s="664">
        <v>10</v>
      </c>
      <c r="N962" s="665">
        <v>12870</v>
      </c>
    </row>
    <row r="963" spans="1:14" ht="14.4" customHeight="1" x14ac:dyDescent="0.3">
      <c r="A963" s="660" t="s">
        <v>566</v>
      </c>
      <c r="B963" s="661" t="s">
        <v>567</v>
      </c>
      <c r="C963" s="662" t="s">
        <v>585</v>
      </c>
      <c r="D963" s="663" t="s">
        <v>2636</v>
      </c>
      <c r="E963" s="662" t="s">
        <v>606</v>
      </c>
      <c r="F963" s="663" t="s">
        <v>2639</v>
      </c>
      <c r="G963" s="662" t="s">
        <v>619</v>
      </c>
      <c r="H963" s="662" t="s">
        <v>2511</v>
      </c>
      <c r="I963" s="662" t="s">
        <v>216</v>
      </c>
      <c r="J963" s="662" t="s">
        <v>2512</v>
      </c>
      <c r="K963" s="662"/>
      <c r="L963" s="664">
        <v>29.366508823267527</v>
      </c>
      <c r="M963" s="664">
        <v>3</v>
      </c>
      <c r="N963" s="665">
        <v>88.099526469802584</v>
      </c>
    </row>
    <row r="964" spans="1:14" ht="14.4" customHeight="1" x14ac:dyDescent="0.3">
      <c r="A964" s="660" t="s">
        <v>566</v>
      </c>
      <c r="B964" s="661" t="s">
        <v>567</v>
      </c>
      <c r="C964" s="662" t="s">
        <v>585</v>
      </c>
      <c r="D964" s="663" t="s">
        <v>2636</v>
      </c>
      <c r="E964" s="662" t="s">
        <v>606</v>
      </c>
      <c r="F964" s="663" t="s">
        <v>2639</v>
      </c>
      <c r="G964" s="662" t="s">
        <v>619</v>
      </c>
      <c r="H964" s="662" t="s">
        <v>2566</v>
      </c>
      <c r="I964" s="662" t="s">
        <v>216</v>
      </c>
      <c r="J964" s="662" t="s">
        <v>2567</v>
      </c>
      <c r="K964" s="662"/>
      <c r="L964" s="664">
        <v>441.60904626581834</v>
      </c>
      <c r="M964" s="664">
        <v>3</v>
      </c>
      <c r="N964" s="665">
        <v>1324.8271387974551</v>
      </c>
    </row>
    <row r="965" spans="1:14" ht="14.4" customHeight="1" x14ac:dyDescent="0.3">
      <c r="A965" s="660" t="s">
        <v>566</v>
      </c>
      <c r="B965" s="661" t="s">
        <v>567</v>
      </c>
      <c r="C965" s="662" t="s">
        <v>585</v>
      </c>
      <c r="D965" s="663" t="s">
        <v>2636</v>
      </c>
      <c r="E965" s="662" t="s">
        <v>606</v>
      </c>
      <c r="F965" s="663" t="s">
        <v>2639</v>
      </c>
      <c r="G965" s="662" t="s">
        <v>619</v>
      </c>
      <c r="H965" s="662" t="s">
        <v>2568</v>
      </c>
      <c r="I965" s="662" t="s">
        <v>216</v>
      </c>
      <c r="J965" s="662" t="s">
        <v>2569</v>
      </c>
      <c r="K965" s="662" t="s">
        <v>2570</v>
      </c>
      <c r="L965" s="664">
        <v>90.931470443448205</v>
      </c>
      <c r="M965" s="664">
        <v>5</v>
      </c>
      <c r="N965" s="665">
        <v>454.65735221724105</v>
      </c>
    </row>
    <row r="966" spans="1:14" ht="14.4" customHeight="1" x14ac:dyDescent="0.3">
      <c r="A966" s="660" t="s">
        <v>566</v>
      </c>
      <c r="B966" s="661" t="s">
        <v>567</v>
      </c>
      <c r="C966" s="662" t="s">
        <v>585</v>
      </c>
      <c r="D966" s="663" t="s">
        <v>2636</v>
      </c>
      <c r="E966" s="662" t="s">
        <v>606</v>
      </c>
      <c r="F966" s="663" t="s">
        <v>2639</v>
      </c>
      <c r="G966" s="662" t="s">
        <v>619</v>
      </c>
      <c r="H966" s="662" t="s">
        <v>2571</v>
      </c>
      <c r="I966" s="662" t="s">
        <v>216</v>
      </c>
      <c r="J966" s="662" t="s">
        <v>2572</v>
      </c>
      <c r="K966" s="662"/>
      <c r="L966" s="664">
        <v>29.970062399576989</v>
      </c>
      <c r="M966" s="664">
        <v>6</v>
      </c>
      <c r="N966" s="665">
        <v>179.82037439746193</v>
      </c>
    </row>
    <row r="967" spans="1:14" ht="14.4" customHeight="1" x14ac:dyDescent="0.3">
      <c r="A967" s="660" t="s">
        <v>566</v>
      </c>
      <c r="B967" s="661" t="s">
        <v>567</v>
      </c>
      <c r="C967" s="662" t="s">
        <v>588</v>
      </c>
      <c r="D967" s="663" t="s">
        <v>2637</v>
      </c>
      <c r="E967" s="662" t="s">
        <v>1853</v>
      </c>
      <c r="F967" s="663" t="s">
        <v>2643</v>
      </c>
      <c r="G967" s="662" t="s">
        <v>619</v>
      </c>
      <c r="H967" s="662" t="s">
        <v>2573</v>
      </c>
      <c r="I967" s="662" t="s">
        <v>2573</v>
      </c>
      <c r="J967" s="662" t="s">
        <v>2574</v>
      </c>
      <c r="K967" s="662" t="s">
        <v>2575</v>
      </c>
      <c r="L967" s="664">
        <v>133481.12028689327</v>
      </c>
      <c r="M967" s="664">
        <v>11</v>
      </c>
      <c r="N967" s="665">
        <v>1468292.323155826</v>
      </c>
    </row>
    <row r="968" spans="1:14" ht="14.4" customHeight="1" x14ac:dyDescent="0.3">
      <c r="A968" s="660" t="s">
        <v>566</v>
      </c>
      <c r="B968" s="661" t="s">
        <v>567</v>
      </c>
      <c r="C968" s="662" t="s">
        <v>588</v>
      </c>
      <c r="D968" s="663" t="s">
        <v>2637</v>
      </c>
      <c r="E968" s="662" t="s">
        <v>1853</v>
      </c>
      <c r="F968" s="663" t="s">
        <v>2643</v>
      </c>
      <c r="G968" s="662" t="s">
        <v>619</v>
      </c>
      <c r="H968" s="662" t="s">
        <v>2576</v>
      </c>
      <c r="I968" s="662" t="s">
        <v>2577</v>
      </c>
      <c r="J968" s="662" t="s">
        <v>2578</v>
      </c>
      <c r="K968" s="662" t="s">
        <v>2579</v>
      </c>
      <c r="L968" s="664">
        <v>11330.88891890085</v>
      </c>
      <c r="M968" s="664">
        <v>176.79799999999994</v>
      </c>
      <c r="N968" s="665">
        <v>2003278.4990838319</v>
      </c>
    </row>
    <row r="969" spans="1:14" ht="14.4" customHeight="1" x14ac:dyDescent="0.3">
      <c r="A969" s="660" t="s">
        <v>566</v>
      </c>
      <c r="B969" s="661" t="s">
        <v>567</v>
      </c>
      <c r="C969" s="662" t="s">
        <v>588</v>
      </c>
      <c r="D969" s="663" t="s">
        <v>2637</v>
      </c>
      <c r="E969" s="662" t="s">
        <v>1853</v>
      </c>
      <c r="F969" s="663" t="s">
        <v>2643</v>
      </c>
      <c r="G969" s="662" t="s">
        <v>619</v>
      </c>
      <c r="H969" s="662" t="s">
        <v>2580</v>
      </c>
      <c r="I969" s="662" t="s">
        <v>2581</v>
      </c>
      <c r="J969" s="662" t="s">
        <v>2582</v>
      </c>
      <c r="K969" s="662" t="s">
        <v>2583</v>
      </c>
      <c r="L969" s="664">
        <v>29521.135819342562</v>
      </c>
      <c r="M969" s="664">
        <v>175</v>
      </c>
      <c r="N969" s="665">
        <v>5166198.7683849484</v>
      </c>
    </row>
    <row r="970" spans="1:14" ht="14.4" customHeight="1" x14ac:dyDescent="0.3">
      <c r="A970" s="660" t="s">
        <v>566</v>
      </c>
      <c r="B970" s="661" t="s">
        <v>567</v>
      </c>
      <c r="C970" s="662" t="s">
        <v>588</v>
      </c>
      <c r="D970" s="663" t="s">
        <v>2637</v>
      </c>
      <c r="E970" s="662" t="s">
        <v>1853</v>
      </c>
      <c r="F970" s="663" t="s">
        <v>2643</v>
      </c>
      <c r="G970" s="662" t="s">
        <v>619</v>
      </c>
      <c r="H970" s="662" t="s">
        <v>2584</v>
      </c>
      <c r="I970" s="662" t="s">
        <v>2585</v>
      </c>
      <c r="J970" s="662" t="s">
        <v>2586</v>
      </c>
      <c r="K970" s="662" t="s">
        <v>2587</v>
      </c>
      <c r="L970" s="664">
        <v>25614.699041332209</v>
      </c>
      <c r="M970" s="664">
        <v>118.10399960000004</v>
      </c>
      <c r="N970" s="665">
        <v>3025198.4053316205</v>
      </c>
    </row>
    <row r="971" spans="1:14" ht="14.4" customHeight="1" x14ac:dyDescent="0.3">
      <c r="A971" s="660" t="s">
        <v>566</v>
      </c>
      <c r="B971" s="661" t="s">
        <v>567</v>
      </c>
      <c r="C971" s="662" t="s">
        <v>588</v>
      </c>
      <c r="D971" s="663" t="s">
        <v>2637</v>
      </c>
      <c r="E971" s="662" t="s">
        <v>1853</v>
      </c>
      <c r="F971" s="663" t="s">
        <v>2643</v>
      </c>
      <c r="G971" s="662" t="s">
        <v>619</v>
      </c>
      <c r="H971" s="662" t="s">
        <v>2588</v>
      </c>
      <c r="I971" s="662" t="s">
        <v>2589</v>
      </c>
      <c r="J971" s="662" t="s">
        <v>2590</v>
      </c>
      <c r="K971" s="662" t="s">
        <v>2591</v>
      </c>
      <c r="L971" s="664">
        <v>127164.18999999999</v>
      </c>
      <c r="M971" s="664">
        <v>4</v>
      </c>
      <c r="N971" s="665">
        <v>508656.75999999995</v>
      </c>
    </row>
    <row r="972" spans="1:14" ht="14.4" customHeight="1" x14ac:dyDescent="0.3">
      <c r="A972" s="660" t="s">
        <v>566</v>
      </c>
      <c r="B972" s="661" t="s">
        <v>567</v>
      </c>
      <c r="C972" s="662" t="s">
        <v>588</v>
      </c>
      <c r="D972" s="663" t="s">
        <v>2637</v>
      </c>
      <c r="E972" s="662" t="s">
        <v>1853</v>
      </c>
      <c r="F972" s="663" t="s">
        <v>2643</v>
      </c>
      <c r="G972" s="662" t="s">
        <v>619</v>
      </c>
      <c r="H972" s="662" t="s">
        <v>2592</v>
      </c>
      <c r="I972" s="662" t="s">
        <v>2593</v>
      </c>
      <c r="J972" s="662" t="s">
        <v>2594</v>
      </c>
      <c r="K972" s="662" t="s">
        <v>2595</v>
      </c>
      <c r="L972" s="664">
        <v>144743.10019011595</v>
      </c>
      <c r="M972" s="664">
        <v>36</v>
      </c>
      <c r="N972" s="665">
        <v>5210751.6068441737</v>
      </c>
    </row>
    <row r="973" spans="1:14" ht="14.4" customHeight="1" x14ac:dyDescent="0.3">
      <c r="A973" s="660" t="s">
        <v>566</v>
      </c>
      <c r="B973" s="661" t="s">
        <v>567</v>
      </c>
      <c r="C973" s="662" t="s">
        <v>588</v>
      </c>
      <c r="D973" s="663" t="s">
        <v>2637</v>
      </c>
      <c r="E973" s="662" t="s">
        <v>1853</v>
      </c>
      <c r="F973" s="663" t="s">
        <v>2643</v>
      </c>
      <c r="G973" s="662" t="s">
        <v>619</v>
      </c>
      <c r="H973" s="662" t="s">
        <v>2596</v>
      </c>
      <c r="I973" s="662" t="s">
        <v>2597</v>
      </c>
      <c r="J973" s="662" t="s">
        <v>2598</v>
      </c>
      <c r="K973" s="662" t="s">
        <v>2599</v>
      </c>
      <c r="L973" s="664">
        <v>16140.19</v>
      </c>
      <c r="M973" s="664">
        <v>43</v>
      </c>
      <c r="N973" s="665">
        <v>694028.17</v>
      </c>
    </row>
    <row r="974" spans="1:14" ht="14.4" customHeight="1" x14ac:dyDescent="0.3">
      <c r="A974" s="660" t="s">
        <v>566</v>
      </c>
      <c r="B974" s="661" t="s">
        <v>567</v>
      </c>
      <c r="C974" s="662" t="s">
        <v>588</v>
      </c>
      <c r="D974" s="663" t="s">
        <v>2637</v>
      </c>
      <c r="E974" s="662" t="s">
        <v>1853</v>
      </c>
      <c r="F974" s="663" t="s">
        <v>2643</v>
      </c>
      <c r="G974" s="662" t="s">
        <v>619</v>
      </c>
      <c r="H974" s="662" t="s">
        <v>2600</v>
      </c>
      <c r="I974" s="662" t="s">
        <v>2601</v>
      </c>
      <c r="J974" s="662" t="s">
        <v>2602</v>
      </c>
      <c r="K974" s="662" t="s">
        <v>2603</v>
      </c>
      <c r="L974" s="664">
        <v>28262.09069242415</v>
      </c>
      <c r="M974" s="664">
        <v>100</v>
      </c>
      <c r="N974" s="665">
        <v>2826209.069242415</v>
      </c>
    </row>
    <row r="975" spans="1:14" ht="14.4" customHeight="1" x14ac:dyDescent="0.3">
      <c r="A975" s="660" t="s">
        <v>566</v>
      </c>
      <c r="B975" s="661" t="s">
        <v>567</v>
      </c>
      <c r="C975" s="662" t="s">
        <v>588</v>
      </c>
      <c r="D975" s="663" t="s">
        <v>2637</v>
      </c>
      <c r="E975" s="662" t="s">
        <v>1853</v>
      </c>
      <c r="F975" s="663" t="s">
        <v>2643</v>
      </c>
      <c r="G975" s="662" t="s">
        <v>619</v>
      </c>
      <c r="H975" s="662" t="s">
        <v>2604</v>
      </c>
      <c r="I975" s="662" t="s">
        <v>2605</v>
      </c>
      <c r="J975" s="662" t="s">
        <v>2606</v>
      </c>
      <c r="K975" s="662" t="s">
        <v>2607</v>
      </c>
      <c r="L975" s="664">
        <v>56524.191542897781</v>
      </c>
      <c r="M975" s="664">
        <v>160</v>
      </c>
      <c r="N975" s="665">
        <v>9043870.6468636449</v>
      </c>
    </row>
    <row r="976" spans="1:14" ht="14.4" customHeight="1" x14ac:dyDescent="0.3">
      <c r="A976" s="660" t="s">
        <v>566</v>
      </c>
      <c r="B976" s="661" t="s">
        <v>567</v>
      </c>
      <c r="C976" s="662" t="s">
        <v>588</v>
      </c>
      <c r="D976" s="663" t="s">
        <v>2637</v>
      </c>
      <c r="E976" s="662" t="s">
        <v>1853</v>
      </c>
      <c r="F976" s="663" t="s">
        <v>2643</v>
      </c>
      <c r="G976" s="662" t="s">
        <v>619</v>
      </c>
      <c r="H976" s="662" t="s">
        <v>1953</v>
      </c>
      <c r="I976" s="662" t="s">
        <v>1954</v>
      </c>
      <c r="J976" s="662" t="s">
        <v>1955</v>
      </c>
      <c r="K976" s="662" t="s">
        <v>1956</v>
      </c>
      <c r="L976" s="664">
        <v>20957.23</v>
      </c>
      <c r="M976" s="664">
        <v>0.33400000000000002</v>
      </c>
      <c r="N976" s="665">
        <v>6999.7148200000001</v>
      </c>
    </row>
    <row r="977" spans="1:14" ht="14.4" customHeight="1" x14ac:dyDescent="0.3">
      <c r="A977" s="660" t="s">
        <v>566</v>
      </c>
      <c r="B977" s="661" t="s">
        <v>567</v>
      </c>
      <c r="C977" s="662" t="s">
        <v>588</v>
      </c>
      <c r="D977" s="663" t="s">
        <v>2637</v>
      </c>
      <c r="E977" s="662" t="s">
        <v>1853</v>
      </c>
      <c r="F977" s="663" t="s">
        <v>2643</v>
      </c>
      <c r="G977" s="662" t="s">
        <v>619</v>
      </c>
      <c r="H977" s="662" t="s">
        <v>2608</v>
      </c>
      <c r="I977" s="662" t="s">
        <v>2609</v>
      </c>
      <c r="J977" s="662" t="s">
        <v>2610</v>
      </c>
      <c r="K977" s="662" t="s">
        <v>2611</v>
      </c>
      <c r="L977" s="664">
        <v>83325</v>
      </c>
      <c r="M977" s="664">
        <v>5</v>
      </c>
      <c r="N977" s="665">
        <v>416625</v>
      </c>
    </row>
    <row r="978" spans="1:14" ht="14.4" customHeight="1" x14ac:dyDescent="0.3">
      <c r="A978" s="660" t="s">
        <v>566</v>
      </c>
      <c r="B978" s="661" t="s">
        <v>567</v>
      </c>
      <c r="C978" s="662" t="s">
        <v>588</v>
      </c>
      <c r="D978" s="663" t="s">
        <v>2637</v>
      </c>
      <c r="E978" s="662" t="s">
        <v>1853</v>
      </c>
      <c r="F978" s="663" t="s">
        <v>2643</v>
      </c>
      <c r="G978" s="662" t="s">
        <v>619</v>
      </c>
      <c r="H978" s="662" t="s">
        <v>2612</v>
      </c>
      <c r="I978" s="662" t="s">
        <v>2612</v>
      </c>
      <c r="J978" s="662" t="s">
        <v>2613</v>
      </c>
      <c r="K978" s="662" t="s">
        <v>2614</v>
      </c>
      <c r="L978" s="664">
        <v>49937.090000000011</v>
      </c>
      <c r="M978" s="664">
        <v>1</v>
      </c>
      <c r="N978" s="665">
        <v>49937.090000000011</v>
      </c>
    </row>
    <row r="979" spans="1:14" ht="14.4" customHeight="1" x14ac:dyDescent="0.3">
      <c r="A979" s="660" t="s">
        <v>566</v>
      </c>
      <c r="B979" s="661" t="s">
        <v>567</v>
      </c>
      <c r="C979" s="662" t="s">
        <v>588</v>
      </c>
      <c r="D979" s="663" t="s">
        <v>2637</v>
      </c>
      <c r="E979" s="662" t="s">
        <v>1853</v>
      </c>
      <c r="F979" s="663" t="s">
        <v>2643</v>
      </c>
      <c r="G979" s="662" t="s">
        <v>619</v>
      </c>
      <c r="H979" s="662" t="s">
        <v>2615</v>
      </c>
      <c r="I979" s="662" t="s">
        <v>2615</v>
      </c>
      <c r="J979" s="662" t="s">
        <v>2616</v>
      </c>
      <c r="K979" s="662" t="s">
        <v>2617</v>
      </c>
      <c r="L979" s="664">
        <v>9865.3812369791685</v>
      </c>
      <c r="M979" s="664">
        <v>64</v>
      </c>
      <c r="N979" s="665">
        <v>631384.39916666679</v>
      </c>
    </row>
    <row r="980" spans="1:14" ht="14.4" customHeight="1" x14ac:dyDescent="0.3">
      <c r="A980" s="660" t="s">
        <v>566</v>
      </c>
      <c r="B980" s="661" t="s">
        <v>567</v>
      </c>
      <c r="C980" s="662" t="s">
        <v>588</v>
      </c>
      <c r="D980" s="663" t="s">
        <v>2637</v>
      </c>
      <c r="E980" s="662" t="s">
        <v>1853</v>
      </c>
      <c r="F980" s="663" t="s">
        <v>2643</v>
      </c>
      <c r="G980" s="662" t="s">
        <v>619</v>
      </c>
      <c r="H980" s="662" t="s">
        <v>2618</v>
      </c>
      <c r="I980" s="662" t="s">
        <v>2618</v>
      </c>
      <c r="J980" s="662" t="s">
        <v>2619</v>
      </c>
      <c r="K980" s="662" t="s">
        <v>2620</v>
      </c>
      <c r="L980" s="664">
        <v>33330</v>
      </c>
      <c r="M980" s="664">
        <v>60</v>
      </c>
      <c r="N980" s="665">
        <v>1999800</v>
      </c>
    </row>
    <row r="981" spans="1:14" ht="14.4" customHeight="1" x14ac:dyDescent="0.3">
      <c r="A981" s="660" t="s">
        <v>566</v>
      </c>
      <c r="B981" s="661" t="s">
        <v>567</v>
      </c>
      <c r="C981" s="662" t="s">
        <v>588</v>
      </c>
      <c r="D981" s="663" t="s">
        <v>2637</v>
      </c>
      <c r="E981" s="662" t="s">
        <v>1853</v>
      </c>
      <c r="F981" s="663" t="s">
        <v>2643</v>
      </c>
      <c r="G981" s="662" t="s">
        <v>619</v>
      </c>
      <c r="H981" s="662" t="s">
        <v>2621</v>
      </c>
      <c r="I981" s="662" t="s">
        <v>216</v>
      </c>
      <c r="J981" s="662" t="s">
        <v>2622</v>
      </c>
      <c r="K981" s="662"/>
      <c r="L981" s="664">
        <v>3875.56</v>
      </c>
      <c r="M981" s="664">
        <v>12</v>
      </c>
      <c r="N981" s="665">
        <v>46506.720000000001</v>
      </c>
    </row>
    <row r="982" spans="1:14" ht="14.4" customHeight="1" x14ac:dyDescent="0.3">
      <c r="A982" s="660" t="s">
        <v>566</v>
      </c>
      <c r="B982" s="661" t="s">
        <v>567</v>
      </c>
      <c r="C982" s="662" t="s">
        <v>588</v>
      </c>
      <c r="D982" s="663" t="s">
        <v>2637</v>
      </c>
      <c r="E982" s="662" t="s">
        <v>1853</v>
      </c>
      <c r="F982" s="663" t="s">
        <v>2643</v>
      </c>
      <c r="G982" s="662" t="s">
        <v>1453</v>
      </c>
      <c r="H982" s="662" t="s">
        <v>2623</v>
      </c>
      <c r="I982" s="662" t="s">
        <v>2623</v>
      </c>
      <c r="J982" s="662" t="s">
        <v>2624</v>
      </c>
      <c r="K982" s="662" t="s">
        <v>2625</v>
      </c>
      <c r="L982" s="664">
        <v>85368.209999999992</v>
      </c>
      <c r="M982" s="664">
        <v>13</v>
      </c>
      <c r="N982" s="665">
        <v>1109786.73</v>
      </c>
    </row>
    <row r="983" spans="1:14" ht="14.4" customHeight="1" x14ac:dyDescent="0.3">
      <c r="A983" s="660" t="s">
        <v>566</v>
      </c>
      <c r="B983" s="661" t="s">
        <v>567</v>
      </c>
      <c r="C983" s="662" t="s">
        <v>588</v>
      </c>
      <c r="D983" s="663" t="s">
        <v>2637</v>
      </c>
      <c r="E983" s="662" t="s">
        <v>1853</v>
      </c>
      <c r="F983" s="663" t="s">
        <v>2643</v>
      </c>
      <c r="G983" s="662" t="s">
        <v>1453</v>
      </c>
      <c r="H983" s="662" t="s">
        <v>2626</v>
      </c>
      <c r="I983" s="662" t="s">
        <v>2626</v>
      </c>
      <c r="J983" s="662" t="s">
        <v>2627</v>
      </c>
      <c r="K983" s="662" t="s">
        <v>2628</v>
      </c>
      <c r="L983" s="664">
        <v>65002.079999999994</v>
      </c>
      <c r="M983" s="664">
        <v>9</v>
      </c>
      <c r="N983" s="665">
        <v>585018.72</v>
      </c>
    </row>
    <row r="984" spans="1:14" ht="14.4" customHeight="1" thickBot="1" x14ac:dyDescent="0.35">
      <c r="A984" s="666" t="s">
        <v>566</v>
      </c>
      <c r="B984" s="667" t="s">
        <v>567</v>
      </c>
      <c r="C984" s="668" t="s">
        <v>597</v>
      </c>
      <c r="D984" s="669" t="s">
        <v>2638</v>
      </c>
      <c r="E984" s="668" t="s">
        <v>606</v>
      </c>
      <c r="F984" s="669" t="s">
        <v>2639</v>
      </c>
      <c r="G984" s="668" t="s">
        <v>619</v>
      </c>
      <c r="H984" s="668" t="s">
        <v>2629</v>
      </c>
      <c r="I984" s="668" t="s">
        <v>216</v>
      </c>
      <c r="J984" s="668" t="s">
        <v>2630</v>
      </c>
      <c r="K984" s="668" t="s">
        <v>2631</v>
      </c>
      <c r="L984" s="670">
        <v>252.85686213344945</v>
      </c>
      <c r="M984" s="670">
        <v>4</v>
      </c>
      <c r="N984" s="671">
        <v>1011.4274485337978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2647</v>
      </c>
      <c r="B5" s="658">
        <v>49203.800843940015</v>
      </c>
      <c r="C5" s="676">
        <v>0.12459131604586743</v>
      </c>
      <c r="D5" s="658">
        <v>345717.79084890301</v>
      </c>
      <c r="E5" s="676">
        <v>0.87540868395413263</v>
      </c>
      <c r="F5" s="659">
        <v>394921.59169284301</v>
      </c>
    </row>
    <row r="6" spans="1:6" ht="14.4" customHeight="1" x14ac:dyDescent="0.3">
      <c r="A6" s="687" t="s">
        <v>2648</v>
      </c>
      <c r="B6" s="664">
        <v>31400.45938992015</v>
      </c>
      <c r="C6" s="677">
        <v>5.2971534392109547E-2</v>
      </c>
      <c r="D6" s="664">
        <v>561379.41286157072</v>
      </c>
      <c r="E6" s="677">
        <v>0.94702846560789056</v>
      </c>
      <c r="F6" s="665">
        <v>592779.87225149083</v>
      </c>
    </row>
    <row r="7" spans="1:6" ht="14.4" customHeight="1" x14ac:dyDescent="0.3">
      <c r="A7" s="687" t="s">
        <v>2649</v>
      </c>
      <c r="B7" s="664">
        <v>15692.851333333332</v>
      </c>
      <c r="C7" s="677">
        <v>7.078400955719312E-2</v>
      </c>
      <c r="D7" s="664">
        <v>206007.66311200318</v>
      </c>
      <c r="E7" s="677">
        <v>0.92921599044280689</v>
      </c>
      <c r="F7" s="665">
        <v>221700.51444533651</v>
      </c>
    </row>
    <row r="8" spans="1:6" ht="14.4" customHeight="1" x14ac:dyDescent="0.3">
      <c r="A8" s="687" t="s">
        <v>2650</v>
      </c>
      <c r="B8" s="664"/>
      <c r="C8" s="677">
        <v>0</v>
      </c>
      <c r="D8" s="664">
        <v>1694805.45</v>
      </c>
      <c r="E8" s="677">
        <v>1</v>
      </c>
      <c r="F8" s="665">
        <v>1694805.45</v>
      </c>
    </row>
    <row r="9" spans="1:6" ht="14.4" customHeight="1" thickBot="1" x14ac:dyDescent="0.35">
      <c r="A9" s="688" t="s">
        <v>2651</v>
      </c>
      <c r="B9" s="679"/>
      <c r="C9" s="680">
        <v>0</v>
      </c>
      <c r="D9" s="679">
        <v>36065.215744544766</v>
      </c>
      <c r="E9" s="680">
        <v>1</v>
      </c>
      <c r="F9" s="681">
        <v>36065.215744544766</v>
      </c>
    </row>
    <row r="10" spans="1:6" ht="14.4" customHeight="1" thickBot="1" x14ac:dyDescent="0.35">
      <c r="A10" s="682" t="s">
        <v>3</v>
      </c>
      <c r="B10" s="683">
        <v>96297.111567193497</v>
      </c>
      <c r="C10" s="684">
        <v>3.2751082373025611E-2</v>
      </c>
      <c r="D10" s="683">
        <v>2843975.5325670214</v>
      </c>
      <c r="E10" s="684">
        <v>0.96724891762697429</v>
      </c>
      <c r="F10" s="685">
        <v>2940272.6441342151</v>
      </c>
    </row>
    <row r="11" spans="1:6" ht="14.4" customHeight="1" thickBot="1" x14ac:dyDescent="0.35"/>
    <row r="12" spans="1:6" ht="14.4" customHeight="1" x14ac:dyDescent="0.3">
      <c r="A12" s="686" t="s">
        <v>2652</v>
      </c>
      <c r="B12" s="658">
        <v>66198.179999999993</v>
      </c>
      <c r="C12" s="676">
        <v>0.8424327479664615</v>
      </c>
      <c r="D12" s="658">
        <v>12381.6</v>
      </c>
      <c r="E12" s="676">
        <v>0.15756725203353841</v>
      </c>
      <c r="F12" s="659">
        <v>78579.78</v>
      </c>
    </row>
    <row r="13" spans="1:6" ht="14.4" customHeight="1" x14ac:dyDescent="0.3">
      <c r="A13" s="687" t="s">
        <v>2653</v>
      </c>
      <c r="B13" s="664">
        <v>13398</v>
      </c>
      <c r="C13" s="677">
        <v>0.2408619784310998</v>
      </c>
      <c r="D13" s="664">
        <v>42227.217758611863</v>
      </c>
      <c r="E13" s="677">
        <v>0.7591380215689002</v>
      </c>
      <c r="F13" s="665">
        <v>55625.217758611863</v>
      </c>
    </row>
    <row r="14" spans="1:6" ht="14.4" customHeight="1" x14ac:dyDescent="0.3">
      <c r="A14" s="687" t="s">
        <v>2654</v>
      </c>
      <c r="B14" s="664">
        <v>4267.2800069050963</v>
      </c>
      <c r="C14" s="677">
        <v>0.19958673836170818</v>
      </c>
      <c r="D14" s="664">
        <v>17113.29889293927</v>
      </c>
      <c r="E14" s="677">
        <v>0.80041326163829174</v>
      </c>
      <c r="F14" s="665">
        <v>21380.578899844368</v>
      </c>
    </row>
    <row r="15" spans="1:6" ht="14.4" customHeight="1" x14ac:dyDescent="0.3">
      <c r="A15" s="687" t="s">
        <v>2655</v>
      </c>
      <c r="B15" s="664">
        <v>4105.0144261266651</v>
      </c>
      <c r="C15" s="677">
        <v>0.9492415292219526</v>
      </c>
      <c r="D15" s="664">
        <v>219.50604601423129</v>
      </c>
      <c r="E15" s="677">
        <v>5.075847077804737E-2</v>
      </c>
      <c r="F15" s="665">
        <v>4324.5204721408963</v>
      </c>
    </row>
    <row r="16" spans="1:6" ht="14.4" customHeight="1" x14ac:dyDescent="0.3">
      <c r="A16" s="687" t="s">
        <v>2656</v>
      </c>
      <c r="B16" s="664">
        <v>2298.7293333333332</v>
      </c>
      <c r="C16" s="677">
        <v>1</v>
      </c>
      <c r="D16" s="664"/>
      <c r="E16" s="677">
        <v>0</v>
      </c>
      <c r="F16" s="665">
        <v>2298.7293333333332</v>
      </c>
    </row>
    <row r="17" spans="1:6" ht="14.4" customHeight="1" x14ac:dyDescent="0.3">
      <c r="A17" s="687" t="s">
        <v>2657</v>
      </c>
      <c r="B17" s="664">
        <v>2289.432532246406</v>
      </c>
      <c r="C17" s="677">
        <v>0.60477788901577301</v>
      </c>
      <c r="D17" s="664">
        <v>1496.1432532246404</v>
      </c>
      <c r="E17" s="677">
        <v>0.39522211098422705</v>
      </c>
      <c r="F17" s="665">
        <v>3785.5757854710464</v>
      </c>
    </row>
    <row r="18" spans="1:6" ht="14.4" customHeight="1" x14ac:dyDescent="0.3">
      <c r="A18" s="687" t="s">
        <v>2658</v>
      </c>
      <c r="B18" s="664">
        <v>1649.0693899201458</v>
      </c>
      <c r="C18" s="677">
        <v>6.5229992640968112E-2</v>
      </c>
      <c r="D18" s="664">
        <v>23631.77647797341</v>
      </c>
      <c r="E18" s="677">
        <v>0.93477000735903182</v>
      </c>
      <c r="F18" s="665">
        <v>25280.845867893557</v>
      </c>
    </row>
    <row r="19" spans="1:6" ht="14.4" customHeight="1" x14ac:dyDescent="0.3">
      <c r="A19" s="687" t="s">
        <v>2659</v>
      </c>
      <c r="B19" s="664">
        <v>927.46049980330076</v>
      </c>
      <c r="C19" s="677">
        <v>0.37708076672160834</v>
      </c>
      <c r="D19" s="664">
        <v>1532.1199976767721</v>
      </c>
      <c r="E19" s="677">
        <v>0.6229192332783916</v>
      </c>
      <c r="F19" s="665">
        <v>2459.5804974800731</v>
      </c>
    </row>
    <row r="20" spans="1:6" ht="14.4" customHeight="1" x14ac:dyDescent="0.3">
      <c r="A20" s="687" t="s">
        <v>2660</v>
      </c>
      <c r="B20" s="664">
        <v>353.43999999999988</v>
      </c>
      <c r="C20" s="677">
        <v>7.6565471779747568E-2</v>
      </c>
      <c r="D20" s="664">
        <v>4262.7400062660727</v>
      </c>
      <c r="E20" s="677">
        <v>0.92343452822025252</v>
      </c>
      <c r="F20" s="665">
        <v>4616.1800062660723</v>
      </c>
    </row>
    <row r="21" spans="1:6" ht="14.4" customHeight="1" x14ac:dyDescent="0.3">
      <c r="A21" s="687" t="s">
        <v>2661</v>
      </c>
      <c r="B21" s="664">
        <v>302.2</v>
      </c>
      <c r="C21" s="677">
        <v>6.2431480585210704E-3</v>
      </c>
      <c r="D21" s="664">
        <v>48102.866989807655</v>
      </c>
      <c r="E21" s="677">
        <v>0.993756851941479</v>
      </c>
      <c r="F21" s="665">
        <v>48405.066989807652</v>
      </c>
    </row>
    <row r="22" spans="1:6" ht="14.4" customHeight="1" x14ac:dyDescent="0.3">
      <c r="A22" s="687" t="s">
        <v>2662</v>
      </c>
      <c r="B22" s="664">
        <v>289.47598290596784</v>
      </c>
      <c r="C22" s="677">
        <v>1</v>
      </c>
      <c r="D22" s="664"/>
      <c r="E22" s="677">
        <v>0</v>
      </c>
      <c r="F22" s="665">
        <v>289.47598290596784</v>
      </c>
    </row>
    <row r="23" spans="1:6" ht="14.4" customHeight="1" x14ac:dyDescent="0.3">
      <c r="A23" s="687" t="s">
        <v>2663</v>
      </c>
      <c r="B23" s="664">
        <v>114.09939595258166</v>
      </c>
      <c r="C23" s="677">
        <v>1</v>
      </c>
      <c r="D23" s="664"/>
      <c r="E23" s="677">
        <v>0</v>
      </c>
      <c r="F23" s="665">
        <v>114.09939595258166</v>
      </c>
    </row>
    <row r="24" spans="1:6" ht="14.4" customHeight="1" x14ac:dyDescent="0.3">
      <c r="A24" s="687" t="s">
        <v>2664</v>
      </c>
      <c r="B24" s="664">
        <v>104.72999999999999</v>
      </c>
      <c r="C24" s="677">
        <v>0.25630270750219919</v>
      </c>
      <c r="D24" s="664">
        <v>303.88839120096446</v>
      </c>
      <c r="E24" s="677">
        <v>0.74369729249780092</v>
      </c>
      <c r="F24" s="665">
        <v>408.61839120096442</v>
      </c>
    </row>
    <row r="25" spans="1:6" ht="14.4" customHeight="1" x14ac:dyDescent="0.3">
      <c r="A25" s="687" t="s">
        <v>2665</v>
      </c>
      <c r="B25" s="664"/>
      <c r="C25" s="677">
        <v>0</v>
      </c>
      <c r="D25" s="664">
        <v>216475.56</v>
      </c>
      <c r="E25" s="677">
        <v>1</v>
      </c>
      <c r="F25" s="665">
        <v>216475.56</v>
      </c>
    </row>
    <row r="26" spans="1:6" ht="14.4" customHeight="1" x14ac:dyDescent="0.3">
      <c r="A26" s="687" t="s">
        <v>2666</v>
      </c>
      <c r="B26" s="664"/>
      <c r="C26" s="677">
        <v>0</v>
      </c>
      <c r="D26" s="664">
        <v>46.220000000000006</v>
      </c>
      <c r="E26" s="677">
        <v>1</v>
      </c>
      <c r="F26" s="665">
        <v>46.220000000000006</v>
      </c>
    </row>
    <row r="27" spans="1:6" ht="14.4" customHeight="1" x14ac:dyDescent="0.3">
      <c r="A27" s="687" t="s">
        <v>2667</v>
      </c>
      <c r="B27" s="664"/>
      <c r="C27" s="677">
        <v>0</v>
      </c>
      <c r="D27" s="664">
        <v>3090.9763429997347</v>
      </c>
      <c r="E27" s="677">
        <v>1</v>
      </c>
      <c r="F27" s="665">
        <v>3090.9763429997347</v>
      </c>
    </row>
    <row r="28" spans="1:6" ht="14.4" customHeight="1" x14ac:dyDescent="0.3">
      <c r="A28" s="687" t="s">
        <v>2668</v>
      </c>
      <c r="B28" s="664"/>
      <c r="C28" s="677">
        <v>0</v>
      </c>
      <c r="D28" s="664">
        <v>223.74</v>
      </c>
      <c r="E28" s="677">
        <v>1</v>
      </c>
      <c r="F28" s="665">
        <v>223.74</v>
      </c>
    </row>
    <row r="29" spans="1:6" ht="14.4" customHeight="1" x14ac:dyDescent="0.3">
      <c r="A29" s="687" t="s">
        <v>2669</v>
      </c>
      <c r="B29" s="664"/>
      <c r="C29" s="677">
        <v>0</v>
      </c>
      <c r="D29" s="664">
        <v>15125.004470960093</v>
      </c>
      <c r="E29" s="677">
        <v>1</v>
      </c>
      <c r="F29" s="665">
        <v>15125.004470960093</v>
      </c>
    </row>
    <row r="30" spans="1:6" ht="14.4" customHeight="1" x14ac:dyDescent="0.3">
      <c r="A30" s="687" t="s">
        <v>2670</v>
      </c>
      <c r="B30" s="664"/>
      <c r="C30" s="677">
        <v>0</v>
      </c>
      <c r="D30" s="664">
        <v>72.519207285988969</v>
      </c>
      <c r="E30" s="677">
        <v>1</v>
      </c>
      <c r="F30" s="665">
        <v>72.519207285988969</v>
      </c>
    </row>
    <row r="31" spans="1:6" ht="14.4" customHeight="1" x14ac:dyDescent="0.3">
      <c r="A31" s="687" t="s">
        <v>2671</v>
      </c>
      <c r="B31" s="664"/>
      <c r="C31" s="677">
        <v>0</v>
      </c>
      <c r="D31" s="664">
        <v>71169.974761715654</v>
      </c>
      <c r="E31" s="677">
        <v>1</v>
      </c>
      <c r="F31" s="665">
        <v>71169.974761715654</v>
      </c>
    </row>
    <row r="32" spans="1:6" ht="14.4" customHeight="1" x14ac:dyDescent="0.3">
      <c r="A32" s="687" t="s">
        <v>2672</v>
      </c>
      <c r="B32" s="664"/>
      <c r="C32" s="677">
        <v>0</v>
      </c>
      <c r="D32" s="664">
        <v>146.12000050625946</v>
      </c>
      <c r="E32" s="677">
        <v>1</v>
      </c>
      <c r="F32" s="665">
        <v>146.12000050625946</v>
      </c>
    </row>
    <row r="33" spans="1:6" ht="14.4" customHeight="1" x14ac:dyDescent="0.3">
      <c r="A33" s="687" t="s">
        <v>2673</v>
      </c>
      <c r="B33" s="664"/>
      <c r="C33" s="677">
        <v>0</v>
      </c>
      <c r="D33" s="664">
        <v>28.089999999999986</v>
      </c>
      <c r="E33" s="677">
        <v>1</v>
      </c>
      <c r="F33" s="665">
        <v>28.089999999999986</v>
      </c>
    </row>
    <row r="34" spans="1:6" ht="14.4" customHeight="1" x14ac:dyDescent="0.3">
      <c r="A34" s="687" t="s">
        <v>2674</v>
      </c>
      <c r="B34" s="664"/>
      <c r="C34" s="677">
        <v>0</v>
      </c>
      <c r="D34" s="664">
        <v>157.35990792227696</v>
      </c>
      <c r="E34" s="677">
        <v>1</v>
      </c>
      <c r="F34" s="665">
        <v>157.35990792227696</v>
      </c>
    </row>
    <row r="35" spans="1:6" ht="14.4" customHeight="1" x14ac:dyDescent="0.3">
      <c r="A35" s="687" t="s">
        <v>2675</v>
      </c>
      <c r="B35" s="664"/>
      <c r="C35" s="677">
        <v>0</v>
      </c>
      <c r="D35" s="664">
        <v>1088.5999999999999</v>
      </c>
      <c r="E35" s="677">
        <v>1</v>
      </c>
      <c r="F35" s="665">
        <v>1088.5999999999999</v>
      </c>
    </row>
    <row r="36" spans="1:6" ht="14.4" customHeight="1" x14ac:dyDescent="0.3">
      <c r="A36" s="687" t="s">
        <v>2676</v>
      </c>
      <c r="B36" s="664"/>
      <c r="C36" s="677">
        <v>0</v>
      </c>
      <c r="D36" s="664">
        <v>813.77600000000007</v>
      </c>
      <c r="E36" s="677">
        <v>1</v>
      </c>
      <c r="F36" s="665">
        <v>813.77600000000007</v>
      </c>
    </row>
    <row r="37" spans="1:6" ht="14.4" customHeight="1" x14ac:dyDescent="0.3">
      <c r="A37" s="687" t="s">
        <v>2677</v>
      </c>
      <c r="B37" s="664"/>
      <c r="C37" s="677">
        <v>0</v>
      </c>
      <c r="D37" s="664">
        <v>190.37</v>
      </c>
      <c r="E37" s="677">
        <v>1</v>
      </c>
      <c r="F37" s="665">
        <v>190.37</v>
      </c>
    </row>
    <row r="38" spans="1:6" ht="14.4" customHeight="1" x14ac:dyDescent="0.3">
      <c r="A38" s="687" t="s">
        <v>2678</v>
      </c>
      <c r="B38" s="664"/>
      <c r="C38" s="677">
        <v>0</v>
      </c>
      <c r="D38" s="664">
        <v>247.7477873740628</v>
      </c>
      <c r="E38" s="677">
        <v>1</v>
      </c>
      <c r="F38" s="665">
        <v>247.7477873740628</v>
      </c>
    </row>
    <row r="39" spans="1:6" ht="14.4" customHeight="1" x14ac:dyDescent="0.3">
      <c r="A39" s="687" t="s">
        <v>2679</v>
      </c>
      <c r="B39" s="664"/>
      <c r="C39" s="677">
        <v>0</v>
      </c>
      <c r="D39" s="664">
        <v>92444.720214902001</v>
      </c>
      <c r="E39" s="677">
        <v>1</v>
      </c>
      <c r="F39" s="665">
        <v>92444.720214902001</v>
      </c>
    </row>
    <row r="40" spans="1:6" ht="14.4" customHeight="1" x14ac:dyDescent="0.3">
      <c r="A40" s="687" t="s">
        <v>2680</v>
      </c>
      <c r="B40" s="664"/>
      <c r="C40" s="677">
        <v>0</v>
      </c>
      <c r="D40" s="664">
        <v>107.72</v>
      </c>
      <c r="E40" s="677">
        <v>1</v>
      </c>
      <c r="F40" s="665">
        <v>107.72</v>
      </c>
    </row>
    <row r="41" spans="1:6" ht="14.4" customHeight="1" x14ac:dyDescent="0.3">
      <c r="A41" s="687" t="s">
        <v>2681</v>
      </c>
      <c r="B41" s="664"/>
      <c r="C41" s="677">
        <v>0</v>
      </c>
      <c r="D41" s="664">
        <v>210.12000000000009</v>
      </c>
      <c r="E41" s="677">
        <v>1</v>
      </c>
      <c r="F41" s="665">
        <v>210.12000000000009</v>
      </c>
    </row>
    <row r="42" spans="1:6" ht="14.4" customHeight="1" x14ac:dyDescent="0.3">
      <c r="A42" s="687" t="s">
        <v>2682</v>
      </c>
      <c r="B42" s="664"/>
      <c r="C42" s="677">
        <v>0</v>
      </c>
      <c r="D42" s="664">
        <v>49.659999999999968</v>
      </c>
      <c r="E42" s="677">
        <v>1</v>
      </c>
      <c r="F42" s="665">
        <v>49.659999999999968</v>
      </c>
    </row>
    <row r="43" spans="1:6" ht="14.4" customHeight="1" x14ac:dyDescent="0.3">
      <c r="A43" s="687" t="s">
        <v>2683</v>
      </c>
      <c r="B43" s="664"/>
      <c r="C43" s="677">
        <v>0</v>
      </c>
      <c r="D43" s="664">
        <v>1049.8440257733921</v>
      </c>
      <c r="E43" s="677">
        <v>1</v>
      </c>
      <c r="F43" s="665">
        <v>1049.8440257733921</v>
      </c>
    </row>
    <row r="44" spans="1:6" ht="14.4" customHeight="1" x14ac:dyDescent="0.3">
      <c r="A44" s="687" t="s">
        <v>2684</v>
      </c>
      <c r="B44" s="664"/>
      <c r="C44" s="677">
        <v>0</v>
      </c>
      <c r="D44" s="664">
        <v>793.01938197882168</v>
      </c>
      <c r="E44" s="677">
        <v>1</v>
      </c>
      <c r="F44" s="665">
        <v>793.01938197882168</v>
      </c>
    </row>
    <row r="45" spans="1:6" ht="14.4" customHeight="1" x14ac:dyDescent="0.3">
      <c r="A45" s="687" t="s">
        <v>2685</v>
      </c>
      <c r="B45" s="664"/>
      <c r="C45" s="677">
        <v>0</v>
      </c>
      <c r="D45" s="664">
        <v>3691.7521996943656</v>
      </c>
      <c r="E45" s="677">
        <v>1</v>
      </c>
      <c r="F45" s="665">
        <v>3691.7521996943656</v>
      </c>
    </row>
    <row r="46" spans="1:6" ht="14.4" customHeight="1" x14ac:dyDescent="0.3">
      <c r="A46" s="687" t="s">
        <v>2686</v>
      </c>
      <c r="B46" s="664"/>
      <c r="C46" s="677">
        <v>0</v>
      </c>
      <c r="D46" s="664">
        <v>394.13</v>
      </c>
      <c r="E46" s="677">
        <v>1</v>
      </c>
      <c r="F46" s="665">
        <v>394.13</v>
      </c>
    </row>
    <row r="47" spans="1:6" ht="14.4" customHeight="1" x14ac:dyDescent="0.3">
      <c r="A47" s="687" t="s">
        <v>2687</v>
      </c>
      <c r="B47" s="664"/>
      <c r="C47" s="677">
        <v>0</v>
      </c>
      <c r="D47" s="664">
        <v>29745.713128788018</v>
      </c>
      <c r="E47" s="677">
        <v>1</v>
      </c>
      <c r="F47" s="665">
        <v>29745.713128788018</v>
      </c>
    </row>
    <row r="48" spans="1:6" ht="14.4" customHeight="1" x14ac:dyDescent="0.3">
      <c r="A48" s="687" t="s">
        <v>2688</v>
      </c>
      <c r="B48" s="664"/>
      <c r="C48" s="677">
        <v>0</v>
      </c>
      <c r="D48" s="664">
        <v>853.299915976992</v>
      </c>
      <c r="E48" s="677">
        <v>1</v>
      </c>
      <c r="F48" s="665">
        <v>853.299915976992</v>
      </c>
    </row>
    <row r="49" spans="1:6" ht="14.4" customHeight="1" x14ac:dyDescent="0.3">
      <c r="A49" s="687" t="s">
        <v>2689</v>
      </c>
      <c r="B49" s="664"/>
      <c r="C49" s="677">
        <v>0</v>
      </c>
      <c r="D49" s="664">
        <v>1493.46</v>
      </c>
      <c r="E49" s="677">
        <v>1</v>
      </c>
      <c r="F49" s="665">
        <v>1493.46</v>
      </c>
    </row>
    <row r="50" spans="1:6" ht="14.4" customHeight="1" x14ac:dyDescent="0.3">
      <c r="A50" s="687" t="s">
        <v>2690</v>
      </c>
      <c r="B50" s="664"/>
      <c r="C50" s="677">
        <v>0</v>
      </c>
      <c r="D50" s="664">
        <v>15263.046834823492</v>
      </c>
      <c r="E50" s="677">
        <v>1</v>
      </c>
      <c r="F50" s="665">
        <v>15263.046834823492</v>
      </c>
    </row>
    <row r="51" spans="1:6" ht="14.4" customHeight="1" x14ac:dyDescent="0.3">
      <c r="A51" s="687" t="s">
        <v>2691</v>
      </c>
      <c r="B51" s="664"/>
      <c r="C51" s="677">
        <v>0</v>
      </c>
      <c r="D51" s="664">
        <v>166652.04038569046</v>
      </c>
      <c r="E51" s="677">
        <v>1</v>
      </c>
      <c r="F51" s="665">
        <v>166652.04038569046</v>
      </c>
    </row>
    <row r="52" spans="1:6" ht="14.4" customHeight="1" x14ac:dyDescent="0.3">
      <c r="A52" s="687" t="s">
        <v>2692</v>
      </c>
      <c r="B52" s="664"/>
      <c r="C52" s="677">
        <v>0</v>
      </c>
      <c r="D52" s="664">
        <v>295.31000239471541</v>
      </c>
      <c r="E52" s="677">
        <v>1</v>
      </c>
      <c r="F52" s="665">
        <v>295.31000239471541</v>
      </c>
    </row>
    <row r="53" spans="1:6" ht="14.4" customHeight="1" x14ac:dyDescent="0.3">
      <c r="A53" s="687" t="s">
        <v>2693</v>
      </c>
      <c r="B53" s="664"/>
      <c r="C53" s="677">
        <v>0</v>
      </c>
      <c r="D53" s="664">
        <v>617.81982840325486</v>
      </c>
      <c r="E53" s="677">
        <v>1</v>
      </c>
      <c r="F53" s="665">
        <v>617.81982840325486</v>
      </c>
    </row>
    <row r="54" spans="1:6" ht="14.4" customHeight="1" x14ac:dyDescent="0.3">
      <c r="A54" s="687" t="s">
        <v>2694</v>
      </c>
      <c r="B54" s="664"/>
      <c r="C54" s="677">
        <v>0</v>
      </c>
      <c r="D54" s="664">
        <v>62515.155642288475</v>
      </c>
      <c r="E54" s="677">
        <v>1</v>
      </c>
      <c r="F54" s="665">
        <v>62515.155642288475</v>
      </c>
    </row>
    <row r="55" spans="1:6" ht="14.4" customHeight="1" x14ac:dyDescent="0.3">
      <c r="A55" s="687" t="s">
        <v>2695</v>
      </c>
      <c r="B55" s="664"/>
      <c r="C55" s="677">
        <v>0</v>
      </c>
      <c r="D55" s="664">
        <v>112552.31999999999</v>
      </c>
      <c r="E55" s="677">
        <v>1</v>
      </c>
      <c r="F55" s="665">
        <v>112552.31999999999</v>
      </c>
    </row>
    <row r="56" spans="1:6" ht="14.4" customHeight="1" x14ac:dyDescent="0.3">
      <c r="A56" s="687" t="s">
        <v>2696</v>
      </c>
      <c r="B56" s="664"/>
      <c r="C56" s="677">
        <v>0</v>
      </c>
      <c r="D56" s="664">
        <v>353.05999999999989</v>
      </c>
      <c r="E56" s="677">
        <v>1</v>
      </c>
      <c r="F56" s="665">
        <v>353.05999999999989</v>
      </c>
    </row>
    <row r="57" spans="1:6" ht="14.4" customHeight="1" x14ac:dyDescent="0.3">
      <c r="A57" s="687" t="s">
        <v>2697</v>
      </c>
      <c r="B57" s="664"/>
      <c r="C57" s="677">
        <v>0</v>
      </c>
      <c r="D57" s="664">
        <v>7009.6603678833762</v>
      </c>
      <c r="E57" s="677">
        <v>1</v>
      </c>
      <c r="F57" s="665">
        <v>7009.6603678833762</v>
      </c>
    </row>
    <row r="58" spans="1:6" ht="14.4" customHeight="1" x14ac:dyDescent="0.3">
      <c r="A58" s="687" t="s">
        <v>2698</v>
      </c>
      <c r="B58" s="664"/>
      <c r="C58" s="677">
        <v>0</v>
      </c>
      <c r="D58" s="664">
        <v>1545.1386359136977</v>
      </c>
      <c r="E58" s="677">
        <v>1</v>
      </c>
      <c r="F58" s="665">
        <v>1545.1386359136977</v>
      </c>
    </row>
    <row r="59" spans="1:6" ht="14.4" customHeight="1" x14ac:dyDescent="0.3">
      <c r="A59" s="687" t="s">
        <v>2699</v>
      </c>
      <c r="B59" s="664"/>
      <c r="C59" s="677">
        <v>0</v>
      </c>
      <c r="D59" s="664">
        <v>1694805.45</v>
      </c>
      <c r="E59" s="677">
        <v>1</v>
      </c>
      <c r="F59" s="665">
        <v>1694805.45</v>
      </c>
    </row>
    <row r="60" spans="1:6" ht="14.4" customHeight="1" x14ac:dyDescent="0.3">
      <c r="A60" s="687" t="s">
        <v>2700</v>
      </c>
      <c r="B60" s="664"/>
      <c r="C60" s="677">
        <v>0</v>
      </c>
      <c r="D60" s="664">
        <v>198.27839720779204</v>
      </c>
      <c r="E60" s="677">
        <v>1</v>
      </c>
      <c r="F60" s="665">
        <v>198.27839720779204</v>
      </c>
    </row>
    <row r="61" spans="1:6" ht="14.4" customHeight="1" x14ac:dyDescent="0.3">
      <c r="A61" s="687" t="s">
        <v>2701</v>
      </c>
      <c r="B61" s="664"/>
      <c r="C61" s="677">
        <v>0</v>
      </c>
      <c r="D61" s="664">
        <v>36371.525447771855</v>
      </c>
      <c r="E61" s="677">
        <v>1</v>
      </c>
      <c r="F61" s="665">
        <v>36371.525447771855</v>
      </c>
    </row>
    <row r="62" spans="1:6" ht="14.4" customHeight="1" x14ac:dyDescent="0.3">
      <c r="A62" s="687" t="s">
        <v>2702</v>
      </c>
      <c r="B62" s="664"/>
      <c r="C62" s="677">
        <v>0</v>
      </c>
      <c r="D62" s="664">
        <v>203.04950060266989</v>
      </c>
      <c r="E62" s="677">
        <v>1</v>
      </c>
      <c r="F62" s="665">
        <v>203.04950060266989</v>
      </c>
    </row>
    <row r="63" spans="1:6" ht="14.4" customHeight="1" x14ac:dyDescent="0.3">
      <c r="A63" s="687" t="s">
        <v>2703</v>
      </c>
      <c r="B63" s="664"/>
      <c r="C63" s="677">
        <v>0</v>
      </c>
      <c r="D63" s="664">
        <v>205.77982812343657</v>
      </c>
      <c r="E63" s="677">
        <v>1</v>
      </c>
      <c r="F63" s="665">
        <v>205.77982812343657</v>
      </c>
    </row>
    <row r="64" spans="1:6" ht="14.4" customHeight="1" x14ac:dyDescent="0.3">
      <c r="A64" s="687" t="s">
        <v>2704</v>
      </c>
      <c r="B64" s="664"/>
      <c r="C64" s="677">
        <v>0</v>
      </c>
      <c r="D64" s="664">
        <v>1950.2897542663964</v>
      </c>
      <c r="E64" s="677">
        <v>1</v>
      </c>
      <c r="F64" s="665">
        <v>1950.2897542663964</v>
      </c>
    </row>
    <row r="65" spans="1:6" ht="14.4" customHeight="1" x14ac:dyDescent="0.3">
      <c r="A65" s="687" t="s">
        <v>2705</v>
      </c>
      <c r="B65" s="664"/>
      <c r="C65" s="677">
        <v>0</v>
      </c>
      <c r="D65" s="664">
        <v>728.58799999999974</v>
      </c>
      <c r="E65" s="677">
        <v>1</v>
      </c>
      <c r="F65" s="665">
        <v>728.58799999999974</v>
      </c>
    </row>
    <row r="66" spans="1:6" ht="14.4" customHeight="1" x14ac:dyDescent="0.3">
      <c r="A66" s="687" t="s">
        <v>2706</v>
      </c>
      <c r="B66" s="664"/>
      <c r="C66" s="677">
        <v>0</v>
      </c>
      <c r="D66" s="664">
        <v>96.739999999999966</v>
      </c>
      <c r="E66" s="677">
        <v>1</v>
      </c>
      <c r="F66" s="665">
        <v>96.739999999999966</v>
      </c>
    </row>
    <row r="67" spans="1:6" ht="14.4" customHeight="1" x14ac:dyDescent="0.3">
      <c r="A67" s="687" t="s">
        <v>2707</v>
      </c>
      <c r="B67" s="664"/>
      <c r="C67" s="677">
        <v>0</v>
      </c>
      <c r="D67" s="664">
        <v>736.38689306001459</v>
      </c>
      <c r="E67" s="677">
        <v>1</v>
      </c>
      <c r="F67" s="665">
        <v>736.38689306001459</v>
      </c>
    </row>
    <row r="68" spans="1:6" ht="14.4" customHeight="1" x14ac:dyDescent="0.3">
      <c r="A68" s="687" t="s">
        <v>2708</v>
      </c>
      <c r="B68" s="664"/>
      <c r="C68" s="677">
        <v>0</v>
      </c>
      <c r="D68" s="664">
        <v>1002.9797151069212</v>
      </c>
      <c r="E68" s="677">
        <v>1</v>
      </c>
      <c r="F68" s="665">
        <v>1002.9797151069212</v>
      </c>
    </row>
    <row r="69" spans="1:6" ht="14.4" customHeight="1" x14ac:dyDescent="0.3">
      <c r="A69" s="687" t="s">
        <v>2709</v>
      </c>
      <c r="B69" s="664"/>
      <c r="C69" s="677">
        <v>0</v>
      </c>
      <c r="D69" s="664">
        <v>25.64</v>
      </c>
      <c r="E69" s="677">
        <v>1</v>
      </c>
      <c r="F69" s="665">
        <v>25.64</v>
      </c>
    </row>
    <row r="70" spans="1:6" ht="14.4" customHeight="1" x14ac:dyDescent="0.3">
      <c r="A70" s="687" t="s">
        <v>2710</v>
      </c>
      <c r="B70" s="664"/>
      <c r="C70" s="677">
        <v>0</v>
      </c>
      <c r="D70" s="664">
        <v>92.42999967842195</v>
      </c>
      <c r="E70" s="677">
        <v>1</v>
      </c>
      <c r="F70" s="665">
        <v>92.42999967842195</v>
      </c>
    </row>
    <row r="71" spans="1:6" ht="14.4" customHeight="1" x14ac:dyDescent="0.3">
      <c r="A71" s="687" t="s">
        <v>2711</v>
      </c>
      <c r="B71" s="664"/>
      <c r="C71" s="677">
        <v>0</v>
      </c>
      <c r="D71" s="664">
        <v>170.41828906496502</v>
      </c>
      <c r="E71" s="677">
        <v>1</v>
      </c>
      <c r="F71" s="665">
        <v>170.41828906496502</v>
      </c>
    </row>
    <row r="72" spans="1:6" ht="14.4" customHeight="1" x14ac:dyDescent="0.3">
      <c r="A72" s="687" t="s">
        <v>2712</v>
      </c>
      <c r="B72" s="664"/>
      <c r="C72" s="677">
        <v>0</v>
      </c>
      <c r="D72" s="664">
        <v>399.71880763579713</v>
      </c>
      <c r="E72" s="677">
        <v>1</v>
      </c>
      <c r="F72" s="665">
        <v>399.71880763579713</v>
      </c>
    </row>
    <row r="73" spans="1:6" ht="14.4" customHeight="1" x14ac:dyDescent="0.3">
      <c r="A73" s="687" t="s">
        <v>2713</v>
      </c>
      <c r="B73" s="664"/>
      <c r="C73" s="677">
        <v>0</v>
      </c>
      <c r="D73" s="664">
        <v>1034</v>
      </c>
      <c r="E73" s="677">
        <v>1</v>
      </c>
      <c r="F73" s="665">
        <v>1034</v>
      </c>
    </row>
    <row r="74" spans="1:6" ht="14.4" customHeight="1" x14ac:dyDescent="0.3">
      <c r="A74" s="687" t="s">
        <v>2714</v>
      </c>
      <c r="B74" s="664"/>
      <c r="C74" s="677">
        <v>0</v>
      </c>
      <c r="D74" s="664">
        <v>4002.5130015134609</v>
      </c>
      <c r="E74" s="677">
        <v>1</v>
      </c>
      <c r="F74" s="665">
        <v>4002.5130015134609</v>
      </c>
    </row>
    <row r="75" spans="1:6" ht="14.4" customHeight="1" x14ac:dyDescent="0.3">
      <c r="A75" s="687" t="s">
        <v>2715</v>
      </c>
      <c r="B75" s="664"/>
      <c r="C75" s="677">
        <v>0</v>
      </c>
      <c r="D75" s="664">
        <v>17310.027889732959</v>
      </c>
      <c r="E75" s="677">
        <v>1</v>
      </c>
      <c r="F75" s="665">
        <v>17310.027889732959</v>
      </c>
    </row>
    <row r="76" spans="1:6" ht="14.4" customHeight="1" x14ac:dyDescent="0.3">
      <c r="A76" s="687" t="s">
        <v>2716</v>
      </c>
      <c r="B76" s="664"/>
      <c r="C76" s="677">
        <v>0</v>
      </c>
      <c r="D76" s="664">
        <v>6643.98</v>
      </c>
      <c r="E76" s="677">
        <v>1</v>
      </c>
      <c r="F76" s="665">
        <v>6643.98</v>
      </c>
    </row>
    <row r="77" spans="1:6" ht="14.4" customHeight="1" x14ac:dyDescent="0.3">
      <c r="A77" s="687" t="s">
        <v>2717</v>
      </c>
      <c r="B77" s="664"/>
      <c r="C77" s="677">
        <v>0</v>
      </c>
      <c r="D77" s="664">
        <v>63.399682669465626</v>
      </c>
      <c r="E77" s="677">
        <v>1</v>
      </c>
      <c r="F77" s="665">
        <v>63.399682669465626</v>
      </c>
    </row>
    <row r="78" spans="1:6" ht="14.4" customHeight="1" x14ac:dyDescent="0.3">
      <c r="A78" s="687" t="s">
        <v>2718</v>
      </c>
      <c r="B78" s="664"/>
      <c r="C78" s="677">
        <v>0</v>
      </c>
      <c r="D78" s="664">
        <v>77378.855331465398</v>
      </c>
      <c r="E78" s="677">
        <v>1</v>
      </c>
      <c r="F78" s="665">
        <v>77378.855331465398</v>
      </c>
    </row>
    <row r="79" spans="1:6" ht="14.4" customHeight="1" thickBot="1" x14ac:dyDescent="0.35">
      <c r="A79" s="688" t="s">
        <v>2719</v>
      </c>
      <c r="B79" s="679"/>
      <c r="C79" s="680">
        <v>0</v>
      </c>
      <c r="D79" s="679">
        <v>42771.275172131871</v>
      </c>
      <c r="E79" s="680">
        <v>1</v>
      </c>
      <c r="F79" s="681">
        <v>42771.275172131871</v>
      </c>
    </row>
    <row r="80" spans="1:6" ht="14.4" customHeight="1" thickBot="1" x14ac:dyDescent="0.35">
      <c r="A80" s="682" t="s">
        <v>3</v>
      </c>
      <c r="B80" s="683">
        <v>96297.111567193482</v>
      </c>
      <c r="C80" s="684">
        <v>3.2751082373025604E-2</v>
      </c>
      <c r="D80" s="683">
        <v>2843975.5325670219</v>
      </c>
      <c r="E80" s="684">
        <v>0.96724891762697451</v>
      </c>
      <c r="F80" s="685">
        <v>2940272.6441342151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2858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110.8</v>
      </c>
      <c r="G3" s="47">
        <f>SUBTOTAL(9,G6:G1048576)</f>
        <v>96297.111567193511</v>
      </c>
      <c r="H3" s="48">
        <f>IF(M3=0,0,G3/M3)</f>
        <v>3.2751082373025618E-2</v>
      </c>
      <c r="I3" s="47">
        <f>SUBTOTAL(9,I6:I1048576)</f>
        <v>3705.2289000000001</v>
      </c>
      <c r="J3" s="47">
        <f>SUBTOTAL(9,J6:J1048576)</f>
        <v>2843975.532567021</v>
      </c>
      <c r="K3" s="48">
        <f>IF(M3=0,0,J3/M3)</f>
        <v>0.96724891762697418</v>
      </c>
      <c r="L3" s="47">
        <f>SUBTOTAL(9,L6:L1048576)</f>
        <v>3816.0289000000007</v>
      </c>
      <c r="M3" s="49">
        <f>SUBTOTAL(9,M6:M1048576)</f>
        <v>2940272.6441342151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571</v>
      </c>
      <c r="B6" s="655" t="s">
        <v>2720</v>
      </c>
      <c r="C6" s="655" t="s">
        <v>1561</v>
      </c>
      <c r="D6" s="655" t="s">
        <v>1562</v>
      </c>
      <c r="E6" s="655" t="s">
        <v>1563</v>
      </c>
      <c r="F6" s="658"/>
      <c r="G6" s="658"/>
      <c r="H6" s="676">
        <v>0</v>
      </c>
      <c r="I6" s="658">
        <v>190</v>
      </c>
      <c r="J6" s="658">
        <v>12900.489343480549</v>
      </c>
      <c r="K6" s="676">
        <v>1</v>
      </c>
      <c r="L6" s="658">
        <v>190</v>
      </c>
      <c r="M6" s="659">
        <v>12900.489343480549</v>
      </c>
    </row>
    <row r="7" spans="1:13" ht="14.4" customHeight="1" x14ac:dyDescent="0.3">
      <c r="A7" s="660" t="s">
        <v>571</v>
      </c>
      <c r="B7" s="661" t="s">
        <v>2721</v>
      </c>
      <c r="C7" s="661" t="s">
        <v>1519</v>
      </c>
      <c r="D7" s="661" t="s">
        <v>1520</v>
      </c>
      <c r="E7" s="661" t="s">
        <v>1521</v>
      </c>
      <c r="F7" s="664"/>
      <c r="G7" s="664"/>
      <c r="H7" s="677">
        <v>0</v>
      </c>
      <c r="I7" s="664">
        <v>1</v>
      </c>
      <c r="J7" s="664">
        <v>63.399682669465626</v>
      </c>
      <c r="K7" s="677">
        <v>1</v>
      </c>
      <c r="L7" s="664">
        <v>1</v>
      </c>
      <c r="M7" s="665">
        <v>63.399682669465626</v>
      </c>
    </row>
    <row r="8" spans="1:13" ht="14.4" customHeight="1" x14ac:dyDescent="0.3">
      <c r="A8" s="660" t="s">
        <v>571</v>
      </c>
      <c r="B8" s="661" t="s">
        <v>2722</v>
      </c>
      <c r="C8" s="661" t="s">
        <v>1599</v>
      </c>
      <c r="D8" s="661" t="s">
        <v>1600</v>
      </c>
      <c r="E8" s="661" t="s">
        <v>1601</v>
      </c>
      <c r="F8" s="664"/>
      <c r="G8" s="664"/>
      <c r="H8" s="677">
        <v>0</v>
      </c>
      <c r="I8" s="664">
        <v>11</v>
      </c>
      <c r="J8" s="664">
        <v>4003.7666328304658</v>
      </c>
      <c r="K8" s="677">
        <v>1</v>
      </c>
      <c r="L8" s="664">
        <v>11</v>
      </c>
      <c r="M8" s="665">
        <v>4003.7666328304658</v>
      </c>
    </row>
    <row r="9" spans="1:13" ht="14.4" customHeight="1" x14ac:dyDescent="0.3">
      <c r="A9" s="660" t="s">
        <v>571</v>
      </c>
      <c r="B9" s="661" t="s">
        <v>2722</v>
      </c>
      <c r="C9" s="661" t="s">
        <v>613</v>
      </c>
      <c r="D9" s="661" t="s">
        <v>2723</v>
      </c>
      <c r="E9" s="661" t="s">
        <v>615</v>
      </c>
      <c r="F9" s="664">
        <v>2</v>
      </c>
      <c r="G9" s="664">
        <v>787.18999999999994</v>
      </c>
      <c r="H9" s="677">
        <v>1</v>
      </c>
      <c r="I9" s="664"/>
      <c r="J9" s="664"/>
      <c r="K9" s="677">
        <v>0</v>
      </c>
      <c r="L9" s="664">
        <v>2</v>
      </c>
      <c r="M9" s="665">
        <v>787.18999999999994</v>
      </c>
    </row>
    <row r="10" spans="1:13" ht="14.4" customHeight="1" x14ac:dyDescent="0.3">
      <c r="A10" s="660" t="s">
        <v>571</v>
      </c>
      <c r="B10" s="661" t="s">
        <v>2722</v>
      </c>
      <c r="C10" s="661" t="s">
        <v>616</v>
      </c>
      <c r="D10" s="661" t="s">
        <v>617</v>
      </c>
      <c r="E10" s="661" t="s">
        <v>618</v>
      </c>
      <c r="F10" s="664">
        <v>6</v>
      </c>
      <c r="G10" s="664">
        <v>2325.5400069050966</v>
      </c>
      <c r="H10" s="677">
        <v>1</v>
      </c>
      <c r="I10" s="664"/>
      <c r="J10" s="664"/>
      <c r="K10" s="677">
        <v>0</v>
      </c>
      <c r="L10" s="664">
        <v>6</v>
      </c>
      <c r="M10" s="665">
        <v>2325.5400069050966</v>
      </c>
    </row>
    <row r="11" spans="1:13" ht="14.4" customHeight="1" x14ac:dyDescent="0.3">
      <c r="A11" s="660" t="s">
        <v>571</v>
      </c>
      <c r="B11" s="661" t="s">
        <v>2724</v>
      </c>
      <c r="C11" s="661" t="s">
        <v>1618</v>
      </c>
      <c r="D11" s="661" t="s">
        <v>1619</v>
      </c>
      <c r="E11" s="661" t="s">
        <v>2725</v>
      </c>
      <c r="F11" s="664"/>
      <c r="G11" s="664"/>
      <c r="H11" s="677">
        <v>0</v>
      </c>
      <c r="I11" s="664">
        <v>13</v>
      </c>
      <c r="J11" s="664">
        <v>6643.98</v>
      </c>
      <c r="K11" s="677">
        <v>1</v>
      </c>
      <c r="L11" s="664">
        <v>13</v>
      </c>
      <c r="M11" s="665">
        <v>6643.98</v>
      </c>
    </row>
    <row r="12" spans="1:13" ht="14.4" customHeight="1" x14ac:dyDescent="0.3">
      <c r="A12" s="660" t="s">
        <v>571</v>
      </c>
      <c r="B12" s="661" t="s">
        <v>2726</v>
      </c>
      <c r="C12" s="661" t="s">
        <v>1558</v>
      </c>
      <c r="D12" s="661" t="s">
        <v>1498</v>
      </c>
      <c r="E12" s="661" t="s">
        <v>1559</v>
      </c>
      <c r="F12" s="664"/>
      <c r="G12" s="664"/>
      <c r="H12" s="677">
        <v>0</v>
      </c>
      <c r="I12" s="664">
        <v>3</v>
      </c>
      <c r="J12" s="664">
        <v>233.54999999999995</v>
      </c>
      <c r="K12" s="677">
        <v>1</v>
      </c>
      <c r="L12" s="664">
        <v>3</v>
      </c>
      <c r="M12" s="665">
        <v>233.54999999999995</v>
      </c>
    </row>
    <row r="13" spans="1:13" ht="14.4" customHeight="1" x14ac:dyDescent="0.3">
      <c r="A13" s="660" t="s">
        <v>571</v>
      </c>
      <c r="B13" s="661" t="s">
        <v>2726</v>
      </c>
      <c r="C13" s="661" t="s">
        <v>1497</v>
      </c>
      <c r="D13" s="661" t="s">
        <v>1498</v>
      </c>
      <c r="E13" s="661" t="s">
        <v>1499</v>
      </c>
      <c r="F13" s="664"/>
      <c r="G13" s="664"/>
      <c r="H13" s="677">
        <v>0</v>
      </c>
      <c r="I13" s="664">
        <v>4</v>
      </c>
      <c r="J13" s="664">
        <v>428.19934346247373</v>
      </c>
      <c r="K13" s="677">
        <v>1</v>
      </c>
      <c r="L13" s="664">
        <v>4</v>
      </c>
      <c r="M13" s="665">
        <v>428.19934346247373</v>
      </c>
    </row>
    <row r="14" spans="1:13" ht="14.4" customHeight="1" x14ac:dyDescent="0.3">
      <c r="A14" s="660" t="s">
        <v>571</v>
      </c>
      <c r="B14" s="661" t="s">
        <v>2727</v>
      </c>
      <c r="C14" s="661" t="s">
        <v>1509</v>
      </c>
      <c r="D14" s="661" t="s">
        <v>1510</v>
      </c>
      <c r="E14" s="661" t="s">
        <v>2728</v>
      </c>
      <c r="F14" s="664"/>
      <c r="G14" s="664"/>
      <c r="H14" s="677">
        <v>0</v>
      </c>
      <c r="I14" s="664">
        <v>2</v>
      </c>
      <c r="J14" s="664">
        <v>98.840000000000032</v>
      </c>
      <c r="K14" s="677">
        <v>1</v>
      </c>
      <c r="L14" s="664">
        <v>2</v>
      </c>
      <c r="M14" s="665">
        <v>98.840000000000032</v>
      </c>
    </row>
    <row r="15" spans="1:13" ht="14.4" customHeight="1" x14ac:dyDescent="0.3">
      <c r="A15" s="660" t="s">
        <v>571</v>
      </c>
      <c r="B15" s="661" t="s">
        <v>2729</v>
      </c>
      <c r="C15" s="661" t="s">
        <v>1587</v>
      </c>
      <c r="D15" s="661" t="s">
        <v>1479</v>
      </c>
      <c r="E15" s="661" t="s">
        <v>1588</v>
      </c>
      <c r="F15" s="664"/>
      <c r="G15" s="664"/>
      <c r="H15" s="677">
        <v>0</v>
      </c>
      <c r="I15" s="664">
        <v>23</v>
      </c>
      <c r="J15" s="664">
        <v>6961.1781275933854</v>
      </c>
      <c r="K15" s="677">
        <v>1</v>
      </c>
      <c r="L15" s="664">
        <v>23</v>
      </c>
      <c r="M15" s="665">
        <v>6961.1781275933854</v>
      </c>
    </row>
    <row r="16" spans="1:13" ht="14.4" customHeight="1" x14ac:dyDescent="0.3">
      <c r="A16" s="660" t="s">
        <v>571</v>
      </c>
      <c r="B16" s="661" t="s">
        <v>2729</v>
      </c>
      <c r="C16" s="661" t="s">
        <v>1590</v>
      </c>
      <c r="D16" s="661" t="s">
        <v>1479</v>
      </c>
      <c r="E16" s="661" t="s">
        <v>1591</v>
      </c>
      <c r="F16" s="664"/>
      <c r="G16" s="664"/>
      <c r="H16" s="677">
        <v>0</v>
      </c>
      <c r="I16" s="664">
        <v>32</v>
      </c>
      <c r="J16" s="664">
        <v>13160.737384726439</v>
      </c>
      <c r="K16" s="677">
        <v>1</v>
      </c>
      <c r="L16" s="664">
        <v>32</v>
      </c>
      <c r="M16" s="665">
        <v>13160.737384726439</v>
      </c>
    </row>
    <row r="17" spans="1:13" ht="14.4" customHeight="1" x14ac:dyDescent="0.3">
      <c r="A17" s="660" t="s">
        <v>571</v>
      </c>
      <c r="B17" s="661" t="s">
        <v>2729</v>
      </c>
      <c r="C17" s="661" t="s">
        <v>1478</v>
      </c>
      <c r="D17" s="661" t="s">
        <v>1479</v>
      </c>
      <c r="E17" s="661" t="s">
        <v>1480</v>
      </c>
      <c r="F17" s="664"/>
      <c r="G17" s="664"/>
      <c r="H17" s="677">
        <v>0</v>
      </c>
      <c r="I17" s="664">
        <v>13</v>
      </c>
      <c r="J17" s="664">
        <v>8255.9135116553589</v>
      </c>
      <c r="K17" s="677">
        <v>1</v>
      </c>
      <c r="L17" s="664">
        <v>13</v>
      </c>
      <c r="M17" s="665">
        <v>8255.9135116553589</v>
      </c>
    </row>
    <row r="18" spans="1:13" ht="14.4" customHeight="1" x14ac:dyDescent="0.3">
      <c r="A18" s="660" t="s">
        <v>571</v>
      </c>
      <c r="B18" s="661" t="s">
        <v>2729</v>
      </c>
      <c r="C18" s="661" t="s">
        <v>1482</v>
      </c>
      <c r="D18" s="661" t="s">
        <v>1479</v>
      </c>
      <c r="E18" s="661" t="s">
        <v>1483</v>
      </c>
      <c r="F18" s="664"/>
      <c r="G18" s="664"/>
      <c r="H18" s="677">
        <v>0</v>
      </c>
      <c r="I18" s="664">
        <v>4</v>
      </c>
      <c r="J18" s="664">
        <v>2917.5852395933603</v>
      </c>
      <c r="K18" s="677">
        <v>1</v>
      </c>
      <c r="L18" s="664">
        <v>4</v>
      </c>
      <c r="M18" s="665">
        <v>2917.5852395933603</v>
      </c>
    </row>
    <row r="19" spans="1:13" ht="14.4" customHeight="1" x14ac:dyDescent="0.3">
      <c r="A19" s="660" t="s">
        <v>571</v>
      </c>
      <c r="B19" s="661" t="s">
        <v>2730</v>
      </c>
      <c r="C19" s="661" t="s">
        <v>1463</v>
      </c>
      <c r="D19" s="661" t="s">
        <v>1464</v>
      </c>
      <c r="E19" s="661" t="s">
        <v>2731</v>
      </c>
      <c r="F19" s="664"/>
      <c r="G19" s="664"/>
      <c r="H19" s="677">
        <v>0</v>
      </c>
      <c r="I19" s="664">
        <v>2</v>
      </c>
      <c r="J19" s="664">
        <v>92.42999967842195</v>
      </c>
      <c r="K19" s="677">
        <v>1</v>
      </c>
      <c r="L19" s="664">
        <v>2</v>
      </c>
      <c r="M19" s="665">
        <v>92.42999967842195</v>
      </c>
    </row>
    <row r="20" spans="1:13" ht="14.4" customHeight="1" x14ac:dyDescent="0.3">
      <c r="A20" s="660" t="s">
        <v>571</v>
      </c>
      <c r="B20" s="661" t="s">
        <v>2732</v>
      </c>
      <c r="C20" s="661" t="s">
        <v>1505</v>
      </c>
      <c r="D20" s="661" t="s">
        <v>1506</v>
      </c>
      <c r="E20" s="661" t="s">
        <v>1507</v>
      </c>
      <c r="F20" s="664"/>
      <c r="G20" s="664"/>
      <c r="H20" s="677">
        <v>0</v>
      </c>
      <c r="I20" s="664">
        <v>3</v>
      </c>
      <c r="J20" s="664">
        <v>229.07982840325488</v>
      </c>
      <c r="K20" s="677">
        <v>1</v>
      </c>
      <c r="L20" s="664">
        <v>3</v>
      </c>
      <c r="M20" s="665">
        <v>229.07982840325488</v>
      </c>
    </row>
    <row r="21" spans="1:13" ht="14.4" customHeight="1" x14ac:dyDescent="0.3">
      <c r="A21" s="660" t="s">
        <v>571</v>
      </c>
      <c r="B21" s="661" t="s">
        <v>2733</v>
      </c>
      <c r="C21" s="661" t="s">
        <v>1501</v>
      </c>
      <c r="D21" s="661" t="s">
        <v>1502</v>
      </c>
      <c r="E21" s="661" t="s">
        <v>1503</v>
      </c>
      <c r="F21" s="664"/>
      <c r="G21" s="664"/>
      <c r="H21" s="677">
        <v>0</v>
      </c>
      <c r="I21" s="664">
        <v>2</v>
      </c>
      <c r="J21" s="664">
        <v>91.099999999999909</v>
      </c>
      <c r="K21" s="677">
        <v>1</v>
      </c>
      <c r="L21" s="664">
        <v>2</v>
      </c>
      <c r="M21" s="665">
        <v>91.099999999999909</v>
      </c>
    </row>
    <row r="22" spans="1:13" ht="14.4" customHeight="1" x14ac:dyDescent="0.3">
      <c r="A22" s="660" t="s">
        <v>571</v>
      </c>
      <c r="B22" s="661" t="s">
        <v>2734</v>
      </c>
      <c r="C22" s="661" t="s">
        <v>1542</v>
      </c>
      <c r="D22" s="661" t="s">
        <v>1543</v>
      </c>
      <c r="E22" s="661" t="s">
        <v>1544</v>
      </c>
      <c r="F22" s="664"/>
      <c r="G22" s="664"/>
      <c r="H22" s="677">
        <v>0</v>
      </c>
      <c r="I22" s="664">
        <v>1</v>
      </c>
      <c r="J22" s="664">
        <v>46.220000000000006</v>
      </c>
      <c r="K22" s="677">
        <v>1</v>
      </c>
      <c r="L22" s="664">
        <v>1</v>
      </c>
      <c r="M22" s="665">
        <v>46.220000000000006</v>
      </c>
    </row>
    <row r="23" spans="1:13" ht="14.4" customHeight="1" x14ac:dyDescent="0.3">
      <c r="A23" s="660" t="s">
        <v>571</v>
      </c>
      <c r="B23" s="661" t="s">
        <v>2735</v>
      </c>
      <c r="C23" s="661" t="s">
        <v>607</v>
      </c>
      <c r="D23" s="661" t="s">
        <v>608</v>
      </c>
      <c r="E23" s="661" t="s">
        <v>609</v>
      </c>
      <c r="F23" s="664">
        <v>1</v>
      </c>
      <c r="G23" s="664">
        <v>114.09939595258166</v>
      </c>
      <c r="H23" s="677">
        <v>1</v>
      </c>
      <c r="I23" s="664"/>
      <c r="J23" s="664"/>
      <c r="K23" s="677">
        <v>0</v>
      </c>
      <c r="L23" s="664">
        <v>1</v>
      </c>
      <c r="M23" s="665">
        <v>114.09939595258166</v>
      </c>
    </row>
    <row r="24" spans="1:13" ht="14.4" customHeight="1" x14ac:dyDescent="0.3">
      <c r="A24" s="660" t="s">
        <v>571</v>
      </c>
      <c r="B24" s="661" t="s">
        <v>2736</v>
      </c>
      <c r="C24" s="661" t="s">
        <v>1565</v>
      </c>
      <c r="D24" s="661" t="s">
        <v>2737</v>
      </c>
      <c r="E24" s="661" t="s">
        <v>2738</v>
      </c>
      <c r="F24" s="664"/>
      <c r="G24" s="664"/>
      <c r="H24" s="677">
        <v>0</v>
      </c>
      <c r="I24" s="664">
        <v>1</v>
      </c>
      <c r="J24" s="664">
        <v>28.089999999999986</v>
      </c>
      <c r="K24" s="677">
        <v>1</v>
      </c>
      <c r="L24" s="664">
        <v>1</v>
      </c>
      <c r="M24" s="665">
        <v>28.089999999999986</v>
      </c>
    </row>
    <row r="25" spans="1:13" ht="14.4" customHeight="1" x14ac:dyDescent="0.3">
      <c r="A25" s="660" t="s">
        <v>571</v>
      </c>
      <c r="B25" s="661" t="s">
        <v>2739</v>
      </c>
      <c r="C25" s="661" t="s">
        <v>1577</v>
      </c>
      <c r="D25" s="661" t="s">
        <v>1578</v>
      </c>
      <c r="E25" s="661" t="s">
        <v>1528</v>
      </c>
      <c r="F25" s="664"/>
      <c r="G25" s="664"/>
      <c r="H25" s="677">
        <v>0</v>
      </c>
      <c r="I25" s="664">
        <v>1</v>
      </c>
      <c r="J25" s="664">
        <v>115.5</v>
      </c>
      <c r="K25" s="677">
        <v>1</v>
      </c>
      <c r="L25" s="664">
        <v>1</v>
      </c>
      <c r="M25" s="665">
        <v>115.5</v>
      </c>
    </row>
    <row r="26" spans="1:13" ht="14.4" customHeight="1" x14ac:dyDescent="0.3">
      <c r="A26" s="660" t="s">
        <v>571</v>
      </c>
      <c r="B26" s="661" t="s">
        <v>2739</v>
      </c>
      <c r="C26" s="661" t="s">
        <v>1596</v>
      </c>
      <c r="D26" s="661" t="s">
        <v>1597</v>
      </c>
      <c r="E26" s="661" t="s">
        <v>1528</v>
      </c>
      <c r="F26" s="664"/>
      <c r="G26" s="664"/>
      <c r="H26" s="677">
        <v>0</v>
      </c>
      <c r="I26" s="664">
        <v>1</v>
      </c>
      <c r="J26" s="664">
        <v>211.43</v>
      </c>
      <c r="K26" s="677">
        <v>1</v>
      </c>
      <c r="L26" s="664">
        <v>1</v>
      </c>
      <c r="M26" s="665">
        <v>211.43</v>
      </c>
    </row>
    <row r="27" spans="1:13" ht="14.4" customHeight="1" x14ac:dyDescent="0.3">
      <c r="A27" s="660" t="s">
        <v>571</v>
      </c>
      <c r="B27" s="661" t="s">
        <v>2739</v>
      </c>
      <c r="C27" s="661" t="s">
        <v>1580</v>
      </c>
      <c r="D27" s="661" t="s">
        <v>1581</v>
      </c>
      <c r="E27" s="661" t="s">
        <v>1528</v>
      </c>
      <c r="F27" s="664"/>
      <c r="G27" s="664"/>
      <c r="H27" s="677">
        <v>0</v>
      </c>
      <c r="I27" s="664">
        <v>1</v>
      </c>
      <c r="J27" s="664">
        <v>153.946</v>
      </c>
      <c r="K27" s="677">
        <v>1</v>
      </c>
      <c r="L27" s="664">
        <v>1</v>
      </c>
      <c r="M27" s="665">
        <v>153.946</v>
      </c>
    </row>
    <row r="28" spans="1:13" ht="14.4" customHeight="1" x14ac:dyDescent="0.3">
      <c r="A28" s="660" t="s">
        <v>571</v>
      </c>
      <c r="B28" s="661" t="s">
        <v>2739</v>
      </c>
      <c r="C28" s="661" t="s">
        <v>1526</v>
      </c>
      <c r="D28" s="661" t="s">
        <v>1527</v>
      </c>
      <c r="E28" s="661" t="s">
        <v>1528</v>
      </c>
      <c r="F28" s="664"/>
      <c r="G28" s="664"/>
      <c r="H28" s="677">
        <v>0</v>
      </c>
      <c r="I28" s="664">
        <v>1</v>
      </c>
      <c r="J28" s="664">
        <v>101.89999999999998</v>
      </c>
      <c r="K28" s="677">
        <v>1</v>
      </c>
      <c r="L28" s="664">
        <v>1</v>
      </c>
      <c r="M28" s="665">
        <v>101.89999999999998</v>
      </c>
    </row>
    <row r="29" spans="1:13" ht="14.4" customHeight="1" x14ac:dyDescent="0.3">
      <c r="A29" s="660" t="s">
        <v>571</v>
      </c>
      <c r="B29" s="661" t="s">
        <v>2740</v>
      </c>
      <c r="C29" s="661" t="s">
        <v>1538</v>
      </c>
      <c r="D29" s="661" t="s">
        <v>1539</v>
      </c>
      <c r="E29" s="661" t="s">
        <v>1540</v>
      </c>
      <c r="F29" s="664"/>
      <c r="G29" s="664"/>
      <c r="H29" s="677">
        <v>0</v>
      </c>
      <c r="I29" s="664">
        <v>3</v>
      </c>
      <c r="J29" s="664">
        <v>123.86999999999998</v>
      </c>
      <c r="K29" s="677">
        <v>1</v>
      </c>
      <c r="L29" s="664">
        <v>3</v>
      </c>
      <c r="M29" s="665">
        <v>123.86999999999998</v>
      </c>
    </row>
    <row r="30" spans="1:13" ht="14.4" customHeight="1" x14ac:dyDescent="0.3">
      <c r="A30" s="660" t="s">
        <v>571</v>
      </c>
      <c r="B30" s="661" t="s">
        <v>2740</v>
      </c>
      <c r="C30" s="661" t="s">
        <v>1626</v>
      </c>
      <c r="D30" s="661" t="s">
        <v>1539</v>
      </c>
      <c r="E30" s="661" t="s">
        <v>2741</v>
      </c>
      <c r="F30" s="664"/>
      <c r="G30" s="664"/>
      <c r="H30" s="677">
        <v>0</v>
      </c>
      <c r="I30" s="664">
        <v>1</v>
      </c>
      <c r="J30" s="664">
        <v>123.87778737406283</v>
      </c>
      <c r="K30" s="677">
        <v>1</v>
      </c>
      <c r="L30" s="664">
        <v>1</v>
      </c>
      <c r="M30" s="665">
        <v>123.87778737406283</v>
      </c>
    </row>
    <row r="31" spans="1:13" ht="14.4" customHeight="1" x14ac:dyDescent="0.3">
      <c r="A31" s="660" t="s">
        <v>571</v>
      </c>
      <c r="B31" s="661" t="s">
        <v>2742</v>
      </c>
      <c r="C31" s="661" t="s">
        <v>1471</v>
      </c>
      <c r="D31" s="661" t="s">
        <v>1472</v>
      </c>
      <c r="E31" s="661" t="s">
        <v>945</v>
      </c>
      <c r="F31" s="664"/>
      <c r="G31" s="664"/>
      <c r="H31" s="677">
        <v>0</v>
      </c>
      <c r="I31" s="664">
        <v>1</v>
      </c>
      <c r="J31" s="664">
        <v>49.659999999999968</v>
      </c>
      <c r="K31" s="677">
        <v>1</v>
      </c>
      <c r="L31" s="664">
        <v>1</v>
      </c>
      <c r="M31" s="665">
        <v>49.659999999999968</v>
      </c>
    </row>
    <row r="32" spans="1:13" ht="14.4" customHeight="1" x14ac:dyDescent="0.3">
      <c r="A32" s="660" t="s">
        <v>571</v>
      </c>
      <c r="B32" s="661" t="s">
        <v>2743</v>
      </c>
      <c r="C32" s="661" t="s">
        <v>1636</v>
      </c>
      <c r="D32" s="661" t="s">
        <v>1637</v>
      </c>
      <c r="E32" s="661" t="s">
        <v>1638</v>
      </c>
      <c r="F32" s="664"/>
      <c r="G32" s="664"/>
      <c r="H32" s="677">
        <v>0</v>
      </c>
      <c r="I32" s="664">
        <v>1</v>
      </c>
      <c r="J32" s="664">
        <v>92.25999999999992</v>
      </c>
      <c r="K32" s="677">
        <v>1</v>
      </c>
      <c r="L32" s="664">
        <v>1</v>
      </c>
      <c r="M32" s="665">
        <v>92.25999999999992</v>
      </c>
    </row>
    <row r="33" spans="1:13" ht="14.4" customHeight="1" x14ac:dyDescent="0.3">
      <c r="A33" s="660" t="s">
        <v>571</v>
      </c>
      <c r="B33" s="661" t="s">
        <v>2743</v>
      </c>
      <c r="C33" s="661" t="s">
        <v>1534</v>
      </c>
      <c r="D33" s="661" t="s">
        <v>2368</v>
      </c>
      <c r="E33" s="661" t="s">
        <v>1638</v>
      </c>
      <c r="F33" s="664"/>
      <c r="G33" s="664"/>
      <c r="H33" s="677">
        <v>0</v>
      </c>
      <c r="I33" s="664">
        <v>1</v>
      </c>
      <c r="J33" s="664">
        <v>93.629381978821826</v>
      </c>
      <c r="K33" s="677">
        <v>1</v>
      </c>
      <c r="L33" s="664">
        <v>1</v>
      </c>
      <c r="M33" s="665">
        <v>93.629381978821826</v>
      </c>
    </row>
    <row r="34" spans="1:13" ht="14.4" customHeight="1" x14ac:dyDescent="0.3">
      <c r="A34" s="660" t="s">
        <v>571</v>
      </c>
      <c r="B34" s="661" t="s">
        <v>2744</v>
      </c>
      <c r="C34" s="661" t="s">
        <v>1467</v>
      </c>
      <c r="D34" s="661" t="s">
        <v>1468</v>
      </c>
      <c r="E34" s="661" t="s">
        <v>2745</v>
      </c>
      <c r="F34" s="664"/>
      <c r="G34" s="664"/>
      <c r="H34" s="677">
        <v>0</v>
      </c>
      <c r="I34" s="664">
        <v>3</v>
      </c>
      <c r="J34" s="664">
        <v>358.4495908105232</v>
      </c>
      <c r="K34" s="677">
        <v>1</v>
      </c>
      <c r="L34" s="664">
        <v>3</v>
      </c>
      <c r="M34" s="665">
        <v>358.4495908105232</v>
      </c>
    </row>
    <row r="35" spans="1:13" ht="14.4" customHeight="1" x14ac:dyDescent="0.3">
      <c r="A35" s="660" t="s">
        <v>571</v>
      </c>
      <c r="B35" s="661" t="s">
        <v>2746</v>
      </c>
      <c r="C35" s="661" t="s">
        <v>1593</v>
      </c>
      <c r="D35" s="661" t="s">
        <v>2747</v>
      </c>
      <c r="E35" s="661" t="s">
        <v>2748</v>
      </c>
      <c r="F35" s="664"/>
      <c r="G35" s="664"/>
      <c r="H35" s="677">
        <v>0</v>
      </c>
      <c r="I35" s="664">
        <v>30</v>
      </c>
      <c r="J35" s="664">
        <v>4032.5999999999995</v>
      </c>
      <c r="K35" s="677">
        <v>1</v>
      </c>
      <c r="L35" s="664">
        <v>30</v>
      </c>
      <c r="M35" s="665">
        <v>4032.5999999999995</v>
      </c>
    </row>
    <row r="36" spans="1:13" ht="14.4" customHeight="1" x14ac:dyDescent="0.3">
      <c r="A36" s="660" t="s">
        <v>571</v>
      </c>
      <c r="B36" s="661" t="s">
        <v>2746</v>
      </c>
      <c r="C36" s="661" t="s">
        <v>1459</v>
      </c>
      <c r="D36" s="661" t="s">
        <v>2749</v>
      </c>
      <c r="E36" s="661" t="s">
        <v>2750</v>
      </c>
      <c r="F36" s="664"/>
      <c r="G36" s="664"/>
      <c r="H36" s="677">
        <v>0</v>
      </c>
      <c r="I36" s="664">
        <v>70</v>
      </c>
      <c r="J36" s="664">
        <v>2433.1999999999998</v>
      </c>
      <c r="K36" s="677">
        <v>1</v>
      </c>
      <c r="L36" s="664">
        <v>70</v>
      </c>
      <c r="M36" s="665">
        <v>2433.1999999999998</v>
      </c>
    </row>
    <row r="37" spans="1:13" ht="14.4" customHeight="1" x14ac:dyDescent="0.3">
      <c r="A37" s="660" t="s">
        <v>571</v>
      </c>
      <c r="B37" s="661" t="s">
        <v>2751</v>
      </c>
      <c r="C37" s="661" t="s">
        <v>1569</v>
      </c>
      <c r="D37" s="661" t="s">
        <v>2752</v>
      </c>
      <c r="E37" s="661" t="s">
        <v>2753</v>
      </c>
      <c r="F37" s="664"/>
      <c r="G37" s="664"/>
      <c r="H37" s="677">
        <v>0</v>
      </c>
      <c r="I37" s="664">
        <v>2</v>
      </c>
      <c r="J37" s="664">
        <v>128.96000239471545</v>
      </c>
      <c r="K37" s="677">
        <v>1</v>
      </c>
      <c r="L37" s="664">
        <v>2</v>
      </c>
      <c r="M37" s="665">
        <v>128.96000239471545</v>
      </c>
    </row>
    <row r="38" spans="1:13" ht="14.4" customHeight="1" x14ac:dyDescent="0.3">
      <c r="A38" s="660" t="s">
        <v>571</v>
      </c>
      <c r="B38" s="661" t="s">
        <v>2754</v>
      </c>
      <c r="C38" s="661" t="s">
        <v>610</v>
      </c>
      <c r="D38" s="661" t="s">
        <v>611</v>
      </c>
      <c r="E38" s="661" t="s">
        <v>2755</v>
      </c>
      <c r="F38" s="664">
        <v>2</v>
      </c>
      <c r="G38" s="664">
        <v>353.43999999999988</v>
      </c>
      <c r="H38" s="677">
        <v>1</v>
      </c>
      <c r="I38" s="664"/>
      <c r="J38" s="664"/>
      <c r="K38" s="677">
        <v>0</v>
      </c>
      <c r="L38" s="664">
        <v>2</v>
      </c>
      <c r="M38" s="665">
        <v>353.43999999999988</v>
      </c>
    </row>
    <row r="39" spans="1:13" ht="14.4" customHeight="1" x14ac:dyDescent="0.3">
      <c r="A39" s="660" t="s">
        <v>571</v>
      </c>
      <c r="B39" s="661" t="s">
        <v>2754</v>
      </c>
      <c r="C39" s="661" t="s">
        <v>1769</v>
      </c>
      <c r="D39" s="661" t="s">
        <v>2756</v>
      </c>
      <c r="E39" s="661" t="s">
        <v>2757</v>
      </c>
      <c r="F39" s="664"/>
      <c r="G39" s="664"/>
      <c r="H39" s="677">
        <v>0</v>
      </c>
      <c r="I39" s="664">
        <v>29</v>
      </c>
      <c r="J39" s="664">
        <v>2264.0699999999997</v>
      </c>
      <c r="K39" s="677">
        <v>1</v>
      </c>
      <c r="L39" s="664">
        <v>29</v>
      </c>
      <c r="M39" s="665">
        <v>2264.0699999999997</v>
      </c>
    </row>
    <row r="40" spans="1:13" ht="14.4" customHeight="1" x14ac:dyDescent="0.3">
      <c r="A40" s="660" t="s">
        <v>571</v>
      </c>
      <c r="B40" s="661" t="s">
        <v>2758</v>
      </c>
      <c r="C40" s="661" t="s">
        <v>1787</v>
      </c>
      <c r="D40" s="661" t="s">
        <v>1788</v>
      </c>
      <c r="E40" s="661" t="s">
        <v>1789</v>
      </c>
      <c r="F40" s="664"/>
      <c r="G40" s="664"/>
      <c r="H40" s="677">
        <v>0</v>
      </c>
      <c r="I40" s="664">
        <v>13</v>
      </c>
      <c r="J40" s="664">
        <v>6006</v>
      </c>
      <c r="K40" s="677">
        <v>1</v>
      </c>
      <c r="L40" s="664">
        <v>13</v>
      </c>
      <c r="M40" s="665">
        <v>6006</v>
      </c>
    </row>
    <row r="41" spans="1:13" ht="14.4" customHeight="1" x14ac:dyDescent="0.3">
      <c r="A41" s="660" t="s">
        <v>571</v>
      </c>
      <c r="B41" s="661" t="s">
        <v>2758</v>
      </c>
      <c r="C41" s="661" t="s">
        <v>1694</v>
      </c>
      <c r="D41" s="661" t="s">
        <v>1695</v>
      </c>
      <c r="E41" s="661" t="s">
        <v>1696</v>
      </c>
      <c r="F41" s="664">
        <v>18.200000000000003</v>
      </c>
      <c r="G41" s="664">
        <v>32562.347999999998</v>
      </c>
      <c r="H41" s="677">
        <v>1</v>
      </c>
      <c r="I41" s="664"/>
      <c r="J41" s="664"/>
      <c r="K41" s="677">
        <v>0</v>
      </c>
      <c r="L41" s="664">
        <v>18.200000000000003</v>
      </c>
      <c r="M41" s="665">
        <v>32562.347999999998</v>
      </c>
    </row>
    <row r="42" spans="1:13" ht="14.4" customHeight="1" x14ac:dyDescent="0.3">
      <c r="A42" s="660" t="s">
        <v>571</v>
      </c>
      <c r="B42" s="661" t="s">
        <v>2759</v>
      </c>
      <c r="C42" s="661" t="s">
        <v>1790</v>
      </c>
      <c r="D42" s="661" t="s">
        <v>1791</v>
      </c>
      <c r="E42" s="661" t="s">
        <v>1792</v>
      </c>
      <c r="F42" s="664">
        <v>5</v>
      </c>
      <c r="G42" s="664">
        <v>927.46049980330076</v>
      </c>
      <c r="H42" s="677">
        <v>1</v>
      </c>
      <c r="I42" s="664"/>
      <c r="J42" s="664"/>
      <c r="K42" s="677">
        <v>0</v>
      </c>
      <c r="L42" s="664">
        <v>5</v>
      </c>
      <c r="M42" s="665">
        <v>927.46049980330076</v>
      </c>
    </row>
    <row r="43" spans="1:13" ht="14.4" customHeight="1" x14ac:dyDescent="0.3">
      <c r="A43" s="660" t="s">
        <v>571</v>
      </c>
      <c r="B43" s="661" t="s">
        <v>2759</v>
      </c>
      <c r="C43" s="661" t="s">
        <v>1712</v>
      </c>
      <c r="D43" s="661" t="s">
        <v>1713</v>
      </c>
      <c r="E43" s="661" t="s">
        <v>2760</v>
      </c>
      <c r="F43" s="664"/>
      <c r="G43" s="664"/>
      <c r="H43" s="677">
        <v>0</v>
      </c>
      <c r="I43" s="664">
        <v>6</v>
      </c>
      <c r="J43" s="664">
        <v>763.699997676772</v>
      </c>
      <c r="K43" s="677">
        <v>1</v>
      </c>
      <c r="L43" s="664">
        <v>6</v>
      </c>
      <c r="M43" s="665">
        <v>763.699997676772</v>
      </c>
    </row>
    <row r="44" spans="1:13" ht="14.4" customHeight="1" x14ac:dyDescent="0.3">
      <c r="A44" s="660" t="s">
        <v>571</v>
      </c>
      <c r="B44" s="661" t="s">
        <v>2761</v>
      </c>
      <c r="C44" s="661" t="s">
        <v>1784</v>
      </c>
      <c r="D44" s="661" t="s">
        <v>1785</v>
      </c>
      <c r="E44" s="661" t="s">
        <v>1786</v>
      </c>
      <c r="F44" s="664"/>
      <c r="G44" s="664"/>
      <c r="H44" s="677">
        <v>0</v>
      </c>
      <c r="I44" s="664">
        <v>19</v>
      </c>
      <c r="J44" s="664">
        <v>17821.427122387573</v>
      </c>
      <c r="K44" s="677">
        <v>1</v>
      </c>
      <c r="L44" s="664">
        <v>19</v>
      </c>
      <c r="M44" s="665">
        <v>17821.427122387573</v>
      </c>
    </row>
    <row r="45" spans="1:13" ht="14.4" customHeight="1" x14ac:dyDescent="0.3">
      <c r="A45" s="660" t="s">
        <v>571</v>
      </c>
      <c r="B45" s="661" t="s">
        <v>2761</v>
      </c>
      <c r="C45" s="661" t="s">
        <v>1697</v>
      </c>
      <c r="D45" s="661" t="s">
        <v>1698</v>
      </c>
      <c r="E45" s="661" t="s">
        <v>1699</v>
      </c>
      <c r="F45" s="664">
        <v>6</v>
      </c>
      <c r="G45" s="664">
        <v>6699</v>
      </c>
      <c r="H45" s="677">
        <v>1</v>
      </c>
      <c r="I45" s="664"/>
      <c r="J45" s="664"/>
      <c r="K45" s="677">
        <v>0</v>
      </c>
      <c r="L45" s="664">
        <v>6</v>
      </c>
      <c r="M45" s="665">
        <v>6699</v>
      </c>
    </row>
    <row r="46" spans="1:13" ht="14.4" customHeight="1" x14ac:dyDescent="0.3">
      <c r="A46" s="660" t="s">
        <v>571</v>
      </c>
      <c r="B46" s="661" t="s">
        <v>2762</v>
      </c>
      <c r="C46" s="661" t="s">
        <v>1793</v>
      </c>
      <c r="D46" s="661" t="s">
        <v>1794</v>
      </c>
      <c r="E46" s="661" t="s">
        <v>1795</v>
      </c>
      <c r="F46" s="664"/>
      <c r="G46" s="664"/>
      <c r="H46" s="677">
        <v>0</v>
      </c>
      <c r="I46" s="664">
        <v>55</v>
      </c>
      <c r="J46" s="664">
        <v>12181.349999999999</v>
      </c>
      <c r="K46" s="677">
        <v>1</v>
      </c>
      <c r="L46" s="664">
        <v>55</v>
      </c>
      <c r="M46" s="665">
        <v>12181.349999999999</v>
      </c>
    </row>
    <row r="47" spans="1:13" ht="14.4" customHeight="1" x14ac:dyDescent="0.3">
      <c r="A47" s="660" t="s">
        <v>571</v>
      </c>
      <c r="B47" s="661" t="s">
        <v>2762</v>
      </c>
      <c r="C47" s="661" t="s">
        <v>1719</v>
      </c>
      <c r="D47" s="661" t="s">
        <v>1720</v>
      </c>
      <c r="E47" s="661" t="s">
        <v>2763</v>
      </c>
      <c r="F47" s="664"/>
      <c r="G47" s="664"/>
      <c r="H47" s="677">
        <v>0</v>
      </c>
      <c r="I47" s="664">
        <v>9</v>
      </c>
      <c r="J47" s="664">
        <v>1347.205172131871</v>
      </c>
      <c r="K47" s="677">
        <v>1</v>
      </c>
      <c r="L47" s="664">
        <v>9</v>
      </c>
      <c r="M47" s="665">
        <v>1347.205172131871</v>
      </c>
    </row>
    <row r="48" spans="1:13" ht="14.4" customHeight="1" x14ac:dyDescent="0.3">
      <c r="A48" s="660" t="s">
        <v>571</v>
      </c>
      <c r="B48" s="661" t="s">
        <v>2764</v>
      </c>
      <c r="C48" s="661" t="s">
        <v>1777</v>
      </c>
      <c r="D48" s="661" t="s">
        <v>1778</v>
      </c>
      <c r="E48" s="661" t="s">
        <v>1779</v>
      </c>
      <c r="F48" s="664"/>
      <c r="G48" s="664"/>
      <c r="H48" s="677">
        <v>0</v>
      </c>
      <c r="I48" s="664">
        <v>5</v>
      </c>
      <c r="J48" s="664">
        <v>286.54971315121571</v>
      </c>
      <c r="K48" s="677">
        <v>1</v>
      </c>
      <c r="L48" s="664">
        <v>5</v>
      </c>
      <c r="M48" s="665">
        <v>286.54971315121571</v>
      </c>
    </row>
    <row r="49" spans="1:13" ht="14.4" customHeight="1" x14ac:dyDescent="0.3">
      <c r="A49" s="660" t="s">
        <v>571</v>
      </c>
      <c r="B49" s="661" t="s">
        <v>2765</v>
      </c>
      <c r="C49" s="661" t="s">
        <v>1805</v>
      </c>
      <c r="D49" s="661" t="s">
        <v>2766</v>
      </c>
      <c r="E49" s="661" t="s">
        <v>2767</v>
      </c>
      <c r="F49" s="664">
        <v>2</v>
      </c>
      <c r="G49" s="664">
        <v>2289.432532246406</v>
      </c>
      <c r="H49" s="677">
        <v>0.60477788901577301</v>
      </c>
      <c r="I49" s="664">
        <v>5</v>
      </c>
      <c r="J49" s="664">
        <v>1496.1432532246404</v>
      </c>
      <c r="K49" s="677">
        <v>0.39522211098422705</v>
      </c>
      <c r="L49" s="664">
        <v>7</v>
      </c>
      <c r="M49" s="665">
        <v>3785.5757854710464</v>
      </c>
    </row>
    <row r="50" spans="1:13" ht="14.4" customHeight="1" x14ac:dyDescent="0.3">
      <c r="A50" s="660" t="s">
        <v>571</v>
      </c>
      <c r="B50" s="661" t="s">
        <v>2768</v>
      </c>
      <c r="C50" s="661" t="s">
        <v>1691</v>
      </c>
      <c r="D50" s="661" t="s">
        <v>2769</v>
      </c>
      <c r="E50" s="661" t="s">
        <v>1693</v>
      </c>
      <c r="F50" s="664">
        <v>0.5</v>
      </c>
      <c r="G50" s="664">
        <v>289.47598290596784</v>
      </c>
      <c r="H50" s="677">
        <v>1</v>
      </c>
      <c r="I50" s="664"/>
      <c r="J50" s="664"/>
      <c r="K50" s="677">
        <v>0</v>
      </c>
      <c r="L50" s="664">
        <v>0.5</v>
      </c>
      <c r="M50" s="665">
        <v>289.47598290596784</v>
      </c>
    </row>
    <row r="51" spans="1:13" ht="14.4" customHeight="1" x14ac:dyDescent="0.3">
      <c r="A51" s="660" t="s">
        <v>571</v>
      </c>
      <c r="B51" s="661" t="s">
        <v>2770</v>
      </c>
      <c r="C51" s="661" t="s">
        <v>1781</v>
      </c>
      <c r="D51" s="661" t="s">
        <v>2771</v>
      </c>
      <c r="E51" s="661" t="s">
        <v>2772</v>
      </c>
      <c r="F51" s="664"/>
      <c r="G51" s="664"/>
      <c r="H51" s="677">
        <v>0</v>
      </c>
      <c r="I51" s="664">
        <v>140</v>
      </c>
      <c r="J51" s="664">
        <v>10816.653128788021</v>
      </c>
      <c r="K51" s="677">
        <v>1</v>
      </c>
      <c r="L51" s="664">
        <v>140</v>
      </c>
      <c r="M51" s="665">
        <v>10816.653128788021</v>
      </c>
    </row>
    <row r="52" spans="1:13" ht="14.4" customHeight="1" x14ac:dyDescent="0.3">
      <c r="A52" s="660" t="s">
        <v>571</v>
      </c>
      <c r="B52" s="661" t="s">
        <v>2773</v>
      </c>
      <c r="C52" s="661" t="s">
        <v>1773</v>
      </c>
      <c r="D52" s="661" t="s">
        <v>1774</v>
      </c>
      <c r="E52" s="661" t="s">
        <v>1875</v>
      </c>
      <c r="F52" s="664"/>
      <c r="G52" s="664"/>
      <c r="H52" s="677">
        <v>0</v>
      </c>
      <c r="I52" s="664">
        <v>20</v>
      </c>
      <c r="J52" s="664">
        <v>1088.5999999999999</v>
      </c>
      <c r="K52" s="677">
        <v>1</v>
      </c>
      <c r="L52" s="664">
        <v>20</v>
      </c>
      <c r="M52" s="665">
        <v>1088.5999999999999</v>
      </c>
    </row>
    <row r="53" spans="1:13" ht="14.4" customHeight="1" x14ac:dyDescent="0.3">
      <c r="A53" s="660" t="s">
        <v>571</v>
      </c>
      <c r="B53" s="661" t="s">
        <v>2774</v>
      </c>
      <c r="C53" s="661" t="s">
        <v>1796</v>
      </c>
      <c r="D53" s="661" t="s">
        <v>1797</v>
      </c>
      <c r="E53" s="661" t="s">
        <v>1798</v>
      </c>
      <c r="F53" s="664">
        <v>6</v>
      </c>
      <c r="G53" s="664">
        <v>1865.8144261266657</v>
      </c>
      <c r="H53" s="677">
        <v>1</v>
      </c>
      <c r="I53" s="664"/>
      <c r="J53" s="664"/>
      <c r="K53" s="677">
        <v>0</v>
      </c>
      <c r="L53" s="664">
        <v>6</v>
      </c>
      <c r="M53" s="665">
        <v>1865.8144261266657</v>
      </c>
    </row>
    <row r="54" spans="1:13" ht="14.4" customHeight="1" x14ac:dyDescent="0.3">
      <c r="A54" s="660" t="s">
        <v>571</v>
      </c>
      <c r="B54" s="661" t="s">
        <v>2774</v>
      </c>
      <c r="C54" s="661" t="s">
        <v>1762</v>
      </c>
      <c r="D54" s="661" t="s">
        <v>1763</v>
      </c>
      <c r="E54" s="661" t="s">
        <v>1764</v>
      </c>
      <c r="F54" s="664">
        <v>2</v>
      </c>
      <c r="G54" s="664">
        <v>990</v>
      </c>
      <c r="H54" s="677">
        <v>1</v>
      </c>
      <c r="I54" s="664"/>
      <c r="J54" s="664"/>
      <c r="K54" s="677">
        <v>0</v>
      </c>
      <c r="L54" s="664">
        <v>2</v>
      </c>
      <c r="M54" s="665">
        <v>990</v>
      </c>
    </row>
    <row r="55" spans="1:13" ht="14.4" customHeight="1" x14ac:dyDescent="0.3">
      <c r="A55" s="660" t="s">
        <v>571</v>
      </c>
      <c r="B55" s="661" t="s">
        <v>2774</v>
      </c>
      <c r="C55" s="661" t="s">
        <v>1716</v>
      </c>
      <c r="D55" s="661" t="s">
        <v>1717</v>
      </c>
      <c r="E55" s="661" t="s">
        <v>2760</v>
      </c>
      <c r="F55" s="664"/>
      <c r="G55" s="664"/>
      <c r="H55" s="677">
        <v>0</v>
      </c>
      <c r="I55" s="664">
        <v>4</v>
      </c>
      <c r="J55" s="664">
        <v>219.50604601423129</v>
      </c>
      <c r="K55" s="677">
        <v>1</v>
      </c>
      <c r="L55" s="664">
        <v>4</v>
      </c>
      <c r="M55" s="665">
        <v>219.50604601423129</v>
      </c>
    </row>
    <row r="56" spans="1:13" ht="14.4" customHeight="1" x14ac:dyDescent="0.3">
      <c r="A56" s="660" t="s">
        <v>571</v>
      </c>
      <c r="B56" s="661" t="s">
        <v>2775</v>
      </c>
      <c r="C56" s="661" t="s">
        <v>1799</v>
      </c>
      <c r="D56" s="661" t="s">
        <v>1800</v>
      </c>
      <c r="E56" s="661" t="s">
        <v>1795</v>
      </c>
      <c r="F56" s="664"/>
      <c r="G56" s="664"/>
      <c r="H56" s="677">
        <v>0</v>
      </c>
      <c r="I56" s="664">
        <v>146</v>
      </c>
      <c r="J56" s="664">
        <v>5060.4933883840376</v>
      </c>
      <c r="K56" s="677">
        <v>1</v>
      </c>
      <c r="L56" s="664">
        <v>146</v>
      </c>
      <c r="M56" s="665">
        <v>5060.4933883840376</v>
      </c>
    </row>
    <row r="57" spans="1:13" ht="14.4" customHeight="1" x14ac:dyDescent="0.3">
      <c r="A57" s="660" t="s">
        <v>571</v>
      </c>
      <c r="B57" s="661" t="s">
        <v>2775</v>
      </c>
      <c r="C57" s="661" t="s">
        <v>1801</v>
      </c>
      <c r="D57" s="661" t="s">
        <v>1802</v>
      </c>
      <c r="E57" s="661" t="s">
        <v>1803</v>
      </c>
      <c r="F57" s="664"/>
      <c r="G57" s="664"/>
      <c r="H57" s="677">
        <v>0</v>
      </c>
      <c r="I57" s="664">
        <v>67</v>
      </c>
      <c r="J57" s="664">
        <v>3697.6399999999994</v>
      </c>
      <c r="K57" s="677">
        <v>1</v>
      </c>
      <c r="L57" s="664">
        <v>67</v>
      </c>
      <c r="M57" s="665">
        <v>3697.6399999999994</v>
      </c>
    </row>
    <row r="58" spans="1:13" ht="14.4" customHeight="1" x14ac:dyDescent="0.3">
      <c r="A58" s="660" t="s">
        <v>571</v>
      </c>
      <c r="B58" s="661" t="s">
        <v>2776</v>
      </c>
      <c r="C58" s="661" t="s">
        <v>1747</v>
      </c>
      <c r="D58" s="661" t="s">
        <v>2777</v>
      </c>
      <c r="E58" s="661" t="s">
        <v>2778</v>
      </c>
      <c r="F58" s="664"/>
      <c r="G58" s="664"/>
      <c r="H58" s="677">
        <v>0</v>
      </c>
      <c r="I58" s="664">
        <v>40</v>
      </c>
      <c r="J58" s="664">
        <v>34719.267221941845</v>
      </c>
      <c r="K58" s="677">
        <v>1</v>
      </c>
      <c r="L58" s="664">
        <v>40</v>
      </c>
      <c r="M58" s="665">
        <v>34719.267221941845</v>
      </c>
    </row>
    <row r="59" spans="1:13" ht="14.4" customHeight="1" x14ac:dyDescent="0.3">
      <c r="A59" s="660" t="s">
        <v>571</v>
      </c>
      <c r="B59" s="661" t="s">
        <v>2779</v>
      </c>
      <c r="C59" s="661" t="s">
        <v>1850</v>
      </c>
      <c r="D59" s="661" t="s">
        <v>1851</v>
      </c>
      <c r="E59" s="661" t="s">
        <v>1852</v>
      </c>
      <c r="F59" s="664"/>
      <c r="G59" s="664"/>
      <c r="H59" s="677">
        <v>0</v>
      </c>
      <c r="I59" s="664">
        <v>3.5</v>
      </c>
      <c r="J59" s="664">
        <v>558.25</v>
      </c>
      <c r="K59" s="677">
        <v>1</v>
      </c>
      <c r="L59" s="664">
        <v>3.5</v>
      </c>
      <c r="M59" s="665">
        <v>558.25</v>
      </c>
    </row>
    <row r="60" spans="1:13" ht="14.4" customHeight="1" x14ac:dyDescent="0.3">
      <c r="A60" s="660" t="s">
        <v>571</v>
      </c>
      <c r="B60" s="661" t="s">
        <v>2779</v>
      </c>
      <c r="C60" s="661" t="s">
        <v>1810</v>
      </c>
      <c r="D60" s="661" t="s">
        <v>2780</v>
      </c>
      <c r="E60" s="661" t="s">
        <v>1875</v>
      </c>
      <c r="F60" s="664"/>
      <c r="G60" s="664"/>
      <c r="H60" s="677">
        <v>0</v>
      </c>
      <c r="I60" s="664">
        <v>40</v>
      </c>
      <c r="J60" s="664">
        <v>1208.7919048256845</v>
      </c>
      <c r="K60" s="677">
        <v>1</v>
      </c>
      <c r="L60" s="664">
        <v>40</v>
      </c>
      <c r="M60" s="665">
        <v>1208.7919048256845</v>
      </c>
    </row>
    <row r="61" spans="1:13" ht="14.4" customHeight="1" x14ac:dyDescent="0.3">
      <c r="A61" s="660" t="s">
        <v>571</v>
      </c>
      <c r="B61" s="661" t="s">
        <v>2779</v>
      </c>
      <c r="C61" s="661" t="s">
        <v>1821</v>
      </c>
      <c r="D61" s="661" t="s">
        <v>1822</v>
      </c>
      <c r="E61" s="661" t="s">
        <v>2781</v>
      </c>
      <c r="F61" s="664"/>
      <c r="G61" s="664"/>
      <c r="H61" s="677">
        <v>0</v>
      </c>
      <c r="I61" s="664">
        <v>14</v>
      </c>
      <c r="J61" s="664">
        <v>24811.160000000007</v>
      </c>
      <c r="K61" s="677">
        <v>1</v>
      </c>
      <c r="L61" s="664">
        <v>14</v>
      </c>
      <c r="M61" s="665">
        <v>24811.160000000007</v>
      </c>
    </row>
    <row r="62" spans="1:13" ht="14.4" customHeight="1" x14ac:dyDescent="0.3">
      <c r="A62" s="660" t="s">
        <v>571</v>
      </c>
      <c r="B62" s="661" t="s">
        <v>2782</v>
      </c>
      <c r="C62" s="661" t="s">
        <v>1848</v>
      </c>
      <c r="D62" s="661" t="s">
        <v>1845</v>
      </c>
      <c r="E62" s="661" t="s">
        <v>2783</v>
      </c>
      <c r="F62" s="664"/>
      <c r="G62" s="664"/>
      <c r="H62" s="677">
        <v>0</v>
      </c>
      <c r="I62" s="664">
        <v>4</v>
      </c>
      <c r="J62" s="664">
        <v>56180.86</v>
      </c>
      <c r="K62" s="677">
        <v>1</v>
      </c>
      <c r="L62" s="664">
        <v>4</v>
      </c>
      <c r="M62" s="665">
        <v>56180.86</v>
      </c>
    </row>
    <row r="63" spans="1:13" ht="14.4" customHeight="1" x14ac:dyDescent="0.3">
      <c r="A63" s="660" t="s">
        <v>571</v>
      </c>
      <c r="B63" s="661" t="s">
        <v>2782</v>
      </c>
      <c r="C63" s="661" t="s">
        <v>1844</v>
      </c>
      <c r="D63" s="661" t="s">
        <v>1845</v>
      </c>
      <c r="E63" s="661" t="s">
        <v>1846</v>
      </c>
      <c r="F63" s="664"/>
      <c r="G63" s="664"/>
      <c r="H63" s="677">
        <v>0</v>
      </c>
      <c r="I63" s="664">
        <v>25</v>
      </c>
      <c r="J63" s="664">
        <v>71676.5</v>
      </c>
      <c r="K63" s="677">
        <v>1</v>
      </c>
      <c r="L63" s="664">
        <v>25</v>
      </c>
      <c r="M63" s="665">
        <v>71676.5</v>
      </c>
    </row>
    <row r="64" spans="1:13" ht="14.4" customHeight="1" x14ac:dyDescent="0.3">
      <c r="A64" s="660" t="s">
        <v>571</v>
      </c>
      <c r="B64" s="661" t="s">
        <v>2784</v>
      </c>
      <c r="C64" s="661" t="s">
        <v>1622</v>
      </c>
      <c r="D64" s="661" t="s">
        <v>1623</v>
      </c>
      <c r="E64" s="661" t="s">
        <v>1991</v>
      </c>
      <c r="F64" s="664"/>
      <c r="G64" s="664"/>
      <c r="H64" s="677">
        <v>0</v>
      </c>
      <c r="I64" s="664">
        <v>1</v>
      </c>
      <c r="J64" s="664">
        <v>1062.7399999999996</v>
      </c>
      <c r="K64" s="677">
        <v>1</v>
      </c>
      <c r="L64" s="664">
        <v>1</v>
      </c>
      <c r="M64" s="665">
        <v>1062.7399999999996</v>
      </c>
    </row>
    <row r="65" spans="1:13" ht="14.4" customHeight="1" x14ac:dyDescent="0.3">
      <c r="A65" s="660" t="s">
        <v>571</v>
      </c>
      <c r="B65" s="661" t="s">
        <v>2785</v>
      </c>
      <c r="C65" s="661" t="s">
        <v>1632</v>
      </c>
      <c r="D65" s="661" t="s">
        <v>1633</v>
      </c>
      <c r="E65" s="661" t="s">
        <v>1634</v>
      </c>
      <c r="F65" s="664"/>
      <c r="G65" s="664"/>
      <c r="H65" s="677">
        <v>0</v>
      </c>
      <c r="I65" s="664">
        <v>1.9789000000000001</v>
      </c>
      <c r="J65" s="664">
        <v>5151.8000695207102</v>
      </c>
      <c r="K65" s="677">
        <v>1</v>
      </c>
      <c r="L65" s="664">
        <v>1.9789000000000001</v>
      </c>
      <c r="M65" s="665">
        <v>5151.8000695207102</v>
      </c>
    </row>
    <row r="66" spans="1:13" ht="14.4" customHeight="1" x14ac:dyDescent="0.3">
      <c r="A66" s="660" t="s">
        <v>571</v>
      </c>
      <c r="B66" s="661" t="s">
        <v>2786</v>
      </c>
      <c r="C66" s="661" t="s">
        <v>1614</v>
      </c>
      <c r="D66" s="661" t="s">
        <v>1615</v>
      </c>
      <c r="E66" s="661" t="s">
        <v>1616</v>
      </c>
      <c r="F66" s="664"/>
      <c r="G66" s="664"/>
      <c r="H66" s="677">
        <v>0</v>
      </c>
      <c r="I66" s="664">
        <v>4</v>
      </c>
      <c r="J66" s="664">
        <v>3463.9599999999996</v>
      </c>
      <c r="K66" s="677">
        <v>1</v>
      </c>
      <c r="L66" s="664">
        <v>4</v>
      </c>
      <c r="M66" s="665">
        <v>3463.9599999999996</v>
      </c>
    </row>
    <row r="67" spans="1:13" ht="14.4" customHeight="1" x14ac:dyDescent="0.3">
      <c r="A67" s="660" t="s">
        <v>571</v>
      </c>
      <c r="B67" s="661" t="s">
        <v>2787</v>
      </c>
      <c r="C67" s="661" t="s">
        <v>1485</v>
      </c>
      <c r="D67" s="661" t="s">
        <v>1486</v>
      </c>
      <c r="E67" s="661" t="s">
        <v>1487</v>
      </c>
      <c r="F67" s="664"/>
      <c r="G67" s="664"/>
      <c r="H67" s="677">
        <v>0</v>
      </c>
      <c r="I67" s="664">
        <v>4</v>
      </c>
      <c r="J67" s="664">
        <v>157.89928629523365</v>
      </c>
      <c r="K67" s="677">
        <v>1</v>
      </c>
      <c r="L67" s="664">
        <v>4</v>
      </c>
      <c r="M67" s="665">
        <v>157.89928629523365</v>
      </c>
    </row>
    <row r="68" spans="1:13" ht="14.4" customHeight="1" x14ac:dyDescent="0.3">
      <c r="A68" s="660" t="s">
        <v>571</v>
      </c>
      <c r="B68" s="661" t="s">
        <v>2787</v>
      </c>
      <c r="C68" s="661" t="s">
        <v>1489</v>
      </c>
      <c r="D68" s="661" t="s">
        <v>1490</v>
      </c>
      <c r="E68" s="661" t="s">
        <v>1491</v>
      </c>
      <c r="F68" s="664"/>
      <c r="G68" s="664"/>
      <c r="H68" s="677">
        <v>0</v>
      </c>
      <c r="I68" s="664">
        <v>3</v>
      </c>
      <c r="J68" s="664">
        <v>176.40000000000003</v>
      </c>
      <c r="K68" s="677">
        <v>1</v>
      </c>
      <c r="L68" s="664">
        <v>3</v>
      </c>
      <c r="M68" s="665">
        <v>176.40000000000003</v>
      </c>
    </row>
    <row r="69" spans="1:13" ht="14.4" customHeight="1" x14ac:dyDescent="0.3">
      <c r="A69" s="660" t="s">
        <v>571</v>
      </c>
      <c r="B69" s="661" t="s">
        <v>2787</v>
      </c>
      <c r="C69" s="661" t="s">
        <v>1493</v>
      </c>
      <c r="D69" s="661" t="s">
        <v>1494</v>
      </c>
      <c r="E69" s="661" t="s">
        <v>1495</v>
      </c>
      <c r="F69" s="664"/>
      <c r="G69" s="664"/>
      <c r="H69" s="677">
        <v>0</v>
      </c>
      <c r="I69" s="664">
        <v>6</v>
      </c>
      <c r="J69" s="664">
        <v>337.25915009736525</v>
      </c>
      <c r="K69" s="677">
        <v>1</v>
      </c>
      <c r="L69" s="664">
        <v>6</v>
      </c>
      <c r="M69" s="665">
        <v>337.25915009736525</v>
      </c>
    </row>
    <row r="70" spans="1:13" ht="14.4" customHeight="1" x14ac:dyDescent="0.3">
      <c r="A70" s="660" t="s">
        <v>571</v>
      </c>
      <c r="B70" s="661" t="s">
        <v>2788</v>
      </c>
      <c r="C70" s="661" t="s">
        <v>1573</v>
      </c>
      <c r="D70" s="661" t="s">
        <v>2789</v>
      </c>
      <c r="E70" s="661" t="s">
        <v>2790</v>
      </c>
      <c r="F70" s="664"/>
      <c r="G70" s="664"/>
      <c r="H70" s="677">
        <v>0</v>
      </c>
      <c r="I70" s="664">
        <v>2</v>
      </c>
      <c r="J70" s="664">
        <v>205.77982812343657</v>
      </c>
      <c r="K70" s="677">
        <v>1</v>
      </c>
      <c r="L70" s="664">
        <v>2</v>
      </c>
      <c r="M70" s="665">
        <v>205.77982812343657</v>
      </c>
    </row>
    <row r="71" spans="1:13" ht="14.4" customHeight="1" x14ac:dyDescent="0.3">
      <c r="A71" s="660" t="s">
        <v>571</v>
      </c>
      <c r="B71" s="661" t="s">
        <v>2791</v>
      </c>
      <c r="C71" s="661" t="s">
        <v>1610</v>
      </c>
      <c r="D71" s="661" t="s">
        <v>2792</v>
      </c>
      <c r="E71" s="661" t="s">
        <v>2793</v>
      </c>
      <c r="F71" s="664"/>
      <c r="G71" s="664"/>
      <c r="H71" s="677">
        <v>0</v>
      </c>
      <c r="I71" s="664">
        <v>1</v>
      </c>
      <c r="J71" s="664">
        <v>80.52</v>
      </c>
      <c r="K71" s="677">
        <v>1</v>
      </c>
      <c r="L71" s="664">
        <v>1</v>
      </c>
      <c r="M71" s="665">
        <v>80.52</v>
      </c>
    </row>
    <row r="72" spans="1:13" ht="14.4" customHeight="1" x14ac:dyDescent="0.3">
      <c r="A72" s="660" t="s">
        <v>571</v>
      </c>
      <c r="B72" s="661" t="s">
        <v>2791</v>
      </c>
      <c r="C72" s="661" t="s">
        <v>1523</v>
      </c>
      <c r="D72" s="661" t="s">
        <v>2794</v>
      </c>
      <c r="E72" s="661" t="s">
        <v>2795</v>
      </c>
      <c r="F72" s="664"/>
      <c r="G72" s="664"/>
      <c r="H72" s="677">
        <v>0</v>
      </c>
      <c r="I72" s="664">
        <v>1</v>
      </c>
      <c r="J72" s="664">
        <v>323.1040257733921</v>
      </c>
      <c r="K72" s="677">
        <v>1</v>
      </c>
      <c r="L72" s="664">
        <v>1</v>
      </c>
      <c r="M72" s="665">
        <v>323.1040257733921</v>
      </c>
    </row>
    <row r="73" spans="1:13" ht="14.4" customHeight="1" x14ac:dyDescent="0.3">
      <c r="A73" s="660" t="s">
        <v>571</v>
      </c>
      <c r="B73" s="661" t="s">
        <v>2796</v>
      </c>
      <c r="C73" s="661" t="s">
        <v>1550</v>
      </c>
      <c r="D73" s="661" t="s">
        <v>1551</v>
      </c>
      <c r="E73" s="661" t="s">
        <v>2797</v>
      </c>
      <c r="F73" s="664"/>
      <c r="G73" s="664"/>
      <c r="H73" s="677">
        <v>0</v>
      </c>
      <c r="I73" s="664">
        <v>3</v>
      </c>
      <c r="J73" s="664">
        <v>728.58799999999974</v>
      </c>
      <c r="K73" s="677">
        <v>1</v>
      </c>
      <c r="L73" s="664">
        <v>3</v>
      </c>
      <c r="M73" s="665">
        <v>728.58799999999974</v>
      </c>
    </row>
    <row r="74" spans="1:13" ht="14.4" customHeight="1" x14ac:dyDescent="0.3">
      <c r="A74" s="660" t="s">
        <v>571</v>
      </c>
      <c r="B74" s="661" t="s">
        <v>2798</v>
      </c>
      <c r="C74" s="661" t="s">
        <v>1530</v>
      </c>
      <c r="D74" s="661" t="s">
        <v>2799</v>
      </c>
      <c r="E74" s="661" t="s">
        <v>2800</v>
      </c>
      <c r="F74" s="664"/>
      <c r="G74" s="664"/>
      <c r="H74" s="677">
        <v>0</v>
      </c>
      <c r="I74" s="664">
        <v>1</v>
      </c>
      <c r="J74" s="664">
        <v>47.09</v>
      </c>
      <c r="K74" s="677">
        <v>1</v>
      </c>
      <c r="L74" s="664">
        <v>1</v>
      </c>
      <c r="M74" s="665">
        <v>47.09</v>
      </c>
    </row>
    <row r="75" spans="1:13" ht="14.4" customHeight="1" x14ac:dyDescent="0.3">
      <c r="A75" s="660" t="s">
        <v>571</v>
      </c>
      <c r="B75" s="661" t="s">
        <v>2798</v>
      </c>
      <c r="C75" s="661" t="s">
        <v>1603</v>
      </c>
      <c r="D75" s="661" t="s">
        <v>2801</v>
      </c>
      <c r="E75" s="661" t="s">
        <v>2802</v>
      </c>
      <c r="F75" s="664"/>
      <c r="G75" s="664"/>
      <c r="H75" s="677">
        <v>0</v>
      </c>
      <c r="I75" s="664">
        <v>1</v>
      </c>
      <c r="J75" s="664">
        <v>61.779500602669913</v>
      </c>
      <c r="K75" s="677">
        <v>1</v>
      </c>
      <c r="L75" s="664">
        <v>1</v>
      </c>
      <c r="M75" s="665">
        <v>61.779500602669913</v>
      </c>
    </row>
    <row r="76" spans="1:13" ht="14.4" customHeight="1" x14ac:dyDescent="0.3">
      <c r="A76" s="660" t="s">
        <v>571</v>
      </c>
      <c r="B76" s="661" t="s">
        <v>2803</v>
      </c>
      <c r="C76" s="661" t="s">
        <v>1474</v>
      </c>
      <c r="D76" s="661" t="s">
        <v>1475</v>
      </c>
      <c r="E76" s="661" t="s">
        <v>1476</v>
      </c>
      <c r="F76" s="664"/>
      <c r="G76" s="664"/>
      <c r="H76" s="677">
        <v>0</v>
      </c>
      <c r="I76" s="664">
        <v>11</v>
      </c>
      <c r="J76" s="664">
        <v>1520.7497558561499</v>
      </c>
      <c r="K76" s="677">
        <v>1</v>
      </c>
      <c r="L76" s="664">
        <v>11</v>
      </c>
      <c r="M76" s="665">
        <v>1520.7497558561499</v>
      </c>
    </row>
    <row r="77" spans="1:13" ht="14.4" customHeight="1" x14ac:dyDescent="0.3">
      <c r="A77" s="660" t="s">
        <v>571</v>
      </c>
      <c r="B77" s="661" t="s">
        <v>2804</v>
      </c>
      <c r="C77" s="661" t="s">
        <v>1546</v>
      </c>
      <c r="D77" s="661" t="s">
        <v>1547</v>
      </c>
      <c r="E77" s="661" t="s">
        <v>2805</v>
      </c>
      <c r="F77" s="664"/>
      <c r="G77" s="664"/>
      <c r="H77" s="677">
        <v>0</v>
      </c>
      <c r="I77" s="664">
        <v>4</v>
      </c>
      <c r="J77" s="664">
        <v>197.84</v>
      </c>
      <c r="K77" s="677">
        <v>1</v>
      </c>
      <c r="L77" s="664">
        <v>4</v>
      </c>
      <c r="M77" s="665">
        <v>197.84</v>
      </c>
    </row>
    <row r="78" spans="1:13" ht="14.4" customHeight="1" x14ac:dyDescent="0.3">
      <c r="A78" s="660" t="s">
        <v>571</v>
      </c>
      <c r="B78" s="661" t="s">
        <v>2804</v>
      </c>
      <c r="C78" s="661" t="s">
        <v>1606</v>
      </c>
      <c r="D78" s="661" t="s">
        <v>1607</v>
      </c>
      <c r="E78" s="661" t="s">
        <v>2806</v>
      </c>
      <c r="F78" s="664"/>
      <c r="G78" s="664"/>
      <c r="H78" s="677">
        <v>0</v>
      </c>
      <c r="I78" s="664">
        <v>2</v>
      </c>
      <c r="J78" s="664">
        <v>197.90000000000012</v>
      </c>
      <c r="K78" s="677">
        <v>1</v>
      </c>
      <c r="L78" s="664">
        <v>2</v>
      </c>
      <c r="M78" s="665">
        <v>197.90000000000012</v>
      </c>
    </row>
    <row r="79" spans="1:13" ht="14.4" customHeight="1" x14ac:dyDescent="0.3">
      <c r="A79" s="660" t="s">
        <v>571</v>
      </c>
      <c r="B79" s="661" t="s">
        <v>2807</v>
      </c>
      <c r="C79" s="661" t="s">
        <v>1583</v>
      </c>
      <c r="D79" s="661" t="s">
        <v>1584</v>
      </c>
      <c r="E79" s="661" t="s">
        <v>1585</v>
      </c>
      <c r="F79" s="664"/>
      <c r="G79" s="664"/>
      <c r="H79" s="677">
        <v>0</v>
      </c>
      <c r="I79" s="664">
        <v>2</v>
      </c>
      <c r="J79" s="664">
        <v>198.27839720779204</v>
      </c>
      <c r="K79" s="677">
        <v>1</v>
      </c>
      <c r="L79" s="664">
        <v>2</v>
      </c>
      <c r="M79" s="665">
        <v>198.27839720779204</v>
      </c>
    </row>
    <row r="80" spans="1:13" ht="14.4" customHeight="1" x14ac:dyDescent="0.3">
      <c r="A80" s="660" t="s">
        <v>571</v>
      </c>
      <c r="B80" s="661" t="s">
        <v>2808</v>
      </c>
      <c r="C80" s="661" t="s">
        <v>1554</v>
      </c>
      <c r="D80" s="661" t="s">
        <v>1555</v>
      </c>
      <c r="E80" s="661" t="s">
        <v>2809</v>
      </c>
      <c r="F80" s="664"/>
      <c r="G80" s="664"/>
      <c r="H80" s="677">
        <v>0</v>
      </c>
      <c r="I80" s="664">
        <v>2</v>
      </c>
      <c r="J80" s="664">
        <v>101.01999999999997</v>
      </c>
      <c r="K80" s="677">
        <v>1</v>
      </c>
      <c r="L80" s="664">
        <v>2</v>
      </c>
      <c r="M80" s="665">
        <v>101.01999999999997</v>
      </c>
    </row>
    <row r="81" spans="1:13" ht="14.4" customHeight="1" x14ac:dyDescent="0.3">
      <c r="A81" s="660" t="s">
        <v>571</v>
      </c>
      <c r="B81" s="661" t="s">
        <v>2808</v>
      </c>
      <c r="C81" s="661" t="s">
        <v>1513</v>
      </c>
      <c r="D81" s="661" t="s">
        <v>1514</v>
      </c>
      <c r="E81" s="661" t="s">
        <v>1515</v>
      </c>
      <c r="F81" s="664"/>
      <c r="G81" s="664"/>
      <c r="H81" s="677">
        <v>0</v>
      </c>
      <c r="I81" s="664">
        <v>3</v>
      </c>
      <c r="J81" s="664">
        <v>245.7886754411378</v>
      </c>
      <c r="K81" s="677">
        <v>1</v>
      </c>
      <c r="L81" s="664">
        <v>3</v>
      </c>
      <c r="M81" s="665">
        <v>245.7886754411378</v>
      </c>
    </row>
    <row r="82" spans="1:13" ht="14.4" customHeight="1" x14ac:dyDescent="0.3">
      <c r="A82" s="660" t="s">
        <v>571</v>
      </c>
      <c r="B82" s="661" t="s">
        <v>2810</v>
      </c>
      <c r="C82" s="661" t="s">
        <v>1455</v>
      </c>
      <c r="D82" s="661" t="s">
        <v>1456</v>
      </c>
      <c r="E82" s="661" t="s">
        <v>2811</v>
      </c>
      <c r="F82" s="664"/>
      <c r="G82" s="664"/>
      <c r="H82" s="677">
        <v>0</v>
      </c>
      <c r="I82" s="664">
        <v>5</v>
      </c>
      <c r="J82" s="664">
        <v>994.45018552531315</v>
      </c>
      <c r="K82" s="677">
        <v>1</v>
      </c>
      <c r="L82" s="664">
        <v>5</v>
      </c>
      <c r="M82" s="665">
        <v>994.45018552531315</v>
      </c>
    </row>
    <row r="83" spans="1:13" ht="14.4" customHeight="1" x14ac:dyDescent="0.3">
      <c r="A83" s="660" t="s">
        <v>571</v>
      </c>
      <c r="B83" s="661" t="s">
        <v>2810</v>
      </c>
      <c r="C83" s="661" t="s">
        <v>1517</v>
      </c>
      <c r="D83" s="661" t="s">
        <v>1456</v>
      </c>
      <c r="E83" s="661" t="s">
        <v>1585</v>
      </c>
      <c r="F83" s="664"/>
      <c r="G83" s="664"/>
      <c r="H83" s="677">
        <v>0</v>
      </c>
      <c r="I83" s="664">
        <v>2</v>
      </c>
      <c r="J83" s="664">
        <v>199.27721068449472</v>
      </c>
      <c r="K83" s="677">
        <v>1</v>
      </c>
      <c r="L83" s="664">
        <v>2</v>
      </c>
      <c r="M83" s="665">
        <v>199.27721068449472</v>
      </c>
    </row>
    <row r="84" spans="1:13" ht="14.4" customHeight="1" x14ac:dyDescent="0.3">
      <c r="A84" s="660" t="s">
        <v>571</v>
      </c>
      <c r="B84" s="661" t="s">
        <v>2812</v>
      </c>
      <c r="C84" s="661" t="s">
        <v>1629</v>
      </c>
      <c r="D84" s="661" t="s">
        <v>1630</v>
      </c>
      <c r="E84" s="661" t="s">
        <v>2813</v>
      </c>
      <c r="F84" s="664"/>
      <c r="G84" s="664"/>
      <c r="H84" s="677">
        <v>0</v>
      </c>
      <c r="I84" s="664">
        <v>1</v>
      </c>
      <c r="J84" s="664">
        <v>245.55691650865805</v>
      </c>
      <c r="K84" s="677">
        <v>1</v>
      </c>
      <c r="L84" s="664">
        <v>1</v>
      </c>
      <c r="M84" s="665">
        <v>245.55691650865805</v>
      </c>
    </row>
    <row r="85" spans="1:13" ht="14.4" customHeight="1" x14ac:dyDescent="0.3">
      <c r="A85" s="660" t="s">
        <v>571</v>
      </c>
      <c r="B85" s="661" t="s">
        <v>2812</v>
      </c>
      <c r="C85" s="661" t="s">
        <v>1659</v>
      </c>
      <c r="D85" s="661" t="s">
        <v>1660</v>
      </c>
      <c r="E85" s="661" t="s">
        <v>1661</v>
      </c>
      <c r="F85" s="664"/>
      <c r="G85" s="664"/>
      <c r="H85" s="677">
        <v>0</v>
      </c>
      <c r="I85" s="664">
        <v>3</v>
      </c>
      <c r="J85" s="664">
        <v>608.57999313932862</v>
      </c>
      <c r="K85" s="677">
        <v>1</v>
      </c>
      <c r="L85" s="664">
        <v>3</v>
      </c>
      <c r="M85" s="665">
        <v>608.57999313932862</v>
      </c>
    </row>
    <row r="86" spans="1:13" ht="14.4" customHeight="1" x14ac:dyDescent="0.3">
      <c r="A86" s="660" t="s">
        <v>571</v>
      </c>
      <c r="B86" s="661" t="s">
        <v>2812</v>
      </c>
      <c r="C86" s="661" t="s">
        <v>1670</v>
      </c>
      <c r="D86" s="661" t="s">
        <v>1671</v>
      </c>
      <c r="E86" s="661" t="s">
        <v>2814</v>
      </c>
      <c r="F86" s="664"/>
      <c r="G86" s="664"/>
      <c r="H86" s="677">
        <v>0</v>
      </c>
      <c r="I86" s="664">
        <v>5</v>
      </c>
      <c r="J86" s="664">
        <v>1034.9996367800211</v>
      </c>
      <c r="K86" s="677">
        <v>1</v>
      </c>
      <c r="L86" s="664">
        <v>5</v>
      </c>
      <c r="M86" s="665">
        <v>1034.9996367800211</v>
      </c>
    </row>
    <row r="87" spans="1:13" ht="14.4" customHeight="1" x14ac:dyDescent="0.3">
      <c r="A87" s="660" t="s">
        <v>571</v>
      </c>
      <c r="B87" s="661" t="s">
        <v>2812</v>
      </c>
      <c r="C87" s="661" t="s">
        <v>1662</v>
      </c>
      <c r="D87" s="661" t="s">
        <v>1663</v>
      </c>
      <c r="E87" s="661" t="s">
        <v>1664</v>
      </c>
      <c r="F87" s="664"/>
      <c r="G87" s="664"/>
      <c r="H87" s="677">
        <v>0</v>
      </c>
      <c r="I87" s="664">
        <v>1</v>
      </c>
      <c r="J87" s="664">
        <v>135.36000000000001</v>
      </c>
      <c r="K87" s="677">
        <v>1</v>
      </c>
      <c r="L87" s="664">
        <v>1</v>
      </c>
      <c r="M87" s="665">
        <v>135.36000000000001</v>
      </c>
    </row>
    <row r="88" spans="1:13" ht="14.4" customHeight="1" x14ac:dyDescent="0.3">
      <c r="A88" s="660" t="s">
        <v>571</v>
      </c>
      <c r="B88" s="661" t="s">
        <v>2812</v>
      </c>
      <c r="C88" s="661" t="s">
        <v>1665</v>
      </c>
      <c r="D88" s="661" t="s">
        <v>1666</v>
      </c>
      <c r="E88" s="661" t="s">
        <v>1664</v>
      </c>
      <c r="F88" s="664"/>
      <c r="G88" s="664"/>
      <c r="H88" s="677">
        <v>0</v>
      </c>
      <c r="I88" s="664">
        <v>2</v>
      </c>
      <c r="J88" s="664">
        <v>270.71987227634207</v>
      </c>
      <c r="K88" s="677">
        <v>1</v>
      </c>
      <c r="L88" s="664">
        <v>2</v>
      </c>
      <c r="M88" s="665">
        <v>270.71987227634207</v>
      </c>
    </row>
    <row r="89" spans="1:13" ht="14.4" customHeight="1" x14ac:dyDescent="0.3">
      <c r="A89" s="660" t="s">
        <v>571</v>
      </c>
      <c r="B89" s="661" t="s">
        <v>2812</v>
      </c>
      <c r="C89" s="661" t="s">
        <v>1667</v>
      </c>
      <c r="D89" s="661" t="s">
        <v>1668</v>
      </c>
      <c r="E89" s="661" t="s">
        <v>1664</v>
      </c>
      <c r="F89" s="664"/>
      <c r="G89" s="664"/>
      <c r="H89" s="677">
        <v>0</v>
      </c>
      <c r="I89" s="664">
        <v>2</v>
      </c>
      <c r="J89" s="664">
        <v>270.73031770229892</v>
      </c>
      <c r="K89" s="677">
        <v>1</v>
      </c>
      <c r="L89" s="664">
        <v>2</v>
      </c>
      <c r="M89" s="665">
        <v>270.73031770229892</v>
      </c>
    </row>
    <row r="90" spans="1:13" ht="14.4" customHeight="1" x14ac:dyDescent="0.3">
      <c r="A90" s="660" t="s">
        <v>571</v>
      </c>
      <c r="B90" s="661" t="s">
        <v>2812</v>
      </c>
      <c r="C90" s="661" t="s">
        <v>1683</v>
      </c>
      <c r="D90" s="661" t="s">
        <v>1684</v>
      </c>
      <c r="E90" s="661" t="s">
        <v>1675</v>
      </c>
      <c r="F90" s="664"/>
      <c r="G90" s="664"/>
      <c r="H90" s="677">
        <v>0</v>
      </c>
      <c r="I90" s="664">
        <v>13</v>
      </c>
      <c r="J90" s="664">
        <v>1511.249869381079</v>
      </c>
      <c r="K90" s="677">
        <v>1</v>
      </c>
      <c r="L90" s="664">
        <v>13</v>
      </c>
      <c r="M90" s="665">
        <v>1511.249869381079</v>
      </c>
    </row>
    <row r="91" spans="1:13" ht="14.4" customHeight="1" x14ac:dyDescent="0.3">
      <c r="A91" s="660" t="s">
        <v>571</v>
      </c>
      <c r="B91" s="661" t="s">
        <v>2812</v>
      </c>
      <c r="C91" s="661" t="s">
        <v>1673</v>
      </c>
      <c r="D91" s="661" t="s">
        <v>1674</v>
      </c>
      <c r="E91" s="661" t="s">
        <v>1675</v>
      </c>
      <c r="F91" s="664"/>
      <c r="G91" s="664"/>
      <c r="H91" s="677">
        <v>0</v>
      </c>
      <c r="I91" s="664">
        <v>7</v>
      </c>
      <c r="J91" s="664">
        <v>813.75800861424909</v>
      </c>
      <c r="K91" s="677">
        <v>1</v>
      </c>
      <c r="L91" s="664">
        <v>7</v>
      </c>
      <c r="M91" s="665">
        <v>813.75800861424909</v>
      </c>
    </row>
    <row r="92" spans="1:13" ht="14.4" customHeight="1" x14ac:dyDescent="0.3">
      <c r="A92" s="660" t="s">
        <v>571</v>
      </c>
      <c r="B92" s="661" t="s">
        <v>2812</v>
      </c>
      <c r="C92" s="661" t="s">
        <v>1676</v>
      </c>
      <c r="D92" s="661" t="s">
        <v>1677</v>
      </c>
      <c r="E92" s="661" t="s">
        <v>1675</v>
      </c>
      <c r="F92" s="664"/>
      <c r="G92" s="664"/>
      <c r="H92" s="677">
        <v>0</v>
      </c>
      <c r="I92" s="664">
        <v>22</v>
      </c>
      <c r="J92" s="664">
        <v>2557.5091044783244</v>
      </c>
      <c r="K92" s="677">
        <v>1</v>
      </c>
      <c r="L92" s="664">
        <v>22</v>
      </c>
      <c r="M92" s="665">
        <v>2557.5091044783244</v>
      </c>
    </row>
    <row r="93" spans="1:13" ht="14.4" customHeight="1" x14ac:dyDescent="0.3">
      <c r="A93" s="660" t="s">
        <v>571</v>
      </c>
      <c r="B93" s="661" t="s">
        <v>2812</v>
      </c>
      <c r="C93" s="661" t="s">
        <v>1679</v>
      </c>
      <c r="D93" s="661" t="s">
        <v>2815</v>
      </c>
      <c r="E93" s="661" t="s">
        <v>1675</v>
      </c>
      <c r="F93" s="664"/>
      <c r="G93" s="664"/>
      <c r="H93" s="677">
        <v>0</v>
      </c>
      <c r="I93" s="664">
        <v>17</v>
      </c>
      <c r="J93" s="664">
        <v>1976.2567397177238</v>
      </c>
      <c r="K93" s="677">
        <v>1</v>
      </c>
      <c r="L93" s="664">
        <v>17</v>
      </c>
      <c r="M93" s="665">
        <v>1976.2567397177238</v>
      </c>
    </row>
    <row r="94" spans="1:13" ht="14.4" customHeight="1" x14ac:dyDescent="0.3">
      <c r="A94" s="660" t="s">
        <v>571</v>
      </c>
      <c r="B94" s="661" t="s">
        <v>2812</v>
      </c>
      <c r="C94" s="661" t="s">
        <v>1639</v>
      </c>
      <c r="D94" s="661" t="s">
        <v>1640</v>
      </c>
      <c r="E94" s="661" t="s">
        <v>1641</v>
      </c>
      <c r="F94" s="664"/>
      <c r="G94" s="664"/>
      <c r="H94" s="677">
        <v>0</v>
      </c>
      <c r="I94" s="664">
        <v>20</v>
      </c>
      <c r="J94" s="664">
        <v>3838.9999999999995</v>
      </c>
      <c r="K94" s="677">
        <v>1</v>
      </c>
      <c r="L94" s="664">
        <v>20</v>
      </c>
      <c r="M94" s="665">
        <v>3838.9999999999995</v>
      </c>
    </row>
    <row r="95" spans="1:13" ht="14.4" customHeight="1" x14ac:dyDescent="0.3">
      <c r="A95" s="660" t="s">
        <v>571</v>
      </c>
      <c r="B95" s="661" t="s">
        <v>2812</v>
      </c>
      <c r="C95" s="661" t="s">
        <v>1685</v>
      </c>
      <c r="D95" s="661" t="s">
        <v>1686</v>
      </c>
      <c r="E95" s="661" t="s">
        <v>1641</v>
      </c>
      <c r="F95" s="664"/>
      <c r="G95" s="664"/>
      <c r="H95" s="677">
        <v>0</v>
      </c>
      <c r="I95" s="664">
        <v>1.5</v>
      </c>
      <c r="J95" s="664">
        <v>287.92499999999995</v>
      </c>
      <c r="K95" s="677">
        <v>1</v>
      </c>
      <c r="L95" s="664">
        <v>1.5</v>
      </c>
      <c r="M95" s="665">
        <v>287.92499999999995</v>
      </c>
    </row>
    <row r="96" spans="1:13" ht="14.4" customHeight="1" x14ac:dyDescent="0.3">
      <c r="A96" s="660" t="s">
        <v>571</v>
      </c>
      <c r="B96" s="661" t="s">
        <v>2812</v>
      </c>
      <c r="C96" s="661" t="s">
        <v>1687</v>
      </c>
      <c r="D96" s="661" t="s">
        <v>1688</v>
      </c>
      <c r="E96" s="661" t="s">
        <v>1641</v>
      </c>
      <c r="F96" s="664"/>
      <c r="G96" s="664"/>
      <c r="H96" s="677">
        <v>0</v>
      </c>
      <c r="I96" s="664">
        <v>1.75</v>
      </c>
      <c r="J96" s="664">
        <v>335.91249999999991</v>
      </c>
      <c r="K96" s="677">
        <v>1</v>
      </c>
      <c r="L96" s="664">
        <v>1.75</v>
      </c>
      <c r="M96" s="665">
        <v>335.91249999999991</v>
      </c>
    </row>
    <row r="97" spans="1:13" ht="14.4" customHeight="1" x14ac:dyDescent="0.3">
      <c r="A97" s="660" t="s">
        <v>576</v>
      </c>
      <c r="B97" s="661" t="s">
        <v>2746</v>
      </c>
      <c r="C97" s="661" t="s">
        <v>1459</v>
      </c>
      <c r="D97" s="661" t="s">
        <v>2749</v>
      </c>
      <c r="E97" s="661" t="s">
        <v>2750</v>
      </c>
      <c r="F97" s="664"/>
      <c r="G97" s="664"/>
      <c r="H97" s="677">
        <v>0</v>
      </c>
      <c r="I97" s="664">
        <v>11</v>
      </c>
      <c r="J97" s="664">
        <v>382.67</v>
      </c>
      <c r="K97" s="677">
        <v>1</v>
      </c>
      <c r="L97" s="664">
        <v>11</v>
      </c>
      <c r="M97" s="665">
        <v>382.67</v>
      </c>
    </row>
    <row r="98" spans="1:13" ht="14.4" customHeight="1" x14ac:dyDescent="0.3">
      <c r="A98" s="660" t="s">
        <v>576</v>
      </c>
      <c r="B98" s="661" t="s">
        <v>2782</v>
      </c>
      <c r="C98" s="661" t="s">
        <v>1848</v>
      </c>
      <c r="D98" s="661" t="s">
        <v>1845</v>
      </c>
      <c r="E98" s="661" t="s">
        <v>2783</v>
      </c>
      <c r="F98" s="664"/>
      <c r="G98" s="664"/>
      <c r="H98" s="677"/>
      <c r="I98" s="664">
        <v>0</v>
      </c>
      <c r="J98" s="664">
        <v>0</v>
      </c>
      <c r="K98" s="677"/>
      <c r="L98" s="664">
        <v>0</v>
      </c>
      <c r="M98" s="665">
        <v>0</v>
      </c>
    </row>
    <row r="99" spans="1:13" ht="14.4" customHeight="1" x14ac:dyDescent="0.3">
      <c r="A99" s="660" t="s">
        <v>576</v>
      </c>
      <c r="B99" s="661" t="s">
        <v>2785</v>
      </c>
      <c r="C99" s="661" t="s">
        <v>1632</v>
      </c>
      <c r="D99" s="661" t="s">
        <v>1633</v>
      </c>
      <c r="E99" s="661" t="s">
        <v>1634</v>
      </c>
      <c r="F99" s="664"/>
      <c r="G99" s="664"/>
      <c r="H99" s="677">
        <v>0</v>
      </c>
      <c r="I99" s="664">
        <v>0.7</v>
      </c>
      <c r="J99" s="664">
        <v>1857.8602983626661</v>
      </c>
      <c r="K99" s="677">
        <v>1</v>
      </c>
      <c r="L99" s="664">
        <v>0.7</v>
      </c>
      <c r="M99" s="665">
        <v>1857.8602983626661</v>
      </c>
    </row>
    <row r="100" spans="1:13" ht="14.4" customHeight="1" x14ac:dyDescent="0.3">
      <c r="A100" s="660" t="s">
        <v>576</v>
      </c>
      <c r="B100" s="661" t="s">
        <v>2786</v>
      </c>
      <c r="C100" s="661" t="s">
        <v>1614</v>
      </c>
      <c r="D100" s="661" t="s">
        <v>1615</v>
      </c>
      <c r="E100" s="661" t="s">
        <v>1616</v>
      </c>
      <c r="F100" s="664"/>
      <c r="G100" s="664"/>
      <c r="H100" s="677">
        <v>0</v>
      </c>
      <c r="I100" s="664">
        <v>38</v>
      </c>
      <c r="J100" s="664">
        <v>32907.565447771856</v>
      </c>
      <c r="K100" s="677">
        <v>1</v>
      </c>
      <c r="L100" s="664">
        <v>38</v>
      </c>
      <c r="M100" s="665">
        <v>32907.565447771856</v>
      </c>
    </row>
    <row r="101" spans="1:13" ht="14.4" customHeight="1" x14ac:dyDescent="0.3">
      <c r="A101" s="660" t="s">
        <v>576</v>
      </c>
      <c r="B101" s="661" t="s">
        <v>2803</v>
      </c>
      <c r="C101" s="661" t="s">
        <v>1948</v>
      </c>
      <c r="D101" s="661" t="s">
        <v>1475</v>
      </c>
      <c r="E101" s="661" t="s">
        <v>1949</v>
      </c>
      <c r="F101" s="664"/>
      <c r="G101" s="664"/>
      <c r="H101" s="677">
        <v>0</v>
      </c>
      <c r="I101" s="664">
        <v>1</v>
      </c>
      <c r="J101" s="664">
        <v>141.01999841024701</v>
      </c>
      <c r="K101" s="677">
        <v>1</v>
      </c>
      <c r="L101" s="664">
        <v>1</v>
      </c>
      <c r="M101" s="665">
        <v>141.01999841024701</v>
      </c>
    </row>
    <row r="102" spans="1:13" ht="14.4" customHeight="1" x14ac:dyDescent="0.3">
      <c r="A102" s="660" t="s">
        <v>576</v>
      </c>
      <c r="B102" s="661" t="s">
        <v>2810</v>
      </c>
      <c r="C102" s="661" t="s">
        <v>1951</v>
      </c>
      <c r="D102" s="661" t="s">
        <v>1456</v>
      </c>
      <c r="E102" s="661" t="s">
        <v>1952</v>
      </c>
      <c r="F102" s="664"/>
      <c r="G102" s="664"/>
      <c r="H102" s="677">
        <v>0</v>
      </c>
      <c r="I102" s="664">
        <v>3</v>
      </c>
      <c r="J102" s="664">
        <v>776.09999999999991</v>
      </c>
      <c r="K102" s="677">
        <v>1</v>
      </c>
      <c r="L102" s="664">
        <v>3</v>
      </c>
      <c r="M102" s="665">
        <v>776.09999999999991</v>
      </c>
    </row>
    <row r="103" spans="1:13" ht="14.4" customHeight="1" x14ac:dyDescent="0.3">
      <c r="A103" s="660" t="s">
        <v>579</v>
      </c>
      <c r="B103" s="661" t="s">
        <v>2720</v>
      </c>
      <c r="C103" s="661" t="s">
        <v>1561</v>
      </c>
      <c r="D103" s="661" t="s">
        <v>1562</v>
      </c>
      <c r="E103" s="661" t="s">
        <v>1563</v>
      </c>
      <c r="F103" s="664"/>
      <c r="G103" s="664"/>
      <c r="H103" s="677">
        <v>0</v>
      </c>
      <c r="I103" s="664">
        <v>500</v>
      </c>
      <c r="J103" s="664">
        <v>33922.474181767087</v>
      </c>
      <c r="K103" s="677">
        <v>1</v>
      </c>
      <c r="L103" s="664">
        <v>500</v>
      </c>
      <c r="M103" s="665">
        <v>33922.474181767087</v>
      </c>
    </row>
    <row r="104" spans="1:13" ht="14.4" customHeight="1" x14ac:dyDescent="0.3">
      <c r="A104" s="660" t="s">
        <v>579</v>
      </c>
      <c r="B104" s="661" t="s">
        <v>2722</v>
      </c>
      <c r="C104" s="661" t="s">
        <v>1599</v>
      </c>
      <c r="D104" s="661" t="s">
        <v>1600</v>
      </c>
      <c r="E104" s="661" t="s">
        <v>1601</v>
      </c>
      <c r="F104" s="664"/>
      <c r="G104" s="664"/>
      <c r="H104" s="677">
        <v>0</v>
      </c>
      <c r="I104" s="664">
        <v>28</v>
      </c>
      <c r="J104" s="664">
        <v>10195.597988895748</v>
      </c>
      <c r="K104" s="677">
        <v>1</v>
      </c>
      <c r="L104" s="664">
        <v>28</v>
      </c>
      <c r="M104" s="665">
        <v>10195.597988895748</v>
      </c>
    </row>
    <row r="105" spans="1:13" ht="14.4" customHeight="1" x14ac:dyDescent="0.3">
      <c r="A105" s="660" t="s">
        <v>579</v>
      </c>
      <c r="B105" s="661" t="s">
        <v>2726</v>
      </c>
      <c r="C105" s="661" t="s">
        <v>1558</v>
      </c>
      <c r="D105" s="661" t="s">
        <v>1498</v>
      </c>
      <c r="E105" s="661" t="s">
        <v>1559</v>
      </c>
      <c r="F105" s="664"/>
      <c r="G105" s="664"/>
      <c r="H105" s="677">
        <v>0</v>
      </c>
      <c r="I105" s="664">
        <v>11</v>
      </c>
      <c r="J105" s="664">
        <v>812.10982497892473</v>
      </c>
      <c r="K105" s="677">
        <v>1</v>
      </c>
      <c r="L105" s="664">
        <v>11</v>
      </c>
      <c r="M105" s="665">
        <v>812.10982497892473</v>
      </c>
    </row>
    <row r="106" spans="1:13" ht="14.4" customHeight="1" x14ac:dyDescent="0.3">
      <c r="A106" s="660" t="s">
        <v>579</v>
      </c>
      <c r="B106" s="661" t="s">
        <v>2816</v>
      </c>
      <c r="C106" s="661" t="s">
        <v>2384</v>
      </c>
      <c r="D106" s="661" t="s">
        <v>2385</v>
      </c>
      <c r="E106" s="661" t="s">
        <v>1907</v>
      </c>
      <c r="F106" s="664"/>
      <c r="G106" s="664"/>
      <c r="H106" s="677">
        <v>0</v>
      </c>
      <c r="I106" s="664">
        <v>3</v>
      </c>
      <c r="J106" s="664">
        <v>1459.7041497707737</v>
      </c>
      <c r="K106" s="677">
        <v>1</v>
      </c>
      <c r="L106" s="664">
        <v>3</v>
      </c>
      <c r="M106" s="665">
        <v>1459.7041497707737</v>
      </c>
    </row>
    <row r="107" spans="1:13" ht="14.4" customHeight="1" x14ac:dyDescent="0.3">
      <c r="A107" s="660" t="s">
        <v>579</v>
      </c>
      <c r="B107" s="661" t="s">
        <v>2816</v>
      </c>
      <c r="C107" s="661" t="s">
        <v>2401</v>
      </c>
      <c r="D107" s="661" t="s">
        <v>2402</v>
      </c>
      <c r="E107" s="661" t="s">
        <v>2389</v>
      </c>
      <c r="F107" s="664"/>
      <c r="G107" s="664"/>
      <c r="H107" s="677">
        <v>0</v>
      </c>
      <c r="I107" s="664">
        <v>1</v>
      </c>
      <c r="J107" s="664">
        <v>814.6600000000002</v>
      </c>
      <c r="K107" s="677">
        <v>1</v>
      </c>
      <c r="L107" s="664">
        <v>1</v>
      </c>
      <c r="M107" s="665">
        <v>814.6600000000002</v>
      </c>
    </row>
    <row r="108" spans="1:13" ht="14.4" customHeight="1" x14ac:dyDescent="0.3">
      <c r="A108" s="660" t="s">
        <v>579</v>
      </c>
      <c r="B108" s="661" t="s">
        <v>2817</v>
      </c>
      <c r="C108" s="661" t="s">
        <v>2387</v>
      </c>
      <c r="D108" s="661" t="s">
        <v>2388</v>
      </c>
      <c r="E108" s="661" t="s">
        <v>2389</v>
      </c>
      <c r="F108" s="664"/>
      <c r="G108" s="664"/>
      <c r="H108" s="677">
        <v>0</v>
      </c>
      <c r="I108" s="664">
        <v>1</v>
      </c>
      <c r="J108" s="664">
        <v>1493.46</v>
      </c>
      <c r="K108" s="677">
        <v>1</v>
      </c>
      <c r="L108" s="664">
        <v>1</v>
      </c>
      <c r="M108" s="665">
        <v>1493.46</v>
      </c>
    </row>
    <row r="109" spans="1:13" ht="14.4" customHeight="1" x14ac:dyDescent="0.3">
      <c r="A109" s="660" t="s">
        <v>579</v>
      </c>
      <c r="B109" s="661" t="s">
        <v>2727</v>
      </c>
      <c r="C109" s="661" t="s">
        <v>2418</v>
      </c>
      <c r="D109" s="661" t="s">
        <v>2419</v>
      </c>
      <c r="E109" s="661" t="s">
        <v>2420</v>
      </c>
      <c r="F109" s="664"/>
      <c r="G109" s="664"/>
      <c r="H109" s="677">
        <v>0</v>
      </c>
      <c r="I109" s="664">
        <v>1</v>
      </c>
      <c r="J109" s="664">
        <v>91.529999999999987</v>
      </c>
      <c r="K109" s="677">
        <v>1</v>
      </c>
      <c r="L109" s="664">
        <v>1</v>
      </c>
      <c r="M109" s="665">
        <v>91.529999999999987</v>
      </c>
    </row>
    <row r="110" spans="1:13" ht="14.4" customHeight="1" x14ac:dyDescent="0.3">
      <c r="A110" s="660" t="s">
        <v>579</v>
      </c>
      <c r="B110" s="661" t="s">
        <v>2729</v>
      </c>
      <c r="C110" s="661" t="s">
        <v>1587</v>
      </c>
      <c r="D110" s="661" t="s">
        <v>1479</v>
      </c>
      <c r="E110" s="661" t="s">
        <v>1588</v>
      </c>
      <c r="F110" s="664"/>
      <c r="G110" s="664"/>
      <c r="H110" s="677">
        <v>0</v>
      </c>
      <c r="I110" s="664">
        <v>7</v>
      </c>
      <c r="J110" s="664">
        <v>2137.683681519175</v>
      </c>
      <c r="K110" s="677">
        <v>1</v>
      </c>
      <c r="L110" s="664">
        <v>7</v>
      </c>
      <c r="M110" s="665">
        <v>2137.683681519175</v>
      </c>
    </row>
    <row r="111" spans="1:13" ht="14.4" customHeight="1" x14ac:dyDescent="0.3">
      <c r="A111" s="660" t="s">
        <v>579</v>
      </c>
      <c r="B111" s="661" t="s">
        <v>2729</v>
      </c>
      <c r="C111" s="661" t="s">
        <v>1590</v>
      </c>
      <c r="D111" s="661" t="s">
        <v>1479</v>
      </c>
      <c r="E111" s="661" t="s">
        <v>1591</v>
      </c>
      <c r="F111" s="664"/>
      <c r="G111" s="664"/>
      <c r="H111" s="677">
        <v>0</v>
      </c>
      <c r="I111" s="664">
        <v>19</v>
      </c>
      <c r="J111" s="664">
        <v>7770.0464858818978</v>
      </c>
      <c r="K111" s="677">
        <v>1</v>
      </c>
      <c r="L111" s="664">
        <v>19</v>
      </c>
      <c r="M111" s="665">
        <v>7770.0464858818978</v>
      </c>
    </row>
    <row r="112" spans="1:13" ht="14.4" customHeight="1" x14ac:dyDescent="0.3">
      <c r="A112" s="660" t="s">
        <v>579</v>
      </c>
      <c r="B112" s="661" t="s">
        <v>2729</v>
      </c>
      <c r="C112" s="661" t="s">
        <v>1478</v>
      </c>
      <c r="D112" s="661" t="s">
        <v>1479</v>
      </c>
      <c r="E112" s="661" t="s">
        <v>1480</v>
      </c>
      <c r="F112" s="664"/>
      <c r="G112" s="664"/>
      <c r="H112" s="677">
        <v>0</v>
      </c>
      <c r="I112" s="664">
        <v>15</v>
      </c>
      <c r="J112" s="664">
        <v>9459.9150000000009</v>
      </c>
      <c r="K112" s="677">
        <v>1</v>
      </c>
      <c r="L112" s="664">
        <v>15</v>
      </c>
      <c r="M112" s="665">
        <v>9459.9150000000009</v>
      </c>
    </row>
    <row r="113" spans="1:13" ht="14.4" customHeight="1" x14ac:dyDescent="0.3">
      <c r="A113" s="660" t="s">
        <v>579</v>
      </c>
      <c r="B113" s="661" t="s">
        <v>2729</v>
      </c>
      <c r="C113" s="661" t="s">
        <v>1482</v>
      </c>
      <c r="D113" s="661" t="s">
        <v>1479</v>
      </c>
      <c r="E113" s="661" t="s">
        <v>1483</v>
      </c>
      <c r="F113" s="664"/>
      <c r="G113" s="664"/>
      <c r="H113" s="677">
        <v>0</v>
      </c>
      <c r="I113" s="664">
        <v>4</v>
      </c>
      <c r="J113" s="664">
        <v>2884.8</v>
      </c>
      <c r="K113" s="677">
        <v>1</v>
      </c>
      <c r="L113" s="664">
        <v>4</v>
      </c>
      <c r="M113" s="665">
        <v>2884.8</v>
      </c>
    </row>
    <row r="114" spans="1:13" ht="14.4" customHeight="1" x14ac:dyDescent="0.3">
      <c r="A114" s="660" t="s">
        <v>579</v>
      </c>
      <c r="B114" s="661" t="s">
        <v>2729</v>
      </c>
      <c r="C114" s="661" t="s">
        <v>2348</v>
      </c>
      <c r="D114" s="661" t="s">
        <v>2349</v>
      </c>
      <c r="E114" s="661" t="s">
        <v>2818</v>
      </c>
      <c r="F114" s="664"/>
      <c r="G114" s="664"/>
      <c r="H114" s="677">
        <v>0</v>
      </c>
      <c r="I114" s="664">
        <v>4</v>
      </c>
      <c r="J114" s="664">
        <v>13199.946253116344</v>
      </c>
      <c r="K114" s="677">
        <v>1</v>
      </c>
      <c r="L114" s="664">
        <v>4</v>
      </c>
      <c r="M114" s="665">
        <v>13199.946253116344</v>
      </c>
    </row>
    <row r="115" spans="1:13" ht="14.4" customHeight="1" x14ac:dyDescent="0.3">
      <c r="A115" s="660" t="s">
        <v>579</v>
      </c>
      <c r="B115" s="661" t="s">
        <v>2729</v>
      </c>
      <c r="C115" s="661" t="s">
        <v>2360</v>
      </c>
      <c r="D115" s="661" t="s">
        <v>2361</v>
      </c>
      <c r="E115" s="661" t="s">
        <v>1480</v>
      </c>
      <c r="F115" s="664"/>
      <c r="G115" s="664"/>
      <c r="H115" s="677">
        <v>0</v>
      </c>
      <c r="I115" s="664">
        <v>1</v>
      </c>
      <c r="J115" s="664">
        <v>1136.1199999999999</v>
      </c>
      <c r="K115" s="677">
        <v>1</v>
      </c>
      <c r="L115" s="664">
        <v>1</v>
      </c>
      <c r="M115" s="665">
        <v>1136.1199999999999</v>
      </c>
    </row>
    <row r="116" spans="1:13" ht="14.4" customHeight="1" x14ac:dyDescent="0.3">
      <c r="A116" s="660" t="s">
        <v>579</v>
      </c>
      <c r="B116" s="661" t="s">
        <v>2729</v>
      </c>
      <c r="C116" s="661" t="s">
        <v>2364</v>
      </c>
      <c r="D116" s="661" t="s">
        <v>2361</v>
      </c>
      <c r="E116" s="661" t="s">
        <v>1483</v>
      </c>
      <c r="F116" s="664"/>
      <c r="G116" s="664"/>
      <c r="H116" s="677">
        <v>0</v>
      </c>
      <c r="I116" s="664">
        <v>2</v>
      </c>
      <c r="J116" s="664">
        <v>3083.0799780603925</v>
      </c>
      <c r="K116" s="677">
        <v>1</v>
      </c>
      <c r="L116" s="664">
        <v>2</v>
      </c>
      <c r="M116" s="665">
        <v>3083.0799780603925</v>
      </c>
    </row>
    <row r="117" spans="1:13" ht="14.4" customHeight="1" x14ac:dyDescent="0.3">
      <c r="A117" s="660" t="s">
        <v>579</v>
      </c>
      <c r="B117" s="661" t="s">
        <v>2732</v>
      </c>
      <c r="C117" s="661" t="s">
        <v>1505</v>
      </c>
      <c r="D117" s="661" t="s">
        <v>1506</v>
      </c>
      <c r="E117" s="661" t="s">
        <v>1507</v>
      </c>
      <c r="F117" s="664"/>
      <c r="G117" s="664"/>
      <c r="H117" s="677">
        <v>0</v>
      </c>
      <c r="I117" s="664">
        <v>4</v>
      </c>
      <c r="J117" s="664">
        <v>312.38</v>
      </c>
      <c r="K117" s="677">
        <v>1</v>
      </c>
      <c r="L117" s="664">
        <v>4</v>
      </c>
      <c r="M117" s="665">
        <v>312.38</v>
      </c>
    </row>
    <row r="118" spans="1:13" ht="14.4" customHeight="1" x14ac:dyDescent="0.3">
      <c r="A118" s="660" t="s">
        <v>579</v>
      </c>
      <c r="B118" s="661" t="s">
        <v>2733</v>
      </c>
      <c r="C118" s="661" t="s">
        <v>1501</v>
      </c>
      <c r="D118" s="661" t="s">
        <v>1502</v>
      </c>
      <c r="E118" s="661" t="s">
        <v>1503</v>
      </c>
      <c r="F118" s="664"/>
      <c r="G118" s="664"/>
      <c r="H118" s="677">
        <v>0</v>
      </c>
      <c r="I118" s="664">
        <v>6</v>
      </c>
      <c r="J118" s="664">
        <v>261.95999999999998</v>
      </c>
      <c r="K118" s="677">
        <v>1</v>
      </c>
      <c r="L118" s="664">
        <v>6</v>
      </c>
      <c r="M118" s="665">
        <v>261.95999999999998</v>
      </c>
    </row>
    <row r="119" spans="1:13" ht="14.4" customHeight="1" x14ac:dyDescent="0.3">
      <c r="A119" s="660" t="s">
        <v>579</v>
      </c>
      <c r="B119" s="661" t="s">
        <v>2819</v>
      </c>
      <c r="C119" s="661" t="s">
        <v>2371</v>
      </c>
      <c r="D119" s="661" t="s">
        <v>2372</v>
      </c>
      <c r="E119" s="661" t="s">
        <v>1503</v>
      </c>
      <c r="F119" s="664"/>
      <c r="G119" s="664"/>
      <c r="H119" s="677">
        <v>0</v>
      </c>
      <c r="I119" s="664">
        <v>2</v>
      </c>
      <c r="J119" s="664">
        <v>173.18</v>
      </c>
      <c r="K119" s="677">
        <v>1</v>
      </c>
      <c r="L119" s="664">
        <v>2</v>
      </c>
      <c r="M119" s="665">
        <v>173.18</v>
      </c>
    </row>
    <row r="120" spans="1:13" ht="14.4" customHeight="1" x14ac:dyDescent="0.3">
      <c r="A120" s="660" t="s">
        <v>579</v>
      </c>
      <c r="B120" s="661" t="s">
        <v>2819</v>
      </c>
      <c r="C120" s="661" t="s">
        <v>2380</v>
      </c>
      <c r="D120" s="661" t="s">
        <v>2381</v>
      </c>
      <c r="E120" s="661" t="s">
        <v>2382</v>
      </c>
      <c r="F120" s="664"/>
      <c r="G120" s="664"/>
      <c r="H120" s="677">
        <v>0</v>
      </c>
      <c r="I120" s="664">
        <v>1</v>
      </c>
      <c r="J120" s="664">
        <v>50.56</v>
      </c>
      <c r="K120" s="677">
        <v>1</v>
      </c>
      <c r="L120" s="664">
        <v>1</v>
      </c>
      <c r="M120" s="665">
        <v>50.56</v>
      </c>
    </row>
    <row r="121" spans="1:13" ht="14.4" customHeight="1" x14ac:dyDescent="0.3">
      <c r="A121" s="660" t="s">
        <v>579</v>
      </c>
      <c r="B121" s="661" t="s">
        <v>2820</v>
      </c>
      <c r="C121" s="661" t="s">
        <v>2352</v>
      </c>
      <c r="D121" s="661" t="s">
        <v>2821</v>
      </c>
      <c r="E121" s="661" t="s">
        <v>933</v>
      </c>
      <c r="F121" s="664"/>
      <c r="G121" s="664"/>
      <c r="H121" s="677">
        <v>0</v>
      </c>
      <c r="I121" s="664">
        <v>2</v>
      </c>
      <c r="J121" s="664">
        <v>72.519207285988969</v>
      </c>
      <c r="K121" s="677">
        <v>1</v>
      </c>
      <c r="L121" s="664">
        <v>2</v>
      </c>
      <c r="M121" s="665">
        <v>72.519207285988969</v>
      </c>
    </row>
    <row r="122" spans="1:13" ht="14.4" customHeight="1" x14ac:dyDescent="0.3">
      <c r="A122" s="660" t="s">
        <v>579</v>
      </c>
      <c r="B122" s="661" t="s">
        <v>2822</v>
      </c>
      <c r="C122" s="661" t="s">
        <v>2425</v>
      </c>
      <c r="D122" s="661" t="s">
        <v>2426</v>
      </c>
      <c r="E122" s="661" t="s">
        <v>1528</v>
      </c>
      <c r="F122" s="664"/>
      <c r="G122" s="664"/>
      <c r="H122" s="677">
        <v>0</v>
      </c>
      <c r="I122" s="664">
        <v>2</v>
      </c>
      <c r="J122" s="664">
        <v>146.12000050625946</v>
      </c>
      <c r="K122" s="677">
        <v>1</v>
      </c>
      <c r="L122" s="664">
        <v>2</v>
      </c>
      <c r="M122" s="665">
        <v>146.12000050625946</v>
      </c>
    </row>
    <row r="123" spans="1:13" ht="14.4" customHeight="1" x14ac:dyDescent="0.3">
      <c r="A123" s="660" t="s">
        <v>579</v>
      </c>
      <c r="B123" s="661" t="s">
        <v>2823</v>
      </c>
      <c r="C123" s="661" t="s">
        <v>2377</v>
      </c>
      <c r="D123" s="661" t="s">
        <v>2378</v>
      </c>
      <c r="E123" s="661" t="s">
        <v>1528</v>
      </c>
      <c r="F123" s="664"/>
      <c r="G123" s="664"/>
      <c r="H123" s="677">
        <v>0</v>
      </c>
      <c r="I123" s="664">
        <v>2</v>
      </c>
      <c r="J123" s="664">
        <v>157.35990792227696</v>
      </c>
      <c r="K123" s="677">
        <v>1</v>
      </c>
      <c r="L123" s="664">
        <v>2</v>
      </c>
      <c r="M123" s="665">
        <v>157.35990792227696</v>
      </c>
    </row>
    <row r="124" spans="1:13" ht="14.4" customHeight="1" x14ac:dyDescent="0.3">
      <c r="A124" s="660" t="s">
        <v>579</v>
      </c>
      <c r="B124" s="661" t="s">
        <v>2739</v>
      </c>
      <c r="C124" s="661" t="s">
        <v>1577</v>
      </c>
      <c r="D124" s="661" t="s">
        <v>1578</v>
      </c>
      <c r="E124" s="661" t="s">
        <v>1528</v>
      </c>
      <c r="F124" s="664"/>
      <c r="G124" s="664"/>
      <c r="H124" s="677">
        <v>0</v>
      </c>
      <c r="I124" s="664">
        <v>2</v>
      </c>
      <c r="J124" s="664">
        <v>231</v>
      </c>
      <c r="K124" s="677">
        <v>1</v>
      </c>
      <c r="L124" s="664">
        <v>2</v>
      </c>
      <c r="M124" s="665">
        <v>231</v>
      </c>
    </row>
    <row r="125" spans="1:13" ht="14.4" customHeight="1" x14ac:dyDescent="0.3">
      <c r="A125" s="660" t="s">
        <v>579</v>
      </c>
      <c r="B125" s="661" t="s">
        <v>2824</v>
      </c>
      <c r="C125" s="661" t="s">
        <v>2393</v>
      </c>
      <c r="D125" s="661" t="s">
        <v>2394</v>
      </c>
      <c r="E125" s="661" t="s">
        <v>2395</v>
      </c>
      <c r="F125" s="664"/>
      <c r="G125" s="664"/>
      <c r="H125" s="677">
        <v>0</v>
      </c>
      <c r="I125" s="664">
        <v>1</v>
      </c>
      <c r="J125" s="664">
        <v>107.72</v>
      </c>
      <c r="K125" s="677">
        <v>1</v>
      </c>
      <c r="L125" s="664">
        <v>1</v>
      </c>
      <c r="M125" s="665">
        <v>107.72</v>
      </c>
    </row>
    <row r="126" spans="1:13" ht="14.4" customHeight="1" x14ac:dyDescent="0.3">
      <c r="A126" s="660" t="s">
        <v>579</v>
      </c>
      <c r="B126" s="661" t="s">
        <v>2743</v>
      </c>
      <c r="C126" s="661" t="s">
        <v>2367</v>
      </c>
      <c r="D126" s="661" t="s">
        <v>2368</v>
      </c>
      <c r="E126" s="661" t="s">
        <v>2825</v>
      </c>
      <c r="F126" s="664"/>
      <c r="G126" s="664"/>
      <c r="H126" s="677">
        <v>0</v>
      </c>
      <c r="I126" s="664">
        <v>1</v>
      </c>
      <c r="J126" s="664">
        <v>317.02999999999992</v>
      </c>
      <c r="K126" s="677">
        <v>1</v>
      </c>
      <c r="L126" s="664">
        <v>1</v>
      </c>
      <c r="M126" s="665">
        <v>317.02999999999992</v>
      </c>
    </row>
    <row r="127" spans="1:13" ht="14.4" customHeight="1" x14ac:dyDescent="0.3">
      <c r="A127" s="660" t="s">
        <v>579</v>
      </c>
      <c r="B127" s="661" t="s">
        <v>2743</v>
      </c>
      <c r="C127" s="661" t="s">
        <v>2397</v>
      </c>
      <c r="D127" s="661" t="s">
        <v>2826</v>
      </c>
      <c r="E127" s="661" t="s">
        <v>2827</v>
      </c>
      <c r="F127" s="664"/>
      <c r="G127" s="664"/>
      <c r="H127" s="677">
        <v>0</v>
      </c>
      <c r="I127" s="664">
        <v>2</v>
      </c>
      <c r="J127" s="664">
        <v>290.10000000000002</v>
      </c>
      <c r="K127" s="677">
        <v>1</v>
      </c>
      <c r="L127" s="664">
        <v>2</v>
      </c>
      <c r="M127" s="665">
        <v>290.10000000000002</v>
      </c>
    </row>
    <row r="128" spans="1:13" ht="14.4" customHeight="1" x14ac:dyDescent="0.3">
      <c r="A128" s="660" t="s">
        <v>579</v>
      </c>
      <c r="B128" s="661" t="s">
        <v>2828</v>
      </c>
      <c r="C128" s="661" t="s">
        <v>2411</v>
      </c>
      <c r="D128" s="661" t="s">
        <v>2412</v>
      </c>
      <c r="E128" s="661" t="s">
        <v>2829</v>
      </c>
      <c r="F128" s="664"/>
      <c r="G128" s="664"/>
      <c r="H128" s="677">
        <v>0</v>
      </c>
      <c r="I128" s="664">
        <v>1</v>
      </c>
      <c r="J128" s="664">
        <v>394.13</v>
      </c>
      <c r="K128" s="677">
        <v>1</v>
      </c>
      <c r="L128" s="664">
        <v>1</v>
      </c>
      <c r="M128" s="665">
        <v>394.13</v>
      </c>
    </row>
    <row r="129" spans="1:13" ht="14.4" customHeight="1" x14ac:dyDescent="0.3">
      <c r="A129" s="660" t="s">
        <v>579</v>
      </c>
      <c r="B129" s="661" t="s">
        <v>2744</v>
      </c>
      <c r="C129" s="661" t="s">
        <v>1467</v>
      </c>
      <c r="D129" s="661" t="s">
        <v>1468</v>
      </c>
      <c r="E129" s="661" t="s">
        <v>2745</v>
      </c>
      <c r="F129" s="664"/>
      <c r="G129" s="664"/>
      <c r="H129" s="677">
        <v>0</v>
      </c>
      <c r="I129" s="664">
        <v>1</v>
      </c>
      <c r="J129" s="664">
        <v>117.7000021856235</v>
      </c>
      <c r="K129" s="677">
        <v>1</v>
      </c>
      <c r="L129" s="664">
        <v>1</v>
      </c>
      <c r="M129" s="665">
        <v>117.7000021856235</v>
      </c>
    </row>
    <row r="130" spans="1:13" ht="14.4" customHeight="1" x14ac:dyDescent="0.3">
      <c r="A130" s="660" t="s">
        <v>579</v>
      </c>
      <c r="B130" s="661" t="s">
        <v>2744</v>
      </c>
      <c r="C130" s="661" t="s">
        <v>2391</v>
      </c>
      <c r="D130" s="661" t="s">
        <v>1468</v>
      </c>
      <c r="E130" s="661" t="s">
        <v>2392</v>
      </c>
      <c r="F130" s="664"/>
      <c r="G130" s="664"/>
      <c r="H130" s="677">
        <v>0</v>
      </c>
      <c r="I130" s="664">
        <v>1</v>
      </c>
      <c r="J130" s="664">
        <v>377.15032298084532</v>
      </c>
      <c r="K130" s="677">
        <v>1</v>
      </c>
      <c r="L130" s="664">
        <v>1</v>
      </c>
      <c r="M130" s="665">
        <v>377.15032298084532</v>
      </c>
    </row>
    <row r="131" spans="1:13" ht="14.4" customHeight="1" x14ac:dyDescent="0.3">
      <c r="A131" s="660" t="s">
        <v>579</v>
      </c>
      <c r="B131" s="661" t="s">
        <v>2746</v>
      </c>
      <c r="C131" s="661" t="s">
        <v>1459</v>
      </c>
      <c r="D131" s="661" t="s">
        <v>2749</v>
      </c>
      <c r="E131" s="661" t="s">
        <v>2750</v>
      </c>
      <c r="F131" s="664"/>
      <c r="G131" s="664"/>
      <c r="H131" s="677">
        <v>0</v>
      </c>
      <c r="I131" s="664">
        <v>80</v>
      </c>
      <c r="J131" s="664">
        <v>2782.777319704518</v>
      </c>
      <c r="K131" s="677">
        <v>1</v>
      </c>
      <c r="L131" s="664">
        <v>80</v>
      </c>
      <c r="M131" s="665">
        <v>2782.777319704518</v>
      </c>
    </row>
    <row r="132" spans="1:13" ht="14.4" customHeight="1" x14ac:dyDescent="0.3">
      <c r="A132" s="660" t="s">
        <v>579</v>
      </c>
      <c r="B132" s="661" t="s">
        <v>2751</v>
      </c>
      <c r="C132" s="661" t="s">
        <v>2344</v>
      </c>
      <c r="D132" s="661" t="s">
        <v>2345</v>
      </c>
      <c r="E132" s="661" t="s">
        <v>2830</v>
      </c>
      <c r="F132" s="664"/>
      <c r="G132" s="664"/>
      <c r="H132" s="677">
        <v>0</v>
      </c>
      <c r="I132" s="664">
        <v>2</v>
      </c>
      <c r="J132" s="664">
        <v>118.72</v>
      </c>
      <c r="K132" s="677">
        <v>1</v>
      </c>
      <c r="L132" s="664">
        <v>2</v>
      </c>
      <c r="M132" s="665">
        <v>118.72</v>
      </c>
    </row>
    <row r="133" spans="1:13" ht="14.4" customHeight="1" x14ac:dyDescent="0.3">
      <c r="A133" s="660" t="s">
        <v>579</v>
      </c>
      <c r="B133" s="661" t="s">
        <v>2831</v>
      </c>
      <c r="C133" s="661" t="s">
        <v>2451</v>
      </c>
      <c r="D133" s="661" t="s">
        <v>2452</v>
      </c>
      <c r="E133" s="661" t="s">
        <v>2832</v>
      </c>
      <c r="F133" s="664"/>
      <c r="G133" s="664"/>
      <c r="H133" s="677">
        <v>0</v>
      </c>
      <c r="I133" s="664">
        <v>5</v>
      </c>
      <c r="J133" s="664">
        <v>62515.155642288475</v>
      </c>
      <c r="K133" s="677">
        <v>1</v>
      </c>
      <c r="L133" s="664">
        <v>5</v>
      </c>
      <c r="M133" s="665">
        <v>62515.155642288475</v>
      </c>
    </row>
    <row r="134" spans="1:13" ht="14.4" customHeight="1" x14ac:dyDescent="0.3">
      <c r="A134" s="660" t="s">
        <v>579</v>
      </c>
      <c r="B134" s="661" t="s">
        <v>2754</v>
      </c>
      <c r="C134" s="661" t="s">
        <v>2467</v>
      </c>
      <c r="D134" s="661" t="s">
        <v>611</v>
      </c>
      <c r="E134" s="661" t="s">
        <v>2833</v>
      </c>
      <c r="F134" s="664"/>
      <c r="G134" s="664"/>
      <c r="H134" s="677">
        <v>0</v>
      </c>
      <c r="I134" s="664">
        <v>15</v>
      </c>
      <c r="J134" s="664">
        <v>1692.6300062660728</v>
      </c>
      <c r="K134" s="677">
        <v>1</v>
      </c>
      <c r="L134" s="664">
        <v>15</v>
      </c>
      <c r="M134" s="665">
        <v>1692.6300062660728</v>
      </c>
    </row>
    <row r="135" spans="1:13" ht="14.4" customHeight="1" x14ac:dyDescent="0.3">
      <c r="A135" s="660" t="s">
        <v>579</v>
      </c>
      <c r="B135" s="661" t="s">
        <v>2754</v>
      </c>
      <c r="C135" s="661" t="s">
        <v>1769</v>
      </c>
      <c r="D135" s="661" t="s">
        <v>2756</v>
      </c>
      <c r="E135" s="661" t="s">
        <v>2757</v>
      </c>
      <c r="F135" s="664"/>
      <c r="G135" s="664"/>
      <c r="H135" s="677">
        <v>0</v>
      </c>
      <c r="I135" s="664">
        <v>4</v>
      </c>
      <c r="J135" s="664">
        <v>306.04000000000008</v>
      </c>
      <c r="K135" s="677">
        <v>1</v>
      </c>
      <c r="L135" s="664">
        <v>4</v>
      </c>
      <c r="M135" s="665">
        <v>306.04000000000008</v>
      </c>
    </row>
    <row r="136" spans="1:13" ht="14.4" customHeight="1" x14ac:dyDescent="0.3">
      <c r="A136" s="660" t="s">
        <v>579</v>
      </c>
      <c r="B136" s="661" t="s">
        <v>2758</v>
      </c>
      <c r="C136" s="661" t="s">
        <v>1787</v>
      </c>
      <c r="D136" s="661" t="s">
        <v>1788</v>
      </c>
      <c r="E136" s="661" t="s">
        <v>1789</v>
      </c>
      <c r="F136" s="664"/>
      <c r="G136" s="664"/>
      <c r="H136" s="677">
        <v>0</v>
      </c>
      <c r="I136" s="664">
        <v>9</v>
      </c>
      <c r="J136" s="664">
        <v>4158</v>
      </c>
      <c r="K136" s="677">
        <v>1</v>
      </c>
      <c r="L136" s="664">
        <v>9</v>
      </c>
      <c r="M136" s="665">
        <v>4158</v>
      </c>
    </row>
    <row r="137" spans="1:13" ht="14.4" customHeight="1" x14ac:dyDescent="0.3">
      <c r="A137" s="660" t="s">
        <v>579</v>
      </c>
      <c r="B137" s="661" t="s">
        <v>2758</v>
      </c>
      <c r="C137" s="661" t="s">
        <v>1694</v>
      </c>
      <c r="D137" s="661" t="s">
        <v>1695</v>
      </c>
      <c r="E137" s="661" t="s">
        <v>1696</v>
      </c>
      <c r="F137" s="664">
        <v>14</v>
      </c>
      <c r="G137" s="664">
        <v>25047.960000000003</v>
      </c>
      <c r="H137" s="677">
        <v>1</v>
      </c>
      <c r="I137" s="664"/>
      <c r="J137" s="664"/>
      <c r="K137" s="677">
        <v>0</v>
      </c>
      <c r="L137" s="664">
        <v>14</v>
      </c>
      <c r="M137" s="665">
        <v>25047.960000000003</v>
      </c>
    </row>
    <row r="138" spans="1:13" ht="14.4" customHeight="1" x14ac:dyDescent="0.3">
      <c r="A138" s="660" t="s">
        <v>579</v>
      </c>
      <c r="B138" s="661" t="s">
        <v>2759</v>
      </c>
      <c r="C138" s="661" t="s">
        <v>1712</v>
      </c>
      <c r="D138" s="661" t="s">
        <v>1713</v>
      </c>
      <c r="E138" s="661" t="s">
        <v>2760</v>
      </c>
      <c r="F138" s="664"/>
      <c r="G138" s="664"/>
      <c r="H138" s="677">
        <v>0</v>
      </c>
      <c r="I138" s="664">
        <v>6</v>
      </c>
      <c r="J138" s="664">
        <v>768.42</v>
      </c>
      <c r="K138" s="677">
        <v>1</v>
      </c>
      <c r="L138" s="664">
        <v>6</v>
      </c>
      <c r="M138" s="665">
        <v>768.42</v>
      </c>
    </row>
    <row r="139" spans="1:13" ht="14.4" customHeight="1" x14ac:dyDescent="0.3">
      <c r="A139" s="660" t="s">
        <v>579</v>
      </c>
      <c r="B139" s="661" t="s">
        <v>2834</v>
      </c>
      <c r="C139" s="661" t="s">
        <v>2474</v>
      </c>
      <c r="D139" s="661" t="s">
        <v>2835</v>
      </c>
      <c r="E139" s="661" t="s">
        <v>2476</v>
      </c>
      <c r="F139" s="664"/>
      <c r="G139" s="664"/>
      <c r="H139" s="677">
        <v>0</v>
      </c>
      <c r="I139" s="664">
        <v>2</v>
      </c>
      <c r="J139" s="664">
        <v>1034</v>
      </c>
      <c r="K139" s="677">
        <v>1</v>
      </c>
      <c r="L139" s="664">
        <v>2</v>
      </c>
      <c r="M139" s="665">
        <v>1034</v>
      </c>
    </row>
    <row r="140" spans="1:13" ht="14.4" customHeight="1" x14ac:dyDescent="0.3">
      <c r="A140" s="660" t="s">
        <v>579</v>
      </c>
      <c r="B140" s="661" t="s">
        <v>2761</v>
      </c>
      <c r="C140" s="661" t="s">
        <v>1784</v>
      </c>
      <c r="D140" s="661" t="s">
        <v>1785</v>
      </c>
      <c r="E140" s="661" t="s">
        <v>1786</v>
      </c>
      <c r="F140" s="664"/>
      <c r="G140" s="664"/>
      <c r="H140" s="677">
        <v>0</v>
      </c>
      <c r="I140" s="664">
        <v>19</v>
      </c>
      <c r="J140" s="664">
        <v>17840.000636224289</v>
      </c>
      <c r="K140" s="677">
        <v>1</v>
      </c>
      <c r="L140" s="664">
        <v>19</v>
      </c>
      <c r="M140" s="665">
        <v>17840.000636224289</v>
      </c>
    </row>
    <row r="141" spans="1:13" ht="14.4" customHeight="1" x14ac:dyDescent="0.3">
      <c r="A141" s="660" t="s">
        <v>579</v>
      </c>
      <c r="B141" s="661" t="s">
        <v>2761</v>
      </c>
      <c r="C141" s="661" t="s">
        <v>1697</v>
      </c>
      <c r="D141" s="661" t="s">
        <v>1698</v>
      </c>
      <c r="E141" s="661" t="s">
        <v>1699</v>
      </c>
      <c r="F141" s="664">
        <v>3</v>
      </c>
      <c r="G141" s="664">
        <v>3349.5</v>
      </c>
      <c r="H141" s="677">
        <v>1</v>
      </c>
      <c r="I141" s="664"/>
      <c r="J141" s="664"/>
      <c r="K141" s="677">
        <v>0</v>
      </c>
      <c r="L141" s="664">
        <v>3</v>
      </c>
      <c r="M141" s="665">
        <v>3349.5</v>
      </c>
    </row>
    <row r="142" spans="1:13" ht="14.4" customHeight="1" x14ac:dyDescent="0.3">
      <c r="A142" s="660" t="s">
        <v>579</v>
      </c>
      <c r="B142" s="661" t="s">
        <v>2762</v>
      </c>
      <c r="C142" s="661" t="s">
        <v>1793</v>
      </c>
      <c r="D142" s="661" t="s">
        <v>1794</v>
      </c>
      <c r="E142" s="661" t="s">
        <v>1795</v>
      </c>
      <c r="F142" s="664"/>
      <c r="G142" s="664"/>
      <c r="H142" s="677">
        <v>0</v>
      </c>
      <c r="I142" s="664">
        <v>20</v>
      </c>
      <c r="J142" s="664">
        <v>3920.2</v>
      </c>
      <c r="K142" s="677">
        <v>1</v>
      </c>
      <c r="L142" s="664">
        <v>20</v>
      </c>
      <c r="M142" s="665">
        <v>3920.2</v>
      </c>
    </row>
    <row r="143" spans="1:13" ht="14.4" customHeight="1" x14ac:dyDescent="0.3">
      <c r="A143" s="660" t="s">
        <v>579</v>
      </c>
      <c r="B143" s="661" t="s">
        <v>2764</v>
      </c>
      <c r="C143" s="661" t="s">
        <v>1777</v>
      </c>
      <c r="D143" s="661" t="s">
        <v>1778</v>
      </c>
      <c r="E143" s="661" t="s">
        <v>1779</v>
      </c>
      <c r="F143" s="664"/>
      <c r="G143" s="664"/>
      <c r="H143" s="677">
        <v>0</v>
      </c>
      <c r="I143" s="664">
        <v>6</v>
      </c>
      <c r="J143" s="664">
        <v>335.21717990879881</v>
      </c>
      <c r="K143" s="677">
        <v>1</v>
      </c>
      <c r="L143" s="664">
        <v>6</v>
      </c>
      <c r="M143" s="665">
        <v>335.21717990879881</v>
      </c>
    </row>
    <row r="144" spans="1:13" ht="14.4" customHeight="1" x14ac:dyDescent="0.3">
      <c r="A144" s="660" t="s">
        <v>579</v>
      </c>
      <c r="B144" s="661" t="s">
        <v>2770</v>
      </c>
      <c r="C144" s="661" t="s">
        <v>1781</v>
      </c>
      <c r="D144" s="661" t="s">
        <v>2771</v>
      </c>
      <c r="E144" s="661" t="s">
        <v>2772</v>
      </c>
      <c r="F144" s="664"/>
      <c r="G144" s="664"/>
      <c r="H144" s="677">
        <v>0</v>
      </c>
      <c r="I144" s="664">
        <v>180</v>
      </c>
      <c r="J144" s="664">
        <v>13907</v>
      </c>
      <c r="K144" s="677">
        <v>1</v>
      </c>
      <c r="L144" s="664">
        <v>180</v>
      </c>
      <c r="M144" s="665">
        <v>13907</v>
      </c>
    </row>
    <row r="145" spans="1:13" ht="14.4" customHeight="1" x14ac:dyDescent="0.3">
      <c r="A145" s="660" t="s">
        <v>579</v>
      </c>
      <c r="B145" s="661" t="s">
        <v>2774</v>
      </c>
      <c r="C145" s="661" t="s">
        <v>1796</v>
      </c>
      <c r="D145" s="661" t="s">
        <v>1797</v>
      </c>
      <c r="E145" s="661" t="s">
        <v>1798</v>
      </c>
      <c r="F145" s="664">
        <v>1.9999999999999987</v>
      </c>
      <c r="G145" s="664">
        <v>305.79999999999978</v>
      </c>
      <c r="H145" s="677">
        <v>1</v>
      </c>
      <c r="I145" s="664"/>
      <c r="J145" s="664"/>
      <c r="K145" s="677">
        <v>0</v>
      </c>
      <c r="L145" s="664">
        <v>1.9999999999999987</v>
      </c>
      <c r="M145" s="665">
        <v>305.79999999999978</v>
      </c>
    </row>
    <row r="146" spans="1:13" ht="14.4" customHeight="1" x14ac:dyDescent="0.3">
      <c r="A146" s="660" t="s">
        <v>579</v>
      </c>
      <c r="B146" s="661" t="s">
        <v>2774</v>
      </c>
      <c r="C146" s="661" t="s">
        <v>1762</v>
      </c>
      <c r="D146" s="661" t="s">
        <v>1763</v>
      </c>
      <c r="E146" s="661" t="s">
        <v>1764</v>
      </c>
      <c r="F146" s="664">
        <v>0.8</v>
      </c>
      <c r="G146" s="664">
        <v>228.8</v>
      </c>
      <c r="H146" s="677">
        <v>1</v>
      </c>
      <c r="I146" s="664"/>
      <c r="J146" s="664"/>
      <c r="K146" s="677">
        <v>0</v>
      </c>
      <c r="L146" s="664">
        <v>0.8</v>
      </c>
      <c r="M146" s="665">
        <v>228.8</v>
      </c>
    </row>
    <row r="147" spans="1:13" ht="14.4" customHeight="1" x14ac:dyDescent="0.3">
      <c r="A147" s="660" t="s">
        <v>579</v>
      </c>
      <c r="B147" s="661" t="s">
        <v>2774</v>
      </c>
      <c r="C147" s="661" t="s">
        <v>2441</v>
      </c>
      <c r="D147" s="661" t="s">
        <v>2836</v>
      </c>
      <c r="E147" s="661" t="s">
        <v>2837</v>
      </c>
      <c r="F147" s="664">
        <v>10</v>
      </c>
      <c r="G147" s="664">
        <v>714.59999999999991</v>
      </c>
      <c r="H147" s="677">
        <v>1</v>
      </c>
      <c r="I147" s="664"/>
      <c r="J147" s="664"/>
      <c r="K147" s="677">
        <v>0</v>
      </c>
      <c r="L147" s="664">
        <v>10</v>
      </c>
      <c r="M147" s="665">
        <v>714.59999999999991</v>
      </c>
    </row>
    <row r="148" spans="1:13" ht="14.4" customHeight="1" x14ac:dyDescent="0.3">
      <c r="A148" s="660" t="s">
        <v>579</v>
      </c>
      <c r="B148" s="661" t="s">
        <v>2775</v>
      </c>
      <c r="C148" s="661" t="s">
        <v>1799</v>
      </c>
      <c r="D148" s="661" t="s">
        <v>1800</v>
      </c>
      <c r="E148" s="661" t="s">
        <v>1795</v>
      </c>
      <c r="F148" s="664"/>
      <c r="G148" s="664"/>
      <c r="H148" s="677">
        <v>0</v>
      </c>
      <c r="I148" s="664">
        <v>120</v>
      </c>
      <c r="J148" s="664">
        <v>4159.2710825760569</v>
      </c>
      <c r="K148" s="677">
        <v>1</v>
      </c>
      <c r="L148" s="664">
        <v>120</v>
      </c>
      <c r="M148" s="665">
        <v>4159.2710825760569</v>
      </c>
    </row>
    <row r="149" spans="1:13" ht="14.4" customHeight="1" x14ac:dyDescent="0.3">
      <c r="A149" s="660" t="s">
        <v>579</v>
      </c>
      <c r="B149" s="661" t="s">
        <v>2775</v>
      </c>
      <c r="C149" s="661" t="s">
        <v>1801</v>
      </c>
      <c r="D149" s="661" t="s">
        <v>1802</v>
      </c>
      <c r="E149" s="661" t="s">
        <v>1803</v>
      </c>
      <c r="F149" s="664"/>
      <c r="G149" s="664"/>
      <c r="H149" s="677">
        <v>0</v>
      </c>
      <c r="I149" s="664">
        <v>40</v>
      </c>
      <c r="J149" s="664">
        <v>2207.6</v>
      </c>
      <c r="K149" s="677">
        <v>1</v>
      </c>
      <c r="L149" s="664">
        <v>40</v>
      </c>
      <c r="M149" s="665">
        <v>2207.6</v>
      </c>
    </row>
    <row r="150" spans="1:13" ht="14.4" customHeight="1" x14ac:dyDescent="0.3">
      <c r="A150" s="660" t="s">
        <v>579</v>
      </c>
      <c r="B150" s="661" t="s">
        <v>2776</v>
      </c>
      <c r="C150" s="661" t="s">
        <v>1747</v>
      </c>
      <c r="D150" s="661" t="s">
        <v>2777</v>
      </c>
      <c r="E150" s="661" t="s">
        <v>2778</v>
      </c>
      <c r="F150" s="664"/>
      <c r="G150" s="664"/>
      <c r="H150" s="677">
        <v>0</v>
      </c>
      <c r="I150" s="664">
        <v>90</v>
      </c>
      <c r="J150" s="664">
        <v>76382.111626543425</v>
      </c>
      <c r="K150" s="677">
        <v>1</v>
      </c>
      <c r="L150" s="664">
        <v>90</v>
      </c>
      <c r="M150" s="665">
        <v>76382.111626543425</v>
      </c>
    </row>
    <row r="151" spans="1:13" ht="14.4" customHeight="1" x14ac:dyDescent="0.3">
      <c r="A151" s="660" t="s">
        <v>579</v>
      </c>
      <c r="B151" s="661" t="s">
        <v>2779</v>
      </c>
      <c r="C151" s="661" t="s">
        <v>1850</v>
      </c>
      <c r="D151" s="661" t="s">
        <v>1851</v>
      </c>
      <c r="E151" s="661" t="s">
        <v>1852</v>
      </c>
      <c r="F151" s="664"/>
      <c r="G151" s="664"/>
      <c r="H151" s="677"/>
      <c r="I151" s="664">
        <v>0</v>
      </c>
      <c r="J151" s="664">
        <v>0</v>
      </c>
      <c r="K151" s="677"/>
      <c r="L151" s="664">
        <v>0</v>
      </c>
      <c r="M151" s="665">
        <v>0</v>
      </c>
    </row>
    <row r="152" spans="1:13" ht="14.4" customHeight="1" x14ac:dyDescent="0.3">
      <c r="A152" s="660" t="s">
        <v>579</v>
      </c>
      <c r="B152" s="661" t="s">
        <v>2779</v>
      </c>
      <c r="C152" s="661" t="s">
        <v>1821</v>
      </c>
      <c r="D152" s="661" t="s">
        <v>1822</v>
      </c>
      <c r="E152" s="661" t="s">
        <v>2781</v>
      </c>
      <c r="F152" s="664"/>
      <c r="G152" s="664"/>
      <c r="H152" s="677">
        <v>0</v>
      </c>
      <c r="I152" s="664">
        <v>8</v>
      </c>
      <c r="J152" s="664">
        <v>14360.160000000005</v>
      </c>
      <c r="K152" s="677">
        <v>1</v>
      </c>
      <c r="L152" s="664">
        <v>8</v>
      </c>
      <c r="M152" s="665">
        <v>14360.160000000005</v>
      </c>
    </row>
    <row r="153" spans="1:13" ht="14.4" customHeight="1" x14ac:dyDescent="0.3">
      <c r="A153" s="660" t="s">
        <v>579</v>
      </c>
      <c r="B153" s="661" t="s">
        <v>2782</v>
      </c>
      <c r="C153" s="661" t="s">
        <v>1844</v>
      </c>
      <c r="D153" s="661" t="s">
        <v>1845</v>
      </c>
      <c r="E153" s="661" t="s">
        <v>1846</v>
      </c>
      <c r="F153" s="664"/>
      <c r="G153" s="664"/>
      <c r="H153" s="677">
        <v>0</v>
      </c>
      <c r="I153" s="664">
        <v>20</v>
      </c>
      <c r="J153" s="664">
        <v>58644.399999999994</v>
      </c>
      <c r="K153" s="677">
        <v>1</v>
      </c>
      <c r="L153" s="664">
        <v>20</v>
      </c>
      <c r="M153" s="665">
        <v>58644.399999999994</v>
      </c>
    </row>
    <row r="154" spans="1:13" ht="14.4" customHeight="1" x14ac:dyDescent="0.3">
      <c r="A154" s="660" t="s">
        <v>579</v>
      </c>
      <c r="B154" s="661" t="s">
        <v>2838</v>
      </c>
      <c r="C154" s="661" t="s">
        <v>2478</v>
      </c>
      <c r="D154" s="661" t="s">
        <v>2479</v>
      </c>
      <c r="E154" s="661" t="s">
        <v>2839</v>
      </c>
      <c r="F154" s="664"/>
      <c r="G154" s="664"/>
      <c r="H154" s="677">
        <v>0</v>
      </c>
      <c r="I154" s="664">
        <v>20</v>
      </c>
      <c r="J154" s="664">
        <v>112552.31999999999</v>
      </c>
      <c r="K154" s="677">
        <v>1</v>
      </c>
      <c r="L154" s="664">
        <v>20</v>
      </c>
      <c r="M154" s="665">
        <v>112552.31999999999</v>
      </c>
    </row>
    <row r="155" spans="1:13" ht="14.4" customHeight="1" x14ac:dyDescent="0.3">
      <c r="A155" s="660" t="s">
        <v>579</v>
      </c>
      <c r="B155" s="661" t="s">
        <v>2784</v>
      </c>
      <c r="C155" s="661" t="s">
        <v>1989</v>
      </c>
      <c r="D155" s="661" t="s">
        <v>1990</v>
      </c>
      <c r="E155" s="661" t="s">
        <v>1991</v>
      </c>
      <c r="F155" s="664">
        <v>3</v>
      </c>
      <c r="G155" s="664">
        <v>1649.0693899201458</v>
      </c>
      <c r="H155" s="677">
        <v>1</v>
      </c>
      <c r="I155" s="664"/>
      <c r="J155" s="664"/>
      <c r="K155" s="677">
        <v>0</v>
      </c>
      <c r="L155" s="664">
        <v>3</v>
      </c>
      <c r="M155" s="665">
        <v>1649.0693899201458</v>
      </c>
    </row>
    <row r="156" spans="1:13" ht="14.4" customHeight="1" x14ac:dyDescent="0.3">
      <c r="A156" s="660" t="s">
        <v>579</v>
      </c>
      <c r="B156" s="661" t="s">
        <v>2784</v>
      </c>
      <c r="C156" s="661" t="s">
        <v>1622</v>
      </c>
      <c r="D156" s="661" t="s">
        <v>1623</v>
      </c>
      <c r="E156" s="661" t="s">
        <v>1991</v>
      </c>
      <c r="F156" s="664"/>
      <c r="G156" s="664"/>
      <c r="H156" s="677">
        <v>0</v>
      </c>
      <c r="I156" s="664">
        <v>14</v>
      </c>
      <c r="J156" s="664">
        <v>14352.327241029016</v>
      </c>
      <c r="K156" s="677">
        <v>1</v>
      </c>
      <c r="L156" s="664">
        <v>14</v>
      </c>
      <c r="M156" s="665">
        <v>14352.327241029016</v>
      </c>
    </row>
    <row r="157" spans="1:13" ht="14.4" customHeight="1" x14ac:dyDescent="0.3">
      <c r="A157" s="660" t="s">
        <v>579</v>
      </c>
      <c r="B157" s="661" t="s">
        <v>2840</v>
      </c>
      <c r="C157" s="661" t="s">
        <v>2415</v>
      </c>
      <c r="D157" s="661" t="s">
        <v>2416</v>
      </c>
      <c r="E157" s="661" t="s">
        <v>2841</v>
      </c>
      <c r="F157" s="664"/>
      <c r="G157" s="664"/>
      <c r="H157" s="677">
        <v>0</v>
      </c>
      <c r="I157" s="664">
        <v>39</v>
      </c>
      <c r="J157" s="664">
        <v>71169.974761715654</v>
      </c>
      <c r="K157" s="677">
        <v>1</v>
      </c>
      <c r="L157" s="664">
        <v>39</v>
      </c>
      <c r="M157" s="665">
        <v>71169.974761715654</v>
      </c>
    </row>
    <row r="158" spans="1:13" ht="14.4" customHeight="1" x14ac:dyDescent="0.3">
      <c r="A158" s="660" t="s">
        <v>579</v>
      </c>
      <c r="B158" s="661" t="s">
        <v>2842</v>
      </c>
      <c r="C158" s="661" t="s">
        <v>2340</v>
      </c>
      <c r="D158" s="661" t="s">
        <v>2341</v>
      </c>
      <c r="E158" s="661" t="s">
        <v>2843</v>
      </c>
      <c r="F158" s="664"/>
      <c r="G158" s="664"/>
      <c r="H158" s="677">
        <v>0</v>
      </c>
      <c r="I158" s="664">
        <v>2</v>
      </c>
      <c r="J158" s="664">
        <v>210.12000000000009</v>
      </c>
      <c r="K158" s="677">
        <v>1</v>
      </c>
      <c r="L158" s="664">
        <v>2</v>
      </c>
      <c r="M158" s="665">
        <v>210.12000000000009</v>
      </c>
    </row>
    <row r="159" spans="1:13" ht="14.4" customHeight="1" x14ac:dyDescent="0.3">
      <c r="A159" s="660" t="s">
        <v>579</v>
      </c>
      <c r="B159" s="661" t="s">
        <v>2787</v>
      </c>
      <c r="C159" s="661" t="s">
        <v>1485</v>
      </c>
      <c r="D159" s="661" t="s">
        <v>1486</v>
      </c>
      <c r="E159" s="661" t="s">
        <v>1487</v>
      </c>
      <c r="F159" s="664"/>
      <c r="G159" s="664"/>
      <c r="H159" s="677">
        <v>0</v>
      </c>
      <c r="I159" s="664">
        <v>15</v>
      </c>
      <c r="J159" s="664">
        <v>582.01766946021166</v>
      </c>
      <c r="K159" s="677">
        <v>1</v>
      </c>
      <c r="L159" s="664">
        <v>15</v>
      </c>
      <c r="M159" s="665">
        <v>582.01766946021166</v>
      </c>
    </row>
    <row r="160" spans="1:13" ht="14.4" customHeight="1" x14ac:dyDescent="0.3">
      <c r="A160" s="660" t="s">
        <v>579</v>
      </c>
      <c r="B160" s="661" t="s">
        <v>2787</v>
      </c>
      <c r="C160" s="661" t="s">
        <v>1493</v>
      </c>
      <c r="D160" s="661" t="s">
        <v>1494</v>
      </c>
      <c r="E160" s="661" t="s">
        <v>1495</v>
      </c>
      <c r="F160" s="664"/>
      <c r="G160" s="664"/>
      <c r="H160" s="677">
        <v>0</v>
      </c>
      <c r="I160" s="664">
        <v>11</v>
      </c>
      <c r="J160" s="664">
        <v>619.51998770088073</v>
      </c>
      <c r="K160" s="677">
        <v>1</v>
      </c>
      <c r="L160" s="664">
        <v>11</v>
      </c>
      <c r="M160" s="665">
        <v>619.51998770088073</v>
      </c>
    </row>
    <row r="161" spans="1:13" ht="14.4" customHeight="1" x14ac:dyDescent="0.3">
      <c r="A161" s="660" t="s">
        <v>579</v>
      </c>
      <c r="B161" s="661" t="s">
        <v>2787</v>
      </c>
      <c r="C161" s="661" t="s">
        <v>2356</v>
      </c>
      <c r="D161" s="661" t="s">
        <v>2357</v>
      </c>
      <c r="E161" s="661" t="s">
        <v>2844</v>
      </c>
      <c r="F161" s="664"/>
      <c r="G161" s="664"/>
      <c r="H161" s="677">
        <v>0</v>
      </c>
      <c r="I161" s="664">
        <v>5</v>
      </c>
      <c r="J161" s="664">
        <v>598.80025713299267</v>
      </c>
      <c r="K161" s="677">
        <v>1</v>
      </c>
      <c r="L161" s="664">
        <v>5</v>
      </c>
      <c r="M161" s="665">
        <v>598.80025713299267</v>
      </c>
    </row>
    <row r="162" spans="1:13" ht="14.4" customHeight="1" x14ac:dyDescent="0.3">
      <c r="A162" s="660" t="s">
        <v>579</v>
      </c>
      <c r="B162" s="661" t="s">
        <v>2791</v>
      </c>
      <c r="C162" s="661" t="s">
        <v>1523</v>
      </c>
      <c r="D162" s="661" t="s">
        <v>2794</v>
      </c>
      <c r="E162" s="661" t="s">
        <v>2795</v>
      </c>
      <c r="F162" s="664"/>
      <c r="G162" s="664"/>
      <c r="H162" s="677">
        <v>0</v>
      </c>
      <c r="I162" s="664">
        <v>2</v>
      </c>
      <c r="J162" s="664">
        <v>646.22</v>
      </c>
      <c r="K162" s="677">
        <v>1</v>
      </c>
      <c r="L162" s="664">
        <v>2</v>
      </c>
      <c r="M162" s="665">
        <v>646.22</v>
      </c>
    </row>
    <row r="163" spans="1:13" ht="14.4" customHeight="1" x14ac:dyDescent="0.3">
      <c r="A163" s="660" t="s">
        <v>579</v>
      </c>
      <c r="B163" s="661" t="s">
        <v>2798</v>
      </c>
      <c r="C163" s="661" t="s">
        <v>1530</v>
      </c>
      <c r="D163" s="661" t="s">
        <v>2799</v>
      </c>
      <c r="E163" s="661" t="s">
        <v>2800</v>
      </c>
      <c r="F163" s="664"/>
      <c r="G163" s="664"/>
      <c r="H163" s="677">
        <v>0</v>
      </c>
      <c r="I163" s="664">
        <v>2</v>
      </c>
      <c r="J163" s="664">
        <v>94.179999999999993</v>
      </c>
      <c r="K163" s="677">
        <v>1</v>
      </c>
      <c r="L163" s="664">
        <v>2</v>
      </c>
      <c r="M163" s="665">
        <v>94.179999999999993</v>
      </c>
    </row>
    <row r="164" spans="1:13" ht="14.4" customHeight="1" x14ac:dyDescent="0.3">
      <c r="A164" s="660" t="s">
        <v>579</v>
      </c>
      <c r="B164" s="661" t="s">
        <v>2804</v>
      </c>
      <c r="C164" s="661" t="s">
        <v>1606</v>
      </c>
      <c r="D164" s="661" t="s">
        <v>1607</v>
      </c>
      <c r="E164" s="661" t="s">
        <v>2806</v>
      </c>
      <c r="F164" s="664"/>
      <c r="G164" s="664"/>
      <c r="H164" s="677">
        <v>0</v>
      </c>
      <c r="I164" s="664">
        <v>5</v>
      </c>
      <c r="J164" s="664">
        <v>508.21999999999991</v>
      </c>
      <c r="K164" s="677">
        <v>1</v>
      </c>
      <c r="L164" s="664">
        <v>5</v>
      </c>
      <c r="M164" s="665">
        <v>508.21999999999991</v>
      </c>
    </row>
    <row r="165" spans="1:13" ht="14.4" customHeight="1" x14ac:dyDescent="0.3">
      <c r="A165" s="660" t="s">
        <v>579</v>
      </c>
      <c r="B165" s="661" t="s">
        <v>2845</v>
      </c>
      <c r="C165" s="661" t="s">
        <v>2404</v>
      </c>
      <c r="D165" s="661" t="s">
        <v>2846</v>
      </c>
      <c r="E165" s="661" t="s">
        <v>2614</v>
      </c>
      <c r="F165" s="664"/>
      <c r="G165" s="664"/>
      <c r="H165" s="677">
        <v>0</v>
      </c>
      <c r="I165" s="664">
        <v>1</v>
      </c>
      <c r="J165" s="664">
        <v>96.739999999999966</v>
      </c>
      <c r="K165" s="677">
        <v>1</v>
      </c>
      <c r="L165" s="664">
        <v>1</v>
      </c>
      <c r="M165" s="665">
        <v>96.739999999999966</v>
      </c>
    </row>
    <row r="166" spans="1:13" ht="14.4" customHeight="1" x14ac:dyDescent="0.3">
      <c r="A166" s="660" t="s">
        <v>579</v>
      </c>
      <c r="B166" s="661" t="s">
        <v>2847</v>
      </c>
      <c r="C166" s="661" t="s">
        <v>1986</v>
      </c>
      <c r="D166" s="661" t="s">
        <v>1987</v>
      </c>
      <c r="E166" s="661" t="s">
        <v>1988</v>
      </c>
      <c r="F166" s="664">
        <v>1</v>
      </c>
      <c r="G166" s="664">
        <v>104.72999999999999</v>
      </c>
      <c r="H166" s="677">
        <v>1</v>
      </c>
      <c r="I166" s="664"/>
      <c r="J166" s="664"/>
      <c r="K166" s="677">
        <v>0</v>
      </c>
      <c r="L166" s="664">
        <v>1</v>
      </c>
      <c r="M166" s="665">
        <v>104.72999999999999</v>
      </c>
    </row>
    <row r="167" spans="1:13" ht="14.4" customHeight="1" x14ac:dyDescent="0.3">
      <c r="A167" s="660" t="s">
        <v>579</v>
      </c>
      <c r="B167" s="661" t="s">
        <v>2847</v>
      </c>
      <c r="C167" s="661" t="s">
        <v>2408</v>
      </c>
      <c r="D167" s="661" t="s">
        <v>1987</v>
      </c>
      <c r="E167" s="661" t="s">
        <v>2409</v>
      </c>
      <c r="F167" s="664"/>
      <c r="G167" s="664"/>
      <c r="H167" s="677">
        <v>0</v>
      </c>
      <c r="I167" s="664">
        <v>1</v>
      </c>
      <c r="J167" s="664">
        <v>303.88839120096446</v>
      </c>
      <c r="K167" s="677">
        <v>1</v>
      </c>
      <c r="L167" s="664">
        <v>1</v>
      </c>
      <c r="M167" s="665">
        <v>303.88839120096446</v>
      </c>
    </row>
    <row r="168" spans="1:13" ht="14.4" customHeight="1" x14ac:dyDescent="0.3">
      <c r="A168" s="660" t="s">
        <v>579</v>
      </c>
      <c r="B168" s="661" t="s">
        <v>2848</v>
      </c>
      <c r="C168" s="661" t="s">
        <v>2422</v>
      </c>
      <c r="D168" s="661" t="s">
        <v>2423</v>
      </c>
      <c r="E168" s="661" t="s">
        <v>2424</v>
      </c>
      <c r="F168" s="664"/>
      <c r="G168" s="664"/>
      <c r="H168" s="677">
        <v>0</v>
      </c>
      <c r="I168" s="664">
        <v>1</v>
      </c>
      <c r="J168" s="664">
        <v>25.64</v>
      </c>
      <c r="K168" s="677">
        <v>1</v>
      </c>
      <c r="L168" s="664">
        <v>1</v>
      </c>
      <c r="M168" s="665">
        <v>25.64</v>
      </c>
    </row>
    <row r="169" spans="1:13" ht="14.4" customHeight="1" x14ac:dyDescent="0.3">
      <c r="A169" s="660" t="s">
        <v>579</v>
      </c>
      <c r="B169" s="661" t="s">
        <v>2810</v>
      </c>
      <c r="C169" s="661" t="s">
        <v>1455</v>
      </c>
      <c r="D169" s="661" t="s">
        <v>1456</v>
      </c>
      <c r="E169" s="661" t="s">
        <v>2811</v>
      </c>
      <c r="F169" s="664"/>
      <c r="G169" s="664"/>
      <c r="H169" s="677">
        <v>0</v>
      </c>
      <c r="I169" s="664">
        <v>3</v>
      </c>
      <c r="J169" s="664">
        <v>623.78963448764637</v>
      </c>
      <c r="K169" s="677">
        <v>1</v>
      </c>
      <c r="L169" s="664">
        <v>3</v>
      </c>
      <c r="M169" s="665">
        <v>623.78963448764637</v>
      </c>
    </row>
    <row r="170" spans="1:13" ht="14.4" customHeight="1" x14ac:dyDescent="0.3">
      <c r="A170" s="660" t="s">
        <v>579</v>
      </c>
      <c r="B170" s="661" t="s">
        <v>2810</v>
      </c>
      <c r="C170" s="661" t="s">
        <v>1951</v>
      </c>
      <c r="D170" s="661" t="s">
        <v>1456</v>
      </c>
      <c r="E170" s="661" t="s">
        <v>1952</v>
      </c>
      <c r="F170" s="664"/>
      <c r="G170" s="664"/>
      <c r="H170" s="677">
        <v>0</v>
      </c>
      <c r="I170" s="664">
        <v>5</v>
      </c>
      <c r="J170" s="664">
        <v>1293.4961318876531</v>
      </c>
      <c r="K170" s="677">
        <v>1</v>
      </c>
      <c r="L170" s="664">
        <v>5</v>
      </c>
      <c r="M170" s="665">
        <v>1293.4961318876531</v>
      </c>
    </row>
    <row r="171" spans="1:13" ht="14.4" customHeight="1" x14ac:dyDescent="0.3">
      <c r="A171" s="660" t="s">
        <v>579</v>
      </c>
      <c r="B171" s="661" t="s">
        <v>2849</v>
      </c>
      <c r="C171" s="661" t="s">
        <v>2374</v>
      </c>
      <c r="D171" s="661" t="s">
        <v>2375</v>
      </c>
      <c r="E171" s="661" t="s">
        <v>1503</v>
      </c>
      <c r="F171" s="664"/>
      <c r="G171" s="664"/>
      <c r="H171" s="677">
        <v>0</v>
      </c>
      <c r="I171" s="664">
        <v>2</v>
      </c>
      <c r="J171" s="664">
        <v>170.41828906496502</v>
      </c>
      <c r="K171" s="677">
        <v>1</v>
      </c>
      <c r="L171" s="664">
        <v>2</v>
      </c>
      <c r="M171" s="665">
        <v>170.41828906496502</v>
      </c>
    </row>
    <row r="172" spans="1:13" ht="14.4" customHeight="1" x14ac:dyDescent="0.3">
      <c r="A172" s="660" t="s">
        <v>579</v>
      </c>
      <c r="B172" s="661" t="s">
        <v>2812</v>
      </c>
      <c r="C172" s="661" t="s">
        <v>1673</v>
      </c>
      <c r="D172" s="661" t="s">
        <v>1674</v>
      </c>
      <c r="E172" s="661" t="s">
        <v>1675</v>
      </c>
      <c r="F172" s="664"/>
      <c r="G172" s="664"/>
      <c r="H172" s="677">
        <v>0</v>
      </c>
      <c r="I172" s="664">
        <v>4</v>
      </c>
      <c r="J172" s="664">
        <v>465.00001950759741</v>
      </c>
      <c r="K172" s="677">
        <v>1</v>
      </c>
      <c r="L172" s="664">
        <v>4</v>
      </c>
      <c r="M172" s="665">
        <v>465.00001950759741</v>
      </c>
    </row>
    <row r="173" spans="1:13" ht="14.4" customHeight="1" x14ac:dyDescent="0.3">
      <c r="A173" s="660" t="s">
        <v>579</v>
      </c>
      <c r="B173" s="661" t="s">
        <v>2812</v>
      </c>
      <c r="C173" s="661" t="s">
        <v>1676</v>
      </c>
      <c r="D173" s="661" t="s">
        <v>1677</v>
      </c>
      <c r="E173" s="661" t="s">
        <v>1675</v>
      </c>
      <c r="F173" s="664"/>
      <c r="G173" s="664"/>
      <c r="H173" s="677">
        <v>0</v>
      </c>
      <c r="I173" s="664">
        <v>3</v>
      </c>
      <c r="J173" s="664">
        <v>348.75</v>
      </c>
      <c r="K173" s="677">
        <v>1</v>
      </c>
      <c r="L173" s="664">
        <v>3</v>
      </c>
      <c r="M173" s="665">
        <v>348.75</v>
      </c>
    </row>
    <row r="174" spans="1:13" ht="14.4" customHeight="1" x14ac:dyDescent="0.3">
      <c r="A174" s="660" t="s">
        <v>579</v>
      </c>
      <c r="B174" s="661" t="s">
        <v>2812</v>
      </c>
      <c r="C174" s="661" t="s">
        <v>1679</v>
      </c>
      <c r="D174" s="661" t="s">
        <v>2815</v>
      </c>
      <c r="E174" s="661" t="s">
        <v>1675</v>
      </c>
      <c r="F174" s="664"/>
      <c r="G174" s="664"/>
      <c r="H174" s="677">
        <v>0</v>
      </c>
      <c r="I174" s="664">
        <v>1</v>
      </c>
      <c r="J174" s="664">
        <v>116.24999999999997</v>
      </c>
      <c r="K174" s="677">
        <v>1</v>
      </c>
      <c r="L174" s="664">
        <v>1</v>
      </c>
      <c r="M174" s="665">
        <v>116.24999999999997</v>
      </c>
    </row>
    <row r="175" spans="1:13" ht="14.4" customHeight="1" x14ac:dyDescent="0.3">
      <c r="A175" s="660" t="s">
        <v>582</v>
      </c>
      <c r="B175" s="661" t="s">
        <v>2720</v>
      </c>
      <c r="C175" s="661" t="s">
        <v>1561</v>
      </c>
      <c r="D175" s="661" t="s">
        <v>1562</v>
      </c>
      <c r="E175" s="661" t="s">
        <v>1563</v>
      </c>
      <c r="F175" s="664"/>
      <c r="G175" s="664"/>
      <c r="H175" s="677">
        <v>0</v>
      </c>
      <c r="I175" s="664">
        <v>450</v>
      </c>
      <c r="J175" s="664">
        <v>30555.891806217754</v>
      </c>
      <c r="K175" s="677">
        <v>1</v>
      </c>
      <c r="L175" s="664">
        <v>450</v>
      </c>
      <c r="M175" s="665">
        <v>30555.891806217754</v>
      </c>
    </row>
    <row r="176" spans="1:13" ht="14.4" customHeight="1" x14ac:dyDescent="0.3">
      <c r="A176" s="660" t="s">
        <v>582</v>
      </c>
      <c r="B176" s="661" t="s">
        <v>2722</v>
      </c>
      <c r="C176" s="661" t="s">
        <v>1599</v>
      </c>
      <c r="D176" s="661" t="s">
        <v>1600</v>
      </c>
      <c r="E176" s="661" t="s">
        <v>1601</v>
      </c>
      <c r="F176" s="664"/>
      <c r="G176" s="664"/>
      <c r="H176" s="677">
        <v>0</v>
      </c>
      <c r="I176" s="664">
        <v>8</v>
      </c>
      <c r="J176" s="664">
        <v>2913.9342712130565</v>
      </c>
      <c r="K176" s="677">
        <v>1</v>
      </c>
      <c r="L176" s="664">
        <v>8</v>
      </c>
      <c r="M176" s="665">
        <v>2913.9342712130565</v>
      </c>
    </row>
    <row r="177" spans="1:13" ht="14.4" customHeight="1" x14ac:dyDescent="0.3">
      <c r="A177" s="660" t="s">
        <v>582</v>
      </c>
      <c r="B177" s="661" t="s">
        <v>2722</v>
      </c>
      <c r="C177" s="661" t="s">
        <v>613</v>
      </c>
      <c r="D177" s="661" t="s">
        <v>2723</v>
      </c>
      <c r="E177" s="661" t="s">
        <v>615</v>
      </c>
      <c r="F177" s="664">
        <v>3</v>
      </c>
      <c r="G177" s="664">
        <v>1154.5500000000002</v>
      </c>
      <c r="H177" s="677">
        <v>1</v>
      </c>
      <c r="I177" s="664"/>
      <c r="J177" s="664"/>
      <c r="K177" s="677">
        <v>0</v>
      </c>
      <c r="L177" s="664">
        <v>3</v>
      </c>
      <c r="M177" s="665">
        <v>1154.5500000000002</v>
      </c>
    </row>
    <row r="178" spans="1:13" ht="14.4" customHeight="1" x14ac:dyDescent="0.3">
      <c r="A178" s="660" t="s">
        <v>582</v>
      </c>
      <c r="B178" s="661" t="s">
        <v>2726</v>
      </c>
      <c r="C178" s="661" t="s">
        <v>1558</v>
      </c>
      <c r="D178" s="661" t="s">
        <v>1498</v>
      </c>
      <c r="E178" s="661" t="s">
        <v>1559</v>
      </c>
      <c r="F178" s="664"/>
      <c r="G178" s="664"/>
      <c r="H178" s="677">
        <v>0</v>
      </c>
      <c r="I178" s="664">
        <v>1</v>
      </c>
      <c r="J178" s="664">
        <v>71.279467472299245</v>
      </c>
      <c r="K178" s="677">
        <v>1</v>
      </c>
      <c r="L178" s="664">
        <v>1</v>
      </c>
      <c r="M178" s="665">
        <v>71.279467472299245</v>
      </c>
    </row>
    <row r="179" spans="1:13" ht="14.4" customHeight="1" x14ac:dyDescent="0.3">
      <c r="A179" s="660" t="s">
        <v>582</v>
      </c>
      <c r="B179" s="661" t="s">
        <v>2816</v>
      </c>
      <c r="C179" s="661" t="s">
        <v>2384</v>
      </c>
      <c r="D179" s="661" t="s">
        <v>2385</v>
      </c>
      <c r="E179" s="661" t="s">
        <v>1907</v>
      </c>
      <c r="F179" s="664"/>
      <c r="G179" s="664"/>
      <c r="H179" s="677">
        <v>0</v>
      </c>
      <c r="I179" s="664">
        <v>3</v>
      </c>
      <c r="J179" s="664">
        <v>1417.3880499235913</v>
      </c>
      <c r="K179" s="677">
        <v>1</v>
      </c>
      <c r="L179" s="664">
        <v>3</v>
      </c>
      <c r="M179" s="665">
        <v>1417.3880499235913</v>
      </c>
    </row>
    <row r="180" spans="1:13" ht="14.4" customHeight="1" x14ac:dyDescent="0.3">
      <c r="A180" s="660" t="s">
        <v>582</v>
      </c>
      <c r="B180" s="661" t="s">
        <v>2729</v>
      </c>
      <c r="C180" s="661" t="s">
        <v>1587</v>
      </c>
      <c r="D180" s="661" t="s">
        <v>1479</v>
      </c>
      <c r="E180" s="661" t="s">
        <v>1588</v>
      </c>
      <c r="F180" s="664"/>
      <c r="G180" s="664"/>
      <c r="H180" s="677">
        <v>0</v>
      </c>
      <c r="I180" s="664">
        <v>10</v>
      </c>
      <c r="J180" s="664">
        <v>3014.6907000873689</v>
      </c>
      <c r="K180" s="677">
        <v>1</v>
      </c>
      <c r="L180" s="664">
        <v>10</v>
      </c>
      <c r="M180" s="665">
        <v>3014.6907000873689</v>
      </c>
    </row>
    <row r="181" spans="1:13" ht="14.4" customHeight="1" x14ac:dyDescent="0.3">
      <c r="A181" s="660" t="s">
        <v>582</v>
      </c>
      <c r="B181" s="661" t="s">
        <v>2729</v>
      </c>
      <c r="C181" s="661" t="s">
        <v>1590</v>
      </c>
      <c r="D181" s="661" t="s">
        <v>1479</v>
      </c>
      <c r="E181" s="661" t="s">
        <v>1591</v>
      </c>
      <c r="F181" s="664"/>
      <c r="G181" s="664"/>
      <c r="H181" s="677">
        <v>0</v>
      </c>
      <c r="I181" s="664">
        <v>17</v>
      </c>
      <c r="J181" s="664">
        <v>6922.0121782313781</v>
      </c>
      <c r="K181" s="677">
        <v>1</v>
      </c>
      <c r="L181" s="664">
        <v>17</v>
      </c>
      <c r="M181" s="665">
        <v>6922.0121782313781</v>
      </c>
    </row>
    <row r="182" spans="1:13" ht="14.4" customHeight="1" x14ac:dyDescent="0.3">
      <c r="A182" s="660" t="s">
        <v>582</v>
      </c>
      <c r="B182" s="661" t="s">
        <v>2729</v>
      </c>
      <c r="C182" s="661" t="s">
        <v>1478</v>
      </c>
      <c r="D182" s="661" t="s">
        <v>1479</v>
      </c>
      <c r="E182" s="661" t="s">
        <v>1480</v>
      </c>
      <c r="F182" s="664"/>
      <c r="G182" s="664"/>
      <c r="H182" s="677">
        <v>0</v>
      </c>
      <c r="I182" s="664">
        <v>11</v>
      </c>
      <c r="J182" s="664">
        <v>6937.2516744369068</v>
      </c>
      <c r="K182" s="677">
        <v>1</v>
      </c>
      <c r="L182" s="664">
        <v>11</v>
      </c>
      <c r="M182" s="665">
        <v>6937.2516744369068</v>
      </c>
    </row>
    <row r="183" spans="1:13" ht="14.4" customHeight="1" x14ac:dyDescent="0.3">
      <c r="A183" s="660" t="s">
        <v>582</v>
      </c>
      <c r="B183" s="661" t="s">
        <v>2729</v>
      </c>
      <c r="C183" s="661" t="s">
        <v>1482</v>
      </c>
      <c r="D183" s="661" t="s">
        <v>1479</v>
      </c>
      <c r="E183" s="661" t="s">
        <v>1483</v>
      </c>
      <c r="F183" s="664"/>
      <c r="G183" s="664"/>
      <c r="H183" s="677">
        <v>0</v>
      </c>
      <c r="I183" s="664">
        <v>1</v>
      </c>
      <c r="J183" s="664">
        <v>721.19999999999993</v>
      </c>
      <c r="K183" s="677">
        <v>1</v>
      </c>
      <c r="L183" s="664">
        <v>1</v>
      </c>
      <c r="M183" s="665">
        <v>721.19999999999993</v>
      </c>
    </row>
    <row r="184" spans="1:13" ht="14.4" customHeight="1" x14ac:dyDescent="0.3">
      <c r="A184" s="660" t="s">
        <v>582</v>
      </c>
      <c r="B184" s="661" t="s">
        <v>2729</v>
      </c>
      <c r="C184" s="661" t="s">
        <v>2546</v>
      </c>
      <c r="D184" s="661" t="s">
        <v>2361</v>
      </c>
      <c r="E184" s="661" t="s">
        <v>2850</v>
      </c>
      <c r="F184" s="664"/>
      <c r="G184" s="664"/>
      <c r="H184" s="677">
        <v>0</v>
      </c>
      <c r="I184" s="664">
        <v>2</v>
      </c>
      <c r="J184" s="664">
        <v>3882.5599999999995</v>
      </c>
      <c r="K184" s="677">
        <v>1</v>
      </c>
      <c r="L184" s="664">
        <v>2</v>
      </c>
      <c r="M184" s="665">
        <v>3882.5599999999995</v>
      </c>
    </row>
    <row r="185" spans="1:13" ht="14.4" customHeight="1" x14ac:dyDescent="0.3">
      <c r="A185" s="660" t="s">
        <v>582</v>
      </c>
      <c r="B185" s="661" t="s">
        <v>2732</v>
      </c>
      <c r="C185" s="661" t="s">
        <v>1505</v>
      </c>
      <c r="D185" s="661" t="s">
        <v>1506</v>
      </c>
      <c r="E185" s="661" t="s">
        <v>1507</v>
      </c>
      <c r="F185" s="664"/>
      <c r="G185" s="664"/>
      <c r="H185" s="677">
        <v>0</v>
      </c>
      <c r="I185" s="664">
        <v>1</v>
      </c>
      <c r="J185" s="664">
        <v>76.36</v>
      </c>
      <c r="K185" s="677">
        <v>1</v>
      </c>
      <c r="L185" s="664">
        <v>1</v>
      </c>
      <c r="M185" s="665">
        <v>76.36</v>
      </c>
    </row>
    <row r="186" spans="1:13" ht="14.4" customHeight="1" x14ac:dyDescent="0.3">
      <c r="A186" s="660" t="s">
        <v>582</v>
      </c>
      <c r="B186" s="661" t="s">
        <v>2746</v>
      </c>
      <c r="C186" s="661" t="s">
        <v>1459</v>
      </c>
      <c r="D186" s="661" t="s">
        <v>2749</v>
      </c>
      <c r="E186" s="661" t="s">
        <v>2750</v>
      </c>
      <c r="F186" s="664"/>
      <c r="G186" s="664"/>
      <c r="H186" s="677">
        <v>0</v>
      </c>
      <c r="I186" s="664">
        <v>162</v>
      </c>
      <c r="J186" s="664">
        <v>5631.7995151189734</v>
      </c>
      <c r="K186" s="677">
        <v>1</v>
      </c>
      <c r="L186" s="664">
        <v>162</v>
      </c>
      <c r="M186" s="665">
        <v>5631.7995151189734</v>
      </c>
    </row>
    <row r="187" spans="1:13" ht="14.4" customHeight="1" x14ac:dyDescent="0.3">
      <c r="A187" s="660" t="s">
        <v>582</v>
      </c>
      <c r="B187" s="661" t="s">
        <v>2751</v>
      </c>
      <c r="C187" s="661" t="s">
        <v>2551</v>
      </c>
      <c r="D187" s="661" t="s">
        <v>2552</v>
      </c>
      <c r="E187" s="661" t="s">
        <v>2553</v>
      </c>
      <c r="F187" s="664"/>
      <c r="G187" s="664"/>
      <c r="H187" s="677">
        <v>0</v>
      </c>
      <c r="I187" s="664">
        <v>1</v>
      </c>
      <c r="J187" s="664">
        <v>47.629999999999988</v>
      </c>
      <c r="K187" s="677">
        <v>1</v>
      </c>
      <c r="L187" s="664">
        <v>1</v>
      </c>
      <c r="M187" s="665">
        <v>47.629999999999988</v>
      </c>
    </row>
    <row r="188" spans="1:13" ht="14.4" customHeight="1" x14ac:dyDescent="0.3">
      <c r="A188" s="660" t="s">
        <v>582</v>
      </c>
      <c r="B188" s="661" t="s">
        <v>2758</v>
      </c>
      <c r="C188" s="661" t="s">
        <v>1787</v>
      </c>
      <c r="D188" s="661" t="s">
        <v>1788</v>
      </c>
      <c r="E188" s="661" t="s">
        <v>1789</v>
      </c>
      <c r="F188" s="664"/>
      <c r="G188" s="664"/>
      <c r="H188" s="677">
        <v>0</v>
      </c>
      <c r="I188" s="664">
        <v>4.8</v>
      </c>
      <c r="J188" s="664">
        <v>2217.6</v>
      </c>
      <c r="K188" s="677">
        <v>1</v>
      </c>
      <c r="L188" s="664">
        <v>4.8</v>
      </c>
      <c r="M188" s="665">
        <v>2217.6</v>
      </c>
    </row>
    <row r="189" spans="1:13" ht="14.4" customHeight="1" x14ac:dyDescent="0.3">
      <c r="A189" s="660" t="s">
        <v>582</v>
      </c>
      <c r="B189" s="661" t="s">
        <v>2758</v>
      </c>
      <c r="C189" s="661" t="s">
        <v>1694</v>
      </c>
      <c r="D189" s="661" t="s">
        <v>1695</v>
      </c>
      <c r="E189" s="661" t="s">
        <v>1696</v>
      </c>
      <c r="F189" s="664">
        <v>4.8</v>
      </c>
      <c r="G189" s="664">
        <v>8587.8719999999994</v>
      </c>
      <c r="H189" s="677">
        <v>1</v>
      </c>
      <c r="I189" s="664"/>
      <c r="J189" s="664"/>
      <c r="K189" s="677">
        <v>0</v>
      </c>
      <c r="L189" s="664">
        <v>4.8</v>
      </c>
      <c r="M189" s="665">
        <v>8587.8719999999994</v>
      </c>
    </row>
    <row r="190" spans="1:13" ht="14.4" customHeight="1" x14ac:dyDescent="0.3">
      <c r="A190" s="660" t="s">
        <v>582</v>
      </c>
      <c r="B190" s="661" t="s">
        <v>2761</v>
      </c>
      <c r="C190" s="661" t="s">
        <v>1784</v>
      </c>
      <c r="D190" s="661" t="s">
        <v>1785</v>
      </c>
      <c r="E190" s="661" t="s">
        <v>1786</v>
      </c>
      <c r="F190" s="664"/>
      <c r="G190" s="664"/>
      <c r="H190" s="677">
        <v>0</v>
      </c>
      <c r="I190" s="664">
        <v>7</v>
      </c>
      <c r="J190" s="664">
        <v>6565.7900000000009</v>
      </c>
      <c r="K190" s="677">
        <v>1</v>
      </c>
      <c r="L190" s="664">
        <v>7</v>
      </c>
      <c r="M190" s="665">
        <v>6565.7900000000009</v>
      </c>
    </row>
    <row r="191" spans="1:13" ht="14.4" customHeight="1" x14ac:dyDescent="0.3">
      <c r="A191" s="660" t="s">
        <v>582</v>
      </c>
      <c r="B191" s="661" t="s">
        <v>2761</v>
      </c>
      <c r="C191" s="661" t="s">
        <v>1697</v>
      </c>
      <c r="D191" s="661" t="s">
        <v>1698</v>
      </c>
      <c r="E191" s="661" t="s">
        <v>1699</v>
      </c>
      <c r="F191" s="664">
        <v>3</v>
      </c>
      <c r="G191" s="664">
        <v>3349.5</v>
      </c>
      <c r="H191" s="677">
        <v>1</v>
      </c>
      <c r="I191" s="664"/>
      <c r="J191" s="664"/>
      <c r="K191" s="677">
        <v>0</v>
      </c>
      <c r="L191" s="664">
        <v>3</v>
      </c>
      <c r="M191" s="665">
        <v>3349.5</v>
      </c>
    </row>
    <row r="192" spans="1:13" ht="14.4" customHeight="1" x14ac:dyDescent="0.3">
      <c r="A192" s="660" t="s">
        <v>582</v>
      </c>
      <c r="B192" s="661" t="s">
        <v>2762</v>
      </c>
      <c r="C192" s="661" t="s">
        <v>1793</v>
      </c>
      <c r="D192" s="661" t="s">
        <v>1794</v>
      </c>
      <c r="E192" s="661" t="s">
        <v>1795</v>
      </c>
      <c r="F192" s="664"/>
      <c r="G192" s="664"/>
      <c r="H192" s="677">
        <v>0</v>
      </c>
      <c r="I192" s="664">
        <v>100</v>
      </c>
      <c r="J192" s="664">
        <v>25322.52</v>
      </c>
      <c r="K192" s="677">
        <v>1</v>
      </c>
      <c r="L192" s="664">
        <v>100</v>
      </c>
      <c r="M192" s="665">
        <v>25322.52</v>
      </c>
    </row>
    <row r="193" spans="1:13" ht="14.4" customHeight="1" x14ac:dyDescent="0.3">
      <c r="A193" s="660" t="s">
        <v>582</v>
      </c>
      <c r="B193" s="661" t="s">
        <v>2764</v>
      </c>
      <c r="C193" s="661" t="s">
        <v>1777</v>
      </c>
      <c r="D193" s="661" t="s">
        <v>1778</v>
      </c>
      <c r="E193" s="661" t="s">
        <v>1779</v>
      </c>
      <c r="F193" s="664"/>
      <c r="G193" s="664"/>
      <c r="H193" s="677">
        <v>0</v>
      </c>
      <c r="I193" s="664">
        <v>2</v>
      </c>
      <c r="J193" s="664">
        <v>114.62</v>
      </c>
      <c r="K193" s="677">
        <v>1</v>
      </c>
      <c r="L193" s="664">
        <v>2</v>
      </c>
      <c r="M193" s="665">
        <v>114.62</v>
      </c>
    </row>
    <row r="194" spans="1:13" ht="14.4" customHeight="1" x14ac:dyDescent="0.3">
      <c r="A194" s="660" t="s">
        <v>582</v>
      </c>
      <c r="B194" s="661" t="s">
        <v>2770</v>
      </c>
      <c r="C194" s="661" t="s">
        <v>1781</v>
      </c>
      <c r="D194" s="661" t="s">
        <v>2771</v>
      </c>
      <c r="E194" s="661" t="s">
        <v>2772</v>
      </c>
      <c r="F194" s="664"/>
      <c r="G194" s="664"/>
      <c r="H194" s="677">
        <v>0</v>
      </c>
      <c r="I194" s="664">
        <v>65</v>
      </c>
      <c r="J194" s="664">
        <v>5022.0599999999995</v>
      </c>
      <c r="K194" s="677">
        <v>1</v>
      </c>
      <c r="L194" s="664">
        <v>65</v>
      </c>
      <c r="M194" s="665">
        <v>5022.0599999999995</v>
      </c>
    </row>
    <row r="195" spans="1:13" ht="14.4" customHeight="1" x14ac:dyDescent="0.3">
      <c r="A195" s="660" t="s">
        <v>582</v>
      </c>
      <c r="B195" s="661" t="s">
        <v>2776</v>
      </c>
      <c r="C195" s="661" t="s">
        <v>1747</v>
      </c>
      <c r="D195" s="661" t="s">
        <v>2777</v>
      </c>
      <c r="E195" s="661" t="s">
        <v>2778</v>
      </c>
      <c r="F195" s="664"/>
      <c r="G195" s="664"/>
      <c r="H195" s="677">
        <v>0</v>
      </c>
      <c r="I195" s="664">
        <v>65</v>
      </c>
      <c r="J195" s="664">
        <v>55550.661537205204</v>
      </c>
      <c r="K195" s="677">
        <v>1</v>
      </c>
      <c r="L195" s="664">
        <v>65</v>
      </c>
      <c r="M195" s="665">
        <v>55550.661537205204</v>
      </c>
    </row>
    <row r="196" spans="1:13" ht="14.4" customHeight="1" x14ac:dyDescent="0.3">
      <c r="A196" s="660" t="s">
        <v>582</v>
      </c>
      <c r="B196" s="661" t="s">
        <v>2851</v>
      </c>
      <c r="C196" s="661" t="s">
        <v>2561</v>
      </c>
      <c r="D196" s="661" t="s">
        <v>2852</v>
      </c>
      <c r="E196" s="661" t="s">
        <v>2853</v>
      </c>
      <c r="F196" s="664">
        <v>5.5</v>
      </c>
      <c r="G196" s="664">
        <v>2298.7293333333332</v>
      </c>
      <c r="H196" s="677">
        <v>1</v>
      </c>
      <c r="I196" s="664"/>
      <c r="J196" s="664"/>
      <c r="K196" s="677">
        <v>0</v>
      </c>
      <c r="L196" s="664">
        <v>5.5</v>
      </c>
      <c r="M196" s="665">
        <v>2298.7293333333332</v>
      </c>
    </row>
    <row r="197" spans="1:13" ht="14.4" customHeight="1" x14ac:dyDescent="0.3">
      <c r="A197" s="660" t="s">
        <v>582</v>
      </c>
      <c r="B197" s="661" t="s">
        <v>2779</v>
      </c>
      <c r="C197" s="661" t="s">
        <v>1850</v>
      </c>
      <c r="D197" s="661" t="s">
        <v>1851</v>
      </c>
      <c r="E197" s="661" t="s">
        <v>1852</v>
      </c>
      <c r="F197" s="664"/>
      <c r="G197" s="664"/>
      <c r="H197" s="677">
        <v>0</v>
      </c>
      <c r="I197" s="664">
        <v>1</v>
      </c>
      <c r="J197" s="664">
        <v>159.5</v>
      </c>
      <c r="K197" s="677">
        <v>1</v>
      </c>
      <c r="L197" s="664">
        <v>1</v>
      </c>
      <c r="M197" s="665">
        <v>159.5</v>
      </c>
    </row>
    <row r="198" spans="1:13" ht="14.4" customHeight="1" x14ac:dyDescent="0.3">
      <c r="A198" s="660" t="s">
        <v>582</v>
      </c>
      <c r="B198" s="661" t="s">
        <v>2779</v>
      </c>
      <c r="C198" s="661" t="s">
        <v>1810</v>
      </c>
      <c r="D198" s="661" t="s">
        <v>2780</v>
      </c>
      <c r="E198" s="661" t="s">
        <v>1875</v>
      </c>
      <c r="F198" s="664">
        <v>10</v>
      </c>
      <c r="G198" s="664">
        <v>302.2</v>
      </c>
      <c r="H198" s="677">
        <v>0.16666803764437946</v>
      </c>
      <c r="I198" s="664">
        <v>50</v>
      </c>
      <c r="J198" s="664">
        <v>1510.9850849819559</v>
      </c>
      <c r="K198" s="677">
        <v>0.83333196235562057</v>
      </c>
      <c r="L198" s="664">
        <v>60</v>
      </c>
      <c r="M198" s="665">
        <v>1813.1850849819559</v>
      </c>
    </row>
    <row r="199" spans="1:13" ht="14.4" customHeight="1" x14ac:dyDescent="0.3">
      <c r="A199" s="660" t="s">
        <v>582</v>
      </c>
      <c r="B199" s="661" t="s">
        <v>2779</v>
      </c>
      <c r="C199" s="661" t="s">
        <v>1821</v>
      </c>
      <c r="D199" s="661" t="s">
        <v>1822</v>
      </c>
      <c r="E199" s="661" t="s">
        <v>2781</v>
      </c>
      <c r="F199" s="664"/>
      <c r="G199" s="664"/>
      <c r="H199" s="677">
        <v>0</v>
      </c>
      <c r="I199" s="664">
        <v>3</v>
      </c>
      <c r="J199" s="664">
        <v>5494.0199999999995</v>
      </c>
      <c r="K199" s="677">
        <v>1</v>
      </c>
      <c r="L199" s="664">
        <v>3</v>
      </c>
      <c r="M199" s="665">
        <v>5494.0199999999995</v>
      </c>
    </row>
    <row r="200" spans="1:13" ht="14.4" customHeight="1" x14ac:dyDescent="0.3">
      <c r="A200" s="660" t="s">
        <v>582</v>
      </c>
      <c r="B200" s="661" t="s">
        <v>2782</v>
      </c>
      <c r="C200" s="661" t="s">
        <v>1844</v>
      </c>
      <c r="D200" s="661" t="s">
        <v>1845</v>
      </c>
      <c r="E200" s="661" t="s">
        <v>1846</v>
      </c>
      <c r="F200" s="664"/>
      <c r="G200" s="664"/>
      <c r="H200" s="677">
        <v>0</v>
      </c>
      <c r="I200" s="664">
        <v>10</v>
      </c>
      <c r="J200" s="664">
        <v>29973.8</v>
      </c>
      <c r="K200" s="677">
        <v>1</v>
      </c>
      <c r="L200" s="664">
        <v>10</v>
      </c>
      <c r="M200" s="665">
        <v>29973.8</v>
      </c>
    </row>
    <row r="201" spans="1:13" ht="14.4" customHeight="1" x14ac:dyDescent="0.3">
      <c r="A201" s="660" t="s">
        <v>582</v>
      </c>
      <c r="B201" s="661" t="s">
        <v>2784</v>
      </c>
      <c r="C201" s="661" t="s">
        <v>1622</v>
      </c>
      <c r="D201" s="661" t="s">
        <v>1623</v>
      </c>
      <c r="E201" s="661" t="s">
        <v>1991</v>
      </c>
      <c r="F201" s="664"/>
      <c r="G201" s="664"/>
      <c r="H201" s="677">
        <v>0</v>
      </c>
      <c r="I201" s="664">
        <v>8</v>
      </c>
      <c r="J201" s="664">
        <v>8216.7092369443963</v>
      </c>
      <c r="K201" s="677">
        <v>1</v>
      </c>
      <c r="L201" s="664">
        <v>8</v>
      </c>
      <c r="M201" s="665">
        <v>8216.7092369443963</v>
      </c>
    </row>
    <row r="202" spans="1:13" ht="14.4" customHeight="1" x14ac:dyDescent="0.3">
      <c r="A202" s="660" t="s">
        <v>582</v>
      </c>
      <c r="B202" s="661" t="s">
        <v>2787</v>
      </c>
      <c r="C202" s="661" t="s">
        <v>1493</v>
      </c>
      <c r="D202" s="661" t="s">
        <v>1494</v>
      </c>
      <c r="E202" s="661" t="s">
        <v>1495</v>
      </c>
      <c r="F202" s="664"/>
      <c r="G202" s="664"/>
      <c r="H202" s="677">
        <v>0</v>
      </c>
      <c r="I202" s="664">
        <v>11</v>
      </c>
      <c r="J202" s="664">
        <v>619.07999231305052</v>
      </c>
      <c r="K202" s="677">
        <v>1</v>
      </c>
      <c r="L202" s="664">
        <v>11</v>
      </c>
      <c r="M202" s="665">
        <v>619.07999231305052</v>
      </c>
    </row>
    <row r="203" spans="1:13" ht="14.4" customHeight="1" x14ac:dyDescent="0.3">
      <c r="A203" s="660" t="s">
        <v>582</v>
      </c>
      <c r="B203" s="661" t="s">
        <v>2803</v>
      </c>
      <c r="C203" s="661" t="s">
        <v>1474</v>
      </c>
      <c r="D203" s="661" t="s">
        <v>1475</v>
      </c>
      <c r="E203" s="661" t="s">
        <v>1476</v>
      </c>
      <c r="F203" s="664"/>
      <c r="G203" s="664"/>
      <c r="H203" s="677">
        <v>0</v>
      </c>
      <c r="I203" s="664">
        <v>2</v>
      </c>
      <c r="J203" s="664">
        <v>288.5199999999997</v>
      </c>
      <c r="K203" s="677">
        <v>1</v>
      </c>
      <c r="L203" s="664">
        <v>2</v>
      </c>
      <c r="M203" s="665">
        <v>288.5199999999997</v>
      </c>
    </row>
    <row r="204" spans="1:13" ht="14.4" customHeight="1" x14ac:dyDescent="0.3">
      <c r="A204" s="660" t="s">
        <v>582</v>
      </c>
      <c r="B204" s="661" t="s">
        <v>2804</v>
      </c>
      <c r="C204" s="661" t="s">
        <v>1546</v>
      </c>
      <c r="D204" s="661" t="s">
        <v>1547</v>
      </c>
      <c r="E204" s="661" t="s">
        <v>2805</v>
      </c>
      <c r="F204" s="664"/>
      <c r="G204" s="664"/>
      <c r="H204" s="677">
        <v>0</v>
      </c>
      <c r="I204" s="664">
        <v>2</v>
      </c>
      <c r="J204" s="664">
        <v>99.019715106921154</v>
      </c>
      <c r="K204" s="677">
        <v>1</v>
      </c>
      <c r="L204" s="664">
        <v>2</v>
      </c>
      <c r="M204" s="665">
        <v>99.019715106921154</v>
      </c>
    </row>
    <row r="205" spans="1:13" ht="14.4" customHeight="1" x14ac:dyDescent="0.3">
      <c r="A205" s="660" t="s">
        <v>582</v>
      </c>
      <c r="B205" s="661" t="s">
        <v>2808</v>
      </c>
      <c r="C205" s="661" t="s">
        <v>1554</v>
      </c>
      <c r="D205" s="661" t="s">
        <v>1555</v>
      </c>
      <c r="E205" s="661" t="s">
        <v>2809</v>
      </c>
      <c r="F205" s="664"/>
      <c r="G205" s="664"/>
      <c r="H205" s="677">
        <v>0</v>
      </c>
      <c r="I205" s="664">
        <v>1</v>
      </c>
      <c r="J205" s="664">
        <v>52.91013219465939</v>
      </c>
      <c r="K205" s="677">
        <v>1</v>
      </c>
      <c r="L205" s="664">
        <v>1</v>
      </c>
      <c r="M205" s="665">
        <v>52.91013219465939</v>
      </c>
    </row>
    <row r="206" spans="1:13" ht="14.4" customHeight="1" x14ac:dyDescent="0.3">
      <c r="A206" s="660" t="s">
        <v>582</v>
      </c>
      <c r="B206" s="661" t="s">
        <v>2810</v>
      </c>
      <c r="C206" s="661" t="s">
        <v>2549</v>
      </c>
      <c r="D206" s="661" t="s">
        <v>1456</v>
      </c>
      <c r="E206" s="661" t="s">
        <v>2854</v>
      </c>
      <c r="F206" s="664"/>
      <c r="G206" s="664"/>
      <c r="H206" s="677">
        <v>0</v>
      </c>
      <c r="I206" s="664">
        <v>2</v>
      </c>
      <c r="J206" s="664">
        <v>115.39983892835357</v>
      </c>
      <c r="K206" s="677">
        <v>1</v>
      </c>
      <c r="L206" s="664">
        <v>2</v>
      </c>
      <c r="M206" s="665">
        <v>115.39983892835357</v>
      </c>
    </row>
    <row r="207" spans="1:13" ht="14.4" customHeight="1" x14ac:dyDescent="0.3">
      <c r="A207" s="660" t="s">
        <v>582</v>
      </c>
      <c r="B207" s="661" t="s">
        <v>2812</v>
      </c>
      <c r="C207" s="661" t="s">
        <v>2555</v>
      </c>
      <c r="D207" s="661" t="s">
        <v>2556</v>
      </c>
      <c r="E207" s="661" t="s">
        <v>2557</v>
      </c>
      <c r="F207" s="664"/>
      <c r="G207" s="664"/>
      <c r="H207" s="677">
        <v>0</v>
      </c>
      <c r="I207" s="664">
        <v>1</v>
      </c>
      <c r="J207" s="664">
        <v>33.569911627336417</v>
      </c>
      <c r="K207" s="677">
        <v>1</v>
      </c>
      <c r="L207" s="664">
        <v>1</v>
      </c>
      <c r="M207" s="665">
        <v>33.569911627336417</v>
      </c>
    </row>
    <row r="208" spans="1:13" ht="14.4" customHeight="1" x14ac:dyDescent="0.3">
      <c r="A208" s="660" t="s">
        <v>582</v>
      </c>
      <c r="B208" s="661" t="s">
        <v>2812</v>
      </c>
      <c r="C208" s="661" t="s">
        <v>1662</v>
      </c>
      <c r="D208" s="661" t="s">
        <v>1663</v>
      </c>
      <c r="E208" s="661" t="s">
        <v>1664</v>
      </c>
      <c r="F208" s="664"/>
      <c r="G208" s="664"/>
      <c r="H208" s="677">
        <v>0</v>
      </c>
      <c r="I208" s="664">
        <v>6</v>
      </c>
      <c r="J208" s="664">
        <v>812.16000000000031</v>
      </c>
      <c r="K208" s="677">
        <v>1</v>
      </c>
      <c r="L208" s="664">
        <v>6</v>
      </c>
      <c r="M208" s="665">
        <v>812.16000000000031</v>
      </c>
    </row>
    <row r="209" spans="1:13" ht="14.4" customHeight="1" x14ac:dyDescent="0.3">
      <c r="A209" s="660" t="s">
        <v>582</v>
      </c>
      <c r="B209" s="661" t="s">
        <v>2812</v>
      </c>
      <c r="C209" s="661" t="s">
        <v>1667</v>
      </c>
      <c r="D209" s="661" t="s">
        <v>1668</v>
      </c>
      <c r="E209" s="661" t="s">
        <v>1664</v>
      </c>
      <c r="F209" s="664"/>
      <c r="G209" s="664"/>
      <c r="H209" s="677">
        <v>0</v>
      </c>
      <c r="I209" s="664">
        <v>6</v>
      </c>
      <c r="J209" s="664">
        <v>812.16000000000031</v>
      </c>
      <c r="K209" s="677">
        <v>1</v>
      </c>
      <c r="L209" s="664">
        <v>6</v>
      </c>
      <c r="M209" s="665">
        <v>812.16000000000031</v>
      </c>
    </row>
    <row r="210" spans="1:13" ht="14.4" customHeight="1" x14ac:dyDescent="0.3">
      <c r="A210" s="660" t="s">
        <v>582</v>
      </c>
      <c r="B210" s="661" t="s">
        <v>2812</v>
      </c>
      <c r="C210" s="661" t="s">
        <v>1683</v>
      </c>
      <c r="D210" s="661" t="s">
        <v>1684</v>
      </c>
      <c r="E210" s="661" t="s">
        <v>1675</v>
      </c>
      <c r="F210" s="664"/>
      <c r="G210" s="664"/>
      <c r="H210" s="677">
        <v>0</v>
      </c>
      <c r="I210" s="664">
        <v>1</v>
      </c>
      <c r="J210" s="664">
        <v>116.25</v>
      </c>
      <c r="K210" s="677">
        <v>1</v>
      </c>
      <c r="L210" s="664">
        <v>1</v>
      </c>
      <c r="M210" s="665">
        <v>116.25</v>
      </c>
    </row>
    <row r="211" spans="1:13" ht="14.4" customHeight="1" x14ac:dyDescent="0.3">
      <c r="A211" s="660" t="s">
        <v>582</v>
      </c>
      <c r="B211" s="661" t="s">
        <v>2812</v>
      </c>
      <c r="C211" s="661" t="s">
        <v>1673</v>
      </c>
      <c r="D211" s="661" t="s">
        <v>1674</v>
      </c>
      <c r="E211" s="661" t="s">
        <v>1675</v>
      </c>
      <c r="F211" s="664"/>
      <c r="G211" s="664"/>
      <c r="H211" s="677">
        <v>0</v>
      </c>
      <c r="I211" s="664">
        <v>2</v>
      </c>
      <c r="J211" s="664">
        <v>232.49999999999997</v>
      </c>
      <c r="K211" s="677">
        <v>1</v>
      </c>
      <c r="L211" s="664">
        <v>2</v>
      </c>
      <c r="M211" s="665">
        <v>232.49999999999997</v>
      </c>
    </row>
    <row r="212" spans="1:13" ht="14.4" customHeight="1" x14ac:dyDescent="0.3">
      <c r="A212" s="660" t="s">
        <v>582</v>
      </c>
      <c r="B212" s="661" t="s">
        <v>2812</v>
      </c>
      <c r="C212" s="661" t="s">
        <v>1676</v>
      </c>
      <c r="D212" s="661" t="s">
        <v>1677</v>
      </c>
      <c r="E212" s="661" t="s">
        <v>1675</v>
      </c>
      <c r="F212" s="664"/>
      <c r="G212" s="664"/>
      <c r="H212" s="677">
        <v>0</v>
      </c>
      <c r="I212" s="664">
        <v>2</v>
      </c>
      <c r="J212" s="664">
        <v>232.49999999999997</v>
      </c>
      <c r="K212" s="677">
        <v>1</v>
      </c>
      <c r="L212" s="664">
        <v>2</v>
      </c>
      <c r="M212" s="665">
        <v>232.49999999999997</v>
      </c>
    </row>
    <row r="213" spans="1:13" ht="14.4" customHeight="1" x14ac:dyDescent="0.3">
      <c r="A213" s="660" t="s">
        <v>582</v>
      </c>
      <c r="B213" s="661" t="s">
        <v>2812</v>
      </c>
      <c r="C213" s="661" t="s">
        <v>1679</v>
      </c>
      <c r="D213" s="661" t="s">
        <v>2815</v>
      </c>
      <c r="E213" s="661" t="s">
        <v>1675</v>
      </c>
      <c r="F213" s="664"/>
      <c r="G213" s="664"/>
      <c r="H213" s="677">
        <v>0</v>
      </c>
      <c r="I213" s="664">
        <v>1</v>
      </c>
      <c r="J213" s="664">
        <v>116.25</v>
      </c>
      <c r="K213" s="677">
        <v>1</v>
      </c>
      <c r="L213" s="664">
        <v>1</v>
      </c>
      <c r="M213" s="665">
        <v>116.25</v>
      </c>
    </row>
    <row r="214" spans="1:13" ht="14.4" customHeight="1" x14ac:dyDescent="0.3">
      <c r="A214" s="660" t="s">
        <v>582</v>
      </c>
      <c r="B214" s="661" t="s">
        <v>2812</v>
      </c>
      <c r="C214" s="661" t="s">
        <v>2558</v>
      </c>
      <c r="D214" s="661" t="s">
        <v>2559</v>
      </c>
      <c r="E214" s="661" t="s">
        <v>1641</v>
      </c>
      <c r="F214" s="664"/>
      <c r="G214" s="664"/>
      <c r="H214" s="677">
        <v>0</v>
      </c>
      <c r="I214" s="664">
        <v>1</v>
      </c>
      <c r="J214" s="664">
        <v>137.08000000000001</v>
      </c>
      <c r="K214" s="677">
        <v>1</v>
      </c>
      <c r="L214" s="664">
        <v>1</v>
      </c>
      <c r="M214" s="665">
        <v>137.08000000000001</v>
      </c>
    </row>
    <row r="215" spans="1:13" ht="14.4" customHeight="1" x14ac:dyDescent="0.3">
      <c r="A215" s="660" t="s">
        <v>588</v>
      </c>
      <c r="B215" s="661" t="s">
        <v>2855</v>
      </c>
      <c r="C215" s="661" t="s">
        <v>2626</v>
      </c>
      <c r="D215" s="661" t="s">
        <v>2627</v>
      </c>
      <c r="E215" s="661" t="s">
        <v>2856</v>
      </c>
      <c r="F215" s="664"/>
      <c r="G215" s="664"/>
      <c r="H215" s="677">
        <v>0</v>
      </c>
      <c r="I215" s="664">
        <v>9</v>
      </c>
      <c r="J215" s="664">
        <v>585018.72</v>
      </c>
      <c r="K215" s="677">
        <v>1</v>
      </c>
      <c r="L215" s="664">
        <v>9</v>
      </c>
      <c r="M215" s="665">
        <v>585018.72</v>
      </c>
    </row>
    <row r="216" spans="1:13" ht="14.4" customHeight="1" thickBot="1" x14ac:dyDescent="0.35">
      <c r="A216" s="666" t="s">
        <v>588</v>
      </c>
      <c r="B216" s="667" t="s">
        <v>2855</v>
      </c>
      <c r="C216" s="667" t="s">
        <v>2623</v>
      </c>
      <c r="D216" s="667" t="s">
        <v>2624</v>
      </c>
      <c r="E216" s="667" t="s">
        <v>2857</v>
      </c>
      <c r="F216" s="670"/>
      <c r="G216" s="670"/>
      <c r="H216" s="678">
        <v>0</v>
      </c>
      <c r="I216" s="670">
        <v>13</v>
      </c>
      <c r="J216" s="670">
        <v>1109786.73</v>
      </c>
      <c r="K216" s="678">
        <v>1</v>
      </c>
      <c r="L216" s="670">
        <v>13</v>
      </c>
      <c r="M216" s="671">
        <v>1109786.73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654</v>
      </c>
      <c r="C3" s="460">
        <f>SUM(C6:C1048576)</f>
        <v>1004</v>
      </c>
      <c r="D3" s="460">
        <f>SUM(D6:D1048576)</f>
        <v>329</v>
      </c>
      <c r="E3" s="461">
        <f>SUM(E6:E1048576)</f>
        <v>73</v>
      </c>
      <c r="F3" s="458">
        <f>IF(SUM($B3:$E3)=0,"",B3/SUM($B3:$E3))</f>
        <v>0.31747572815533981</v>
      </c>
      <c r="G3" s="456">
        <f t="shared" ref="G3:I3" si="0">IF(SUM($B3:$E3)=0,"",C3/SUM($B3:$E3))</f>
        <v>0.48737864077669901</v>
      </c>
      <c r="H3" s="456">
        <f t="shared" si="0"/>
        <v>0.15970873786407766</v>
      </c>
      <c r="I3" s="457">
        <f t="shared" si="0"/>
        <v>3.5436893203883497E-2</v>
      </c>
      <c r="J3" s="460">
        <f>SUM(J6:J1048576)</f>
        <v>113</v>
      </c>
      <c r="K3" s="460">
        <f>SUM(K6:K1048576)</f>
        <v>224</v>
      </c>
      <c r="L3" s="460">
        <f>SUM(L6:L1048576)</f>
        <v>329</v>
      </c>
      <c r="M3" s="461">
        <f>SUM(M6:M1048576)</f>
        <v>61</v>
      </c>
      <c r="N3" s="458">
        <f>IF(SUM($J3:$M3)=0,"",J3/SUM($J3:$M3))</f>
        <v>0.15543328748280605</v>
      </c>
      <c r="O3" s="456">
        <f t="shared" ref="O3:Q3" si="1">IF(SUM($J3:$M3)=0,"",K3/SUM($J3:$M3))</f>
        <v>0.3081155433287483</v>
      </c>
      <c r="P3" s="456">
        <f t="shared" si="1"/>
        <v>0.45254470426409904</v>
      </c>
      <c r="Q3" s="457">
        <f t="shared" si="1"/>
        <v>8.3906464924346627E-2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2859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2860</v>
      </c>
      <c r="B7" s="709">
        <v>159</v>
      </c>
      <c r="C7" s="664">
        <v>483</v>
      </c>
      <c r="D7" s="664">
        <v>89</v>
      </c>
      <c r="E7" s="665"/>
      <c r="F7" s="706">
        <v>0.21751025991792067</v>
      </c>
      <c r="G7" s="677">
        <v>0.66073871409028728</v>
      </c>
      <c r="H7" s="677">
        <v>0.12175102599179206</v>
      </c>
      <c r="I7" s="712">
        <v>0</v>
      </c>
      <c r="J7" s="709">
        <v>28</v>
      </c>
      <c r="K7" s="664">
        <v>76</v>
      </c>
      <c r="L7" s="664">
        <v>89</v>
      </c>
      <c r="M7" s="665"/>
      <c r="N7" s="706">
        <v>0.14507772020725387</v>
      </c>
      <c r="O7" s="677">
        <v>0.39378238341968913</v>
      </c>
      <c r="P7" s="677">
        <v>0.46113989637305697</v>
      </c>
      <c r="Q7" s="700">
        <v>0</v>
      </c>
    </row>
    <row r="8" spans="1:17" ht="14.4" customHeight="1" x14ac:dyDescent="0.3">
      <c r="A8" s="703" t="s">
        <v>2861</v>
      </c>
      <c r="B8" s="709">
        <v>86</v>
      </c>
      <c r="C8" s="664">
        <v>17</v>
      </c>
      <c r="D8" s="664">
        <v>34</v>
      </c>
      <c r="E8" s="665"/>
      <c r="F8" s="706">
        <v>0.62773722627737227</v>
      </c>
      <c r="G8" s="677">
        <v>0.12408759124087591</v>
      </c>
      <c r="H8" s="677">
        <v>0.24817518248175183</v>
      </c>
      <c r="I8" s="712">
        <v>0</v>
      </c>
      <c r="J8" s="709">
        <v>29</v>
      </c>
      <c r="K8" s="664">
        <v>9</v>
      </c>
      <c r="L8" s="664">
        <v>34</v>
      </c>
      <c r="M8" s="665"/>
      <c r="N8" s="706">
        <v>0.40277777777777779</v>
      </c>
      <c r="O8" s="677">
        <v>0.125</v>
      </c>
      <c r="P8" s="677">
        <v>0.47222222222222221</v>
      </c>
      <c r="Q8" s="700">
        <v>0</v>
      </c>
    </row>
    <row r="9" spans="1:17" ht="14.4" customHeight="1" x14ac:dyDescent="0.3">
      <c r="A9" s="703" t="s">
        <v>2862</v>
      </c>
      <c r="B9" s="709">
        <v>285</v>
      </c>
      <c r="C9" s="664">
        <v>288</v>
      </c>
      <c r="D9" s="664">
        <v>140</v>
      </c>
      <c r="E9" s="665"/>
      <c r="F9" s="706">
        <v>0.39971949509116411</v>
      </c>
      <c r="G9" s="677">
        <v>0.40392706872370265</v>
      </c>
      <c r="H9" s="677">
        <v>0.19635343618513323</v>
      </c>
      <c r="I9" s="712">
        <v>0</v>
      </c>
      <c r="J9" s="709">
        <v>32</v>
      </c>
      <c r="K9" s="664">
        <v>80</v>
      </c>
      <c r="L9" s="664">
        <v>140</v>
      </c>
      <c r="M9" s="665"/>
      <c r="N9" s="706">
        <v>0.12698412698412698</v>
      </c>
      <c r="O9" s="677">
        <v>0.31746031746031744</v>
      </c>
      <c r="P9" s="677">
        <v>0.55555555555555558</v>
      </c>
      <c r="Q9" s="700">
        <v>0</v>
      </c>
    </row>
    <row r="10" spans="1:17" ht="14.4" customHeight="1" x14ac:dyDescent="0.3">
      <c r="A10" s="703" t="s">
        <v>2863</v>
      </c>
      <c r="B10" s="709">
        <v>105</v>
      </c>
      <c r="C10" s="664">
        <v>216</v>
      </c>
      <c r="D10" s="664">
        <v>66</v>
      </c>
      <c r="E10" s="665"/>
      <c r="F10" s="706">
        <v>0.27131782945736432</v>
      </c>
      <c r="G10" s="677">
        <v>0.55813953488372092</v>
      </c>
      <c r="H10" s="677">
        <v>0.17054263565891473</v>
      </c>
      <c r="I10" s="712">
        <v>0</v>
      </c>
      <c r="J10" s="709">
        <v>18</v>
      </c>
      <c r="K10" s="664">
        <v>59</v>
      </c>
      <c r="L10" s="664">
        <v>66</v>
      </c>
      <c r="M10" s="665"/>
      <c r="N10" s="706">
        <v>0.12587412587412589</v>
      </c>
      <c r="O10" s="677">
        <v>0.41258741258741261</v>
      </c>
      <c r="P10" s="677">
        <v>0.46153846153846156</v>
      </c>
      <c r="Q10" s="700">
        <v>0</v>
      </c>
    </row>
    <row r="11" spans="1:17" ht="14.4" customHeight="1" x14ac:dyDescent="0.3">
      <c r="A11" s="703" t="s">
        <v>2864</v>
      </c>
      <c r="B11" s="709">
        <v>18</v>
      </c>
      <c r="C11" s="664"/>
      <c r="D11" s="664"/>
      <c r="E11" s="665"/>
      <c r="F11" s="706">
        <v>1</v>
      </c>
      <c r="G11" s="677">
        <v>0</v>
      </c>
      <c r="H11" s="677">
        <v>0</v>
      </c>
      <c r="I11" s="712">
        <v>0</v>
      </c>
      <c r="J11" s="709">
        <v>5</v>
      </c>
      <c r="K11" s="664"/>
      <c r="L11" s="664"/>
      <c r="M11" s="665"/>
      <c r="N11" s="706">
        <v>1</v>
      </c>
      <c r="O11" s="677">
        <v>0</v>
      </c>
      <c r="P11" s="677">
        <v>0</v>
      </c>
      <c r="Q11" s="700">
        <v>0</v>
      </c>
    </row>
    <row r="12" spans="1:17" ht="14.4" customHeight="1" x14ac:dyDescent="0.3">
      <c r="A12" s="703" t="s">
        <v>2865</v>
      </c>
      <c r="B12" s="709">
        <v>1</v>
      </c>
      <c r="C12" s="664"/>
      <c r="D12" s="664"/>
      <c r="E12" s="665"/>
      <c r="F12" s="706">
        <v>1</v>
      </c>
      <c r="G12" s="677">
        <v>0</v>
      </c>
      <c r="H12" s="677">
        <v>0</v>
      </c>
      <c r="I12" s="712">
        <v>0</v>
      </c>
      <c r="J12" s="709">
        <v>1</v>
      </c>
      <c r="K12" s="664"/>
      <c r="L12" s="664"/>
      <c r="M12" s="665"/>
      <c r="N12" s="706">
        <v>1</v>
      </c>
      <c r="O12" s="677">
        <v>0</v>
      </c>
      <c r="P12" s="677">
        <v>0</v>
      </c>
      <c r="Q12" s="700">
        <v>0</v>
      </c>
    </row>
    <row r="13" spans="1:17" ht="14.4" customHeight="1" thickBot="1" x14ac:dyDescent="0.35">
      <c r="A13" s="704" t="s">
        <v>2866</v>
      </c>
      <c r="B13" s="710"/>
      <c r="C13" s="670"/>
      <c r="D13" s="670"/>
      <c r="E13" s="671">
        <v>73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61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32</v>
      </c>
      <c r="B5" s="645" t="s">
        <v>567</v>
      </c>
      <c r="C5" s="648">
        <v>4801667.4200000037</v>
      </c>
      <c r="D5" s="648">
        <v>2278</v>
      </c>
      <c r="E5" s="648">
        <v>3897696.3700000048</v>
      </c>
      <c r="F5" s="714">
        <v>0.81173809617993109</v>
      </c>
      <c r="G5" s="648">
        <v>1455</v>
      </c>
      <c r="H5" s="714">
        <v>0.63871817383669882</v>
      </c>
      <c r="I5" s="648">
        <v>903971.04999999888</v>
      </c>
      <c r="J5" s="714">
        <v>0.18826190382006885</v>
      </c>
      <c r="K5" s="648">
        <v>823</v>
      </c>
      <c r="L5" s="714">
        <v>0.36128182616330112</v>
      </c>
      <c r="M5" s="648" t="s">
        <v>74</v>
      </c>
      <c r="N5" s="277"/>
    </row>
    <row r="6" spans="1:14" ht="14.4" customHeight="1" x14ac:dyDescent="0.3">
      <c r="A6" s="644">
        <v>32</v>
      </c>
      <c r="B6" s="645" t="s">
        <v>2867</v>
      </c>
      <c r="C6" s="648">
        <v>4797257.4200000037</v>
      </c>
      <c r="D6" s="648">
        <v>2220</v>
      </c>
      <c r="E6" s="648">
        <v>3897696.3700000048</v>
      </c>
      <c r="F6" s="714">
        <v>0.81248430691884821</v>
      </c>
      <c r="G6" s="648">
        <v>1410</v>
      </c>
      <c r="H6" s="714">
        <v>0.63513513513513509</v>
      </c>
      <c r="I6" s="648">
        <v>899561.04999999888</v>
      </c>
      <c r="J6" s="714">
        <v>0.18751569308115182</v>
      </c>
      <c r="K6" s="648">
        <v>810</v>
      </c>
      <c r="L6" s="714">
        <v>0.36486486486486486</v>
      </c>
      <c r="M6" s="648" t="s">
        <v>1</v>
      </c>
      <c r="N6" s="277"/>
    </row>
    <row r="7" spans="1:14" ht="14.4" customHeight="1" x14ac:dyDescent="0.3">
      <c r="A7" s="644">
        <v>32</v>
      </c>
      <c r="B7" s="645" t="s">
        <v>2868</v>
      </c>
      <c r="C7" s="648">
        <v>0</v>
      </c>
      <c r="D7" s="648">
        <v>53</v>
      </c>
      <c r="E7" s="648">
        <v>0</v>
      </c>
      <c r="F7" s="714" t="s">
        <v>568</v>
      </c>
      <c r="G7" s="648">
        <v>45</v>
      </c>
      <c r="H7" s="714">
        <v>0.84905660377358494</v>
      </c>
      <c r="I7" s="648">
        <v>0</v>
      </c>
      <c r="J7" s="714" t="s">
        <v>568</v>
      </c>
      <c r="K7" s="648">
        <v>8</v>
      </c>
      <c r="L7" s="714">
        <v>0.15094339622641509</v>
      </c>
      <c r="M7" s="648" t="s">
        <v>1</v>
      </c>
      <c r="N7" s="277"/>
    </row>
    <row r="8" spans="1:14" ht="14.4" customHeight="1" x14ac:dyDescent="0.3">
      <c r="A8" s="644">
        <v>32</v>
      </c>
      <c r="B8" s="645" t="s">
        <v>2869</v>
      </c>
      <c r="C8" s="648">
        <v>4410</v>
      </c>
      <c r="D8" s="648">
        <v>5</v>
      </c>
      <c r="E8" s="648" t="s">
        <v>568</v>
      </c>
      <c r="F8" s="714">
        <v>0</v>
      </c>
      <c r="G8" s="648" t="s">
        <v>568</v>
      </c>
      <c r="H8" s="714">
        <v>0</v>
      </c>
      <c r="I8" s="648">
        <v>4410</v>
      </c>
      <c r="J8" s="714">
        <v>1</v>
      </c>
      <c r="K8" s="648">
        <v>5</v>
      </c>
      <c r="L8" s="714">
        <v>1</v>
      </c>
      <c r="M8" s="648" t="s">
        <v>1</v>
      </c>
      <c r="N8" s="277"/>
    </row>
    <row r="9" spans="1:14" ht="14.4" customHeight="1" x14ac:dyDescent="0.3">
      <c r="A9" s="644" t="s">
        <v>566</v>
      </c>
      <c r="B9" s="645" t="s">
        <v>3</v>
      </c>
      <c r="C9" s="648">
        <v>4801667.4200000037</v>
      </c>
      <c r="D9" s="648">
        <v>2278</v>
      </c>
      <c r="E9" s="648">
        <v>3897696.3700000048</v>
      </c>
      <c r="F9" s="714">
        <v>0.81173809617993109</v>
      </c>
      <c r="G9" s="648">
        <v>1455</v>
      </c>
      <c r="H9" s="714">
        <v>0.63871817383669882</v>
      </c>
      <c r="I9" s="648">
        <v>903971.04999999888</v>
      </c>
      <c r="J9" s="714">
        <v>0.18826190382006885</v>
      </c>
      <c r="K9" s="648">
        <v>823</v>
      </c>
      <c r="L9" s="714">
        <v>0.36128182616330112</v>
      </c>
      <c r="M9" s="648" t="s">
        <v>570</v>
      </c>
      <c r="N9" s="277"/>
    </row>
    <row r="11" spans="1:14" ht="14.4" customHeight="1" x14ac:dyDescent="0.3">
      <c r="A11" s="644">
        <v>32</v>
      </c>
      <c r="B11" s="645" t="s">
        <v>567</v>
      </c>
      <c r="C11" s="648" t="s">
        <v>568</v>
      </c>
      <c r="D11" s="648" t="s">
        <v>568</v>
      </c>
      <c r="E11" s="648" t="s">
        <v>568</v>
      </c>
      <c r="F11" s="714" t="s">
        <v>568</v>
      </c>
      <c r="G11" s="648" t="s">
        <v>568</v>
      </c>
      <c r="H11" s="714" t="s">
        <v>568</v>
      </c>
      <c r="I11" s="648" t="s">
        <v>568</v>
      </c>
      <c r="J11" s="714" t="s">
        <v>568</v>
      </c>
      <c r="K11" s="648" t="s">
        <v>568</v>
      </c>
      <c r="L11" s="714" t="s">
        <v>568</v>
      </c>
      <c r="M11" s="648" t="s">
        <v>74</v>
      </c>
      <c r="N11" s="277"/>
    </row>
    <row r="12" spans="1:14" ht="14.4" customHeight="1" x14ac:dyDescent="0.3">
      <c r="A12" s="644">
        <v>89301321</v>
      </c>
      <c r="B12" s="645" t="s">
        <v>2867</v>
      </c>
      <c r="C12" s="648">
        <v>329804.07000000007</v>
      </c>
      <c r="D12" s="648">
        <v>140</v>
      </c>
      <c r="E12" s="648">
        <v>294825.43000000005</v>
      </c>
      <c r="F12" s="714">
        <v>0.89394115118106332</v>
      </c>
      <c r="G12" s="648">
        <v>91</v>
      </c>
      <c r="H12" s="714">
        <v>0.65</v>
      </c>
      <c r="I12" s="648">
        <v>34978.640000000007</v>
      </c>
      <c r="J12" s="714">
        <v>0.10605884881893665</v>
      </c>
      <c r="K12" s="648">
        <v>49</v>
      </c>
      <c r="L12" s="714">
        <v>0.35</v>
      </c>
      <c r="M12" s="648" t="s">
        <v>1</v>
      </c>
      <c r="N12" s="277"/>
    </row>
    <row r="13" spans="1:14" ht="14.4" customHeight="1" x14ac:dyDescent="0.3">
      <c r="A13" s="644">
        <v>89301321</v>
      </c>
      <c r="B13" s="645" t="s">
        <v>2868</v>
      </c>
      <c r="C13" s="648">
        <v>0</v>
      </c>
      <c r="D13" s="648">
        <v>1</v>
      </c>
      <c r="E13" s="648">
        <v>0</v>
      </c>
      <c r="F13" s="714" t="s">
        <v>568</v>
      </c>
      <c r="G13" s="648">
        <v>1</v>
      </c>
      <c r="H13" s="714">
        <v>1</v>
      </c>
      <c r="I13" s="648" t="s">
        <v>568</v>
      </c>
      <c r="J13" s="714" t="s">
        <v>568</v>
      </c>
      <c r="K13" s="648" t="s">
        <v>568</v>
      </c>
      <c r="L13" s="714">
        <v>0</v>
      </c>
      <c r="M13" s="648" t="s">
        <v>1</v>
      </c>
      <c r="N13" s="277"/>
    </row>
    <row r="14" spans="1:14" ht="14.4" customHeight="1" x14ac:dyDescent="0.3">
      <c r="A14" s="644" t="s">
        <v>2870</v>
      </c>
      <c r="B14" s="645" t="s">
        <v>2871</v>
      </c>
      <c r="C14" s="648">
        <v>329804.07000000007</v>
      </c>
      <c r="D14" s="648">
        <v>141</v>
      </c>
      <c r="E14" s="648">
        <v>294825.43000000005</v>
      </c>
      <c r="F14" s="714">
        <v>0.89394115118106332</v>
      </c>
      <c r="G14" s="648">
        <v>92</v>
      </c>
      <c r="H14" s="714">
        <v>0.65248226950354615</v>
      </c>
      <c r="I14" s="648">
        <v>34978.640000000007</v>
      </c>
      <c r="J14" s="714">
        <v>0.10605884881893665</v>
      </c>
      <c r="K14" s="648">
        <v>49</v>
      </c>
      <c r="L14" s="714">
        <v>0.3475177304964539</v>
      </c>
      <c r="M14" s="648" t="s">
        <v>574</v>
      </c>
      <c r="N14" s="277"/>
    </row>
    <row r="15" spans="1:14" ht="14.4" customHeight="1" x14ac:dyDescent="0.3">
      <c r="A15" s="644" t="s">
        <v>568</v>
      </c>
      <c r="B15" s="645" t="s">
        <v>568</v>
      </c>
      <c r="C15" s="648" t="s">
        <v>568</v>
      </c>
      <c r="D15" s="648" t="s">
        <v>568</v>
      </c>
      <c r="E15" s="648" t="s">
        <v>568</v>
      </c>
      <c r="F15" s="714" t="s">
        <v>568</v>
      </c>
      <c r="G15" s="648" t="s">
        <v>568</v>
      </c>
      <c r="H15" s="714" t="s">
        <v>568</v>
      </c>
      <c r="I15" s="648" t="s">
        <v>568</v>
      </c>
      <c r="J15" s="714" t="s">
        <v>568</v>
      </c>
      <c r="K15" s="648" t="s">
        <v>568</v>
      </c>
      <c r="L15" s="714" t="s">
        <v>568</v>
      </c>
      <c r="M15" s="648" t="s">
        <v>575</v>
      </c>
      <c r="N15" s="277"/>
    </row>
    <row r="16" spans="1:14" ht="14.4" customHeight="1" x14ac:dyDescent="0.3">
      <c r="A16" s="644">
        <v>89301322</v>
      </c>
      <c r="B16" s="645" t="s">
        <v>2867</v>
      </c>
      <c r="C16" s="648">
        <v>4268462.8500000034</v>
      </c>
      <c r="D16" s="648">
        <v>2015</v>
      </c>
      <c r="E16" s="648">
        <v>3409001.1800000044</v>
      </c>
      <c r="F16" s="714">
        <v>0.79864843616947534</v>
      </c>
      <c r="G16" s="648">
        <v>1264</v>
      </c>
      <c r="H16" s="714">
        <v>0.6272952853598015</v>
      </c>
      <c r="I16" s="648">
        <v>859461.66999999911</v>
      </c>
      <c r="J16" s="714">
        <v>0.20135156383052472</v>
      </c>
      <c r="K16" s="648">
        <v>751</v>
      </c>
      <c r="L16" s="714">
        <v>0.3727047146401985</v>
      </c>
      <c r="M16" s="648" t="s">
        <v>1</v>
      </c>
      <c r="N16" s="277"/>
    </row>
    <row r="17" spans="1:14" ht="14.4" customHeight="1" x14ac:dyDescent="0.3">
      <c r="A17" s="644">
        <v>89301322</v>
      </c>
      <c r="B17" s="645" t="s">
        <v>2868</v>
      </c>
      <c r="C17" s="648">
        <v>0</v>
      </c>
      <c r="D17" s="648">
        <v>52</v>
      </c>
      <c r="E17" s="648">
        <v>0</v>
      </c>
      <c r="F17" s="714" t="s">
        <v>568</v>
      </c>
      <c r="G17" s="648">
        <v>44</v>
      </c>
      <c r="H17" s="714">
        <v>0.84615384615384615</v>
      </c>
      <c r="I17" s="648">
        <v>0</v>
      </c>
      <c r="J17" s="714" t="s">
        <v>568</v>
      </c>
      <c r="K17" s="648">
        <v>8</v>
      </c>
      <c r="L17" s="714">
        <v>0.15384615384615385</v>
      </c>
      <c r="M17" s="648" t="s">
        <v>1</v>
      </c>
      <c r="N17" s="277"/>
    </row>
    <row r="18" spans="1:14" ht="14.4" customHeight="1" x14ac:dyDescent="0.3">
      <c r="A18" s="644">
        <v>89301322</v>
      </c>
      <c r="B18" s="645" t="s">
        <v>2869</v>
      </c>
      <c r="C18" s="648">
        <v>4410</v>
      </c>
      <c r="D18" s="648">
        <v>5</v>
      </c>
      <c r="E18" s="648" t="s">
        <v>568</v>
      </c>
      <c r="F18" s="714">
        <v>0</v>
      </c>
      <c r="G18" s="648" t="s">
        <v>568</v>
      </c>
      <c r="H18" s="714">
        <v>0</v>
      </c>
      <c r="I18" s="648">
        <v>4410</v>
      </c>
      <c r="J18" s="714">
        <v>1</v>
      </c>
      <c r="K18" s="648">
        <v>5</v>
      </c>
      <c r="L18" s="714">
        <v>1</v>
      </c>
      <c r="M18" s="648" t="s">
        <v>1</v>
      </c>
      <c r="N18" s="277"/>
    </row>
    <row r="19" spans="1:14" ht="14.4" customHeight="1" x14ac:dyDescent="0.3">
      <c r="A19" s="644" t="s">
        <v>2872</v>
      </c>
      <c r="B19" s="645" t="s">
        <v>2873</v>
      </c>
      <c r="C19" s="648">
        <v>4272872.8500000034</v>
      </c>
      <c r="D19" s="648">
        <v>2072</v>
      </c>
      <c r="E19" s="648">
        <v>3409001.1800000044</v>
      </c>
      <c r="F19" s="714">
        <v>0.79782415711246868</v>
      </c>
      <c r="G19" s="648">
        <v>1308</v>
      </c>
      <c r="H19" s="714">
        <v>0.63127413127413123</v>
      </c>
      <c r="I19" s="648">
        <v>863871.66999999911</v>
      </c>
      <c r="J19" s="714">
        <v>0.20217584288753138</v>
      </c>
      <c r="K19" s="648">
        <v>764</v>
      </c>
      <c r="L19" s="714">
        <v>0.36872586872586871</v>
      </c>
      <c r="M19" s="648" t="s">
        <v>574</v>
      </c>
      <c r="N19" s="277"/>
    </row>
    <row r="20" spans="1:14" ht="14.4" customHeight="1" x14ac:dyDescent="0.3">
      <c r="A20" s="644" t="s">
        <v>568</v>
      </c>
      <c r="B20" s="645" t="s">
        <v>568</v>
      </c>
      <c r="C20" s="648" t="s">
        <v>568</v>
      </c>
      <c r="D20" s="648" t="s">
        <v>568</v>
      </c>
      <c r="E20" s="648" t="s">
        <v>568</v>
      </c>
      <c r="F20" s="714" t="s">
        <v>568</v>
      </c>
      <c r="G20" s="648" t="s">
        <v>568</v>
      </c>
      <c r="H20" s="714" t="s">
        <v>568</v>
      </c>
      <c r="I20" s="648" t="s">
        <v>568</v>
      </c>
      <c r="J20" s="714" t="s">
        <v>568</v>
      </c>
      <c r="K20" s="648" t="s">
        <v>568</v>
      </c>
      <c r="L20" s="714" t="s">
        <v>568</v>
      </c>
      <c r="M20" s="648" t="s">
        <v>575</v>
      </c>
      <c r="N20" s="277"/>
    </row>
    <row r="21" spans="1:14" ht="14.4" customHeight="1" x14ac:dyDescent="0.3">
      <c r="A21" s="644">
        <v>89301323</v>
      </c>
      <c r="B21" s="645" t="s">
        <v>2867</v>
      </c>
      <c r="C21" s="648">
        <v>108525.20000000004</v>
      </c>
      <c r="D21" s="648">
        <v>41</v>
      </c>
      <c r="E21" s="648">
        <v>103404.46000000004</v>
      </c>
      <c r="F21" s="714">
        <v>0.95281519868196507</v>
      </c>
      <c r="G21" s="648">
        <v>31</v>
      </c>
      <c r="H21" s="714">
        <v>0.75609756097560976</v>
      </c>
      <c r="I21" s="648">
        <v>5120.74</v>
      </c>
      <c r="J21" s="714">
        <v>4.7184801318034868E-2</v>
      </c>
      <c r="K21" s="648">
        <v>10</v>
      </c>
      <c r="L21" s="714">
        <v>0.24390243902439024</v>
      </c>
      <c r="M21" s="648" t="s">
        <v>1</v>
      </c>
      <c r="N21" s="277"/>
    </row>
    <row r="22" spans="1:14" ht="14.4" customHeight="1" x14ac:dyDescent="0.3">
      <c r="A22" s="644" t="s">
        <v>2874</v>
      </c>
      <c r="B22" s="645" t="s">
        <v>2875</v>
      </c>
      <c r="C22" s="648">
        <v>108525.20000000004</v>
      </c>
      <c r="D22" s="648">
        <v>41</v>
      </c>
      <c r="E22" s="648">
        <v>103404.46000000004</v>
      </c>
      <c r="F22" s="714">
        <v>0.95281519868196507</v>
      </c>
      <c r="G22" s="648">
        <v>31</v>
      </c>
      <c r="H22" s="714">
        <v>0.75609756097560976</v>
      </c>
      <c r="I22" s="648">
        <v>5120.74</v>
      </c>
      <c r="J22" s="714">
        <v>4.7184801318034868E-2</v>
      </c>
      <c r="K22" s="648">
        <v>10</v>
      </c>
      <c r="L22" s="714">
        <v>0.24390243902439024</v>
      </c>
      <c r="M22" s="648" t="s">
        <v>574</v>
      </c>
      <c r="N22" s="277"/>
    </row>
    <row r="23" spans="1:14" ht="14.4" customHeight="1" x14ac:dyDescent="0.3">
      <c r="A23" s="644" t="s">
        <v>568</v>
      </c>
      <c r="B23" s="645" t="s">
        <v>568</v>
      </c>
      <c r="C23" s="648" t="s">
        <v>568</v>
      </c>
      <c r="D23" s="648" t="s">
        <v>568</v>
      </c>
      <c r="E23" s="648" t="s">
        <v>568</v>
      </c>
      <c r="F23" s="714" t="s">
        <v>568</v>
      </c>
      <c r="G23" s="648" t="s">
        <v>568</v>
      </c>
      <c r="H23" s="714" t="s">
        <v>568</v>
      </c>
      <c r="I23" s="648" t="s">
        <v>568</v>
      </c>
      <c r="J23" s="714" t="s">
        <v>568</v>
      </c>
      <c r="K23" s="648" t="s">
        <v>568</v>
      </c>
      <c r="L23" s="714" t="s">
        <v>568</v>
      </c>
      <c r="M23" s="648" t="s">
        <v>575</v>
      </c>
      <c r="N23" s="277"/>
    </row>
    <row r="24" spans="1:14" ht="14.4" customHeight="1" x14ac:dyDescent="0.3">
      <c r="A24" s="644">
        <v>89301324</v>
      </c>
      <c r="B24" s="645" t="s">
        <v>2867</v>
      </c>
      <c r="C24" s="648">
        <v>90465.300000000047</v>
      </c>
      <c r="D24" s="648">
        <v>24</v>
      </c>
      <c r="E24" s="648">
        <v>90465.300000000047</v>
      </c>
      <c r="F24" s="714">
        <v>1</v>
      </c>
      <c r="G24" s="648">
        <v>24</v>
      </c>
      <c r="H24" s="714">
        <v>1</v>
      </c>
      <c r="I24" s="648" t="s">
        <v>568</v>
      </c>
      <c r="J24" s="714">
        <v>0</v>
      </c>
      <c r="K24" s="648" t="s">
        <v>568</v>
      </c>
      <c r="L24" s="714">
        <v>0</v>
      </c>
      <c r="M24" s="648" t="s">
        <v>1</v>
      </c>
      <c r="N24" s="277"/>
    </row>
    <row r="25" spans="1:14" ht="14.4" customHeight="1" x14ac:dyDescent="0.3">
      <c r="A25" s="644" t="s">
        <v>2876</v>
      </c>
      <c r="B25" s="645" t="s">
        <v>2877</v>
      </c>
      <c r="C25" s="648">
        <v>90465.300000000047</v>
      </c>
      <c r="D25" s="648">
        <v>24</v>
      </c>
      <c r="E25" s="648">
        <v>90465.300000000047</v>
      </c>
      <c r="F25" s="714">
        <v>1</v>
      </c>
      <c r="G25" s="648">
        <v>24</v>
      </c>
      <c r="H25" s="714">
        <v>1</v>
      </c>
      <c r="I25" s="648" t="s">
        <v>568</v>
      </c>
      <c r="J25" s="714">
        <v>0</v>
      </c>
      <c r="K25" s="648" t="s">
        <v>568</v>
      </c>
      <c r="L25" s="714">
        <v>0</v>
      </c>
      <c r="M25" s="648" t="s">
        <v>574</v>
      </c>
      <c r="N25" s="277"/>
    </row>
    <row r="26" spans="1:14" ht="14.4" customHeight="1" x14ac:dyDescent="0.3">
      <c r="A26" s="644" t="s">
        <v>568</v>
      </c>
      <c r="B26" s="645" t="s">
        <v>568</v>
      </c>
      <c r="C26" s="648" t="s">
        <v>568</v>
      </c>
      <c r="D26" s="648" t="s">
        <v>568</v>
      </c>
      <c r="E26" s="648" t="s">
        <v>568</v>
      </c>
      <c r="F26" s="714" t="s">
        <v>568</v>
      </c>
      <c r="G26" s="648" t="s">
        <v>568</v>
      </c>
      <c r="H26" s="714" t="s">
        <v>568</v>
      </c>
      <c r="I26" s="648" t="s">
        <v>568</v>
      </c>
      <c r="J26" s="714" t="s">
        <v>568</v>
      </c>
      <c r="K26" s="648" t="s">
        <v>568</v>
      </c>
      <c r="L26" s="714" t="s">
        <v>568</v>
      </c>
      <c r="M26" s="648" t="s">
        <v>575</v>
      </c>
      <c r="N26" s="277"/>
    </row>
    <row r="27" spans="1:14" ht="14.4" customHeight="1" x14ac:dyDescent="0.3">
      <c r="A27" s="644" t="s">
        <v>566</v>
      </c>
      <c r="B27" s="645" t="s">
        <v>569</v>
      </c>
      <c r="C27" s="648">
        <v>4801667.4200000037</v>
      </c>
      <c r="D27" s="648">
        <v>2278</v>
      </c>
      <c r="E27" s="648">
        <v>3897696.3700000048</v>
      </c>
      <c r="F27" s="714">
        <v>0.81173809617993109</v>
      </c>
      <c r="G27" s="648">
        <v>1455</v>
      </c>
      <c r="H27" s="714">
        <v>0.63871817383669882</v>
      </c>
      <c r="I27" s="648">
        <v>903971.04999999912</v>
      </c>
      <c r="J27" s="714">
        <v>0.18826190382006891</v>
      </c>
      <c r="K27" s="648">
        <v>823</v>
      </c>
      <c r="L27" s="714">
        <v>0.36128182616330112</v>
      </c>
      <c r="M27" s="648" t="s">
        <v>570</v>
      </c>
      <c r="N27" s="277"/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7">
    <cfRule type="expression" dxfId="46" priority="4">
      <formula>AND(LEFT(M11,6)&lt;&gt;"mezera",M11&lt;&gt;"")</formula>
    </cfRule>
  </conditionalFormatting>
  <conditionalFormatting sqref="A11:A27">
    <cfRule type="expression" dxfId="45" priority="2">
      <formula>AND(M11&lt;&gt;"",M11&lt;&gt;"mezeraKL")</formula>
    </cfRule>
  </conditionalFormatting>
  <conditionalFormatting sqref="F11:F27">
    <cfRule type="cellIs" dxfId="44" priority="1" operator="lessThan">
      <formula>0.6</formula>
    </cfRule>
  </conditionalFormatting>
  <conditionalFormatting sqref="B11:L27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7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2878</v>
      </c>
      <c r="B5" s="708">
        <v>193235.68</v>
      </c>
      <c r="C5" s="655">
        <v>1</v>
      </c>
      <c r="D5" s="719">
        <v>87</v>
      </c>
      <c r="E5" s="722" t="s">
        <v>2878</v>
      </c>
      <c r="F5" s="708">
        <v>139365.07999999999</v>
      </c>
      <c r="G5" s="676">
        <v>0.72121815184442128</v>
      </c>
      <c r="H5" s="658">
        <v>66</v>
      </c>
      <c r="I5" s="699">
        <v>0.75862068965517238</v>
      </c>
      <c r="J5" s="725">
        <v>53870.600000000006</v>
      </c>
      <c r="K5" s="676">
        <v>0.27878184815557877</v>
      </c>
      <c r="L5" s="658">
        <v>21</v>
      </c>
      <c r="M5" s="699">
        <v>0.2413793103448276</v>
      </c>
    </row>
    <row r="6" spans="1:13" ht="14.4" customHeight="1" x14ac:dyDescent="0.3">
      <c r="A6" s="716" t="s">
        <v>2879</v>
      </c>
      <c r="B6" s="709">
        <v>174233.24</v>
      </c>
      <c r="C6" s="661">
        <v>1</v>
      </c>
      <c r="D6" s="720">
        <v>80</v>
      </c>
      <c r="E6" s="723" t="s">
        <v>2879</v>
      </c>
      <c r="F6" s="709">
        <v>120081.01</v>
      </c>
      <c r="G6" s="677">
        <v>0.68919690639972031</v>
      </c>
      <c r="H6" s="664">
        <v>41</v>
      </c>
      <c r="I6" s="700">
        <v>0.51249999999999996</v>
      </c>
      <c r="J6" s="726">
        <v>54152.23</v>
      </c>
      <c r="K6" s="677">
        <v>0.31080309360027975</v>
      </c>
      <c r="L6" s="664">
        <v>39</v>
      </c>
      <c r="M6" s="700">
        <v>0.48749999999999999</v>
      </c>
    </row>
    <row r="7" spans="1:13" ht="14.4" customHeight="1" x14ac:dyDescent="0.3">
      <c r="A7" s="716" t="s">
        <v>2880</v>
      </c>
      <c r="B7" s="709">
        <v>402163.43</v>
      </c>
      <c r="C7" s="661">
        <v>1</v>
      </c>
      <c r="D7" s="720">
        <v>98</v>
      </c>
      <c r="E7" s="723" t="s">
        <v>2880</v>
      </c>
      <c r="F7" s="709">
        <v>351135.61</v>
      </c>
      <c r="G7" s="677">
        <v>0.87311670780209927</v>
      </c>
      <c r="H7" s="664">
        <v>62</v>
      </c>
      <c r="I7" s="700">
        <v>0.63265306122448983</v>
      </c>
      <c r="J7" s="726">
        <v>51027.819999999992</v>
      </c>
      <c r="K7" s="677">
        <v>0.12688329219790073</v>
      </c>
      <c r="L7" s="664">
        <v>36</v>
      </c>
      <c r="M7" s="700">
        <v>0.36734693877551022</v>
      </c>
    </row>
    <row r="8" spans="1:13" ht="14.4" customHeight="1" x14ac:dyDescent="0.3">
      <c r="A8" s="716" t="s">
        <v>2881</v>
      </c>
      <c r="B8" s="709">
        <v>94370.35</v>
      </c>
      <c r="C8" s="661">
        <v>1</v>
      </c>
      <c r="D8" s="720">
        <v>51</v>
      </c>
      <c r="E8" s="723" t="s">
        <v>2881</v>
      </c>
      <c r="F8" s="709">
        <v>72364.14</v>
      </c>
      <c r="G8" s="677">
        <v>0.76681012627377132</v>
      </c>
      <c r="H8" s="664">
        <v>35</v>
      </c>
      <c r="I8" s="700">
        <v>0.68627450980392157</v>
      </c>
      <c r="J8" s="726">
        <v>22006.21</v>
      </c>
      <c r="K8" s="677">
        <v>0.2331898737262286</v>
      </c>
      <c r="L8" s="664">
        <v>16</v>
      </c>
      <c r="M8" s="700">
        <v>0.31372549019607843</v>
      </c>
    </row>
    <row r="9" spans="1:13" ht="14.4" customHeight="1" x14ac:dyDescent="0.3">
      <c r="A9" s="716" t="s">
        <v>2882</v>
      </c>
      <c r="B9" s="709">
        <v>14082.46</v>
      </c>
      <c r="C9" s="661">
        <v>1</v>
      </c>
      <c r="D9" s="720">
        <v>30</v>
      </c>
      <c r="E9" s="723" t="s">
        <v>2882</v>
      </c>
      <c r="F9" s="709">
        <v>8482.4399999999987</v>
      </c>
      <c r="G9" s="677">
        <v>0.60234078420957693</v>
      </c>
      <c r="H9" s="664">
        <v>11</v>
      </c>
      <c r="I9" s="700">
        <v>0.36666666666666664</v>
      </c>
      <c r="J9" s="726">
        <v>5600.02</v>
      </c>
      <c r="K9" s="677">
        <v>0.39765921579042302</v>
      </c>
      <c r="L9" s="664">
        <v>19</v>
      </c>
      <c r="M9" s="700">
        <v>0.6333333333333333</v>
      </c>
    </row>
    <row r="10" spans="1:13" ht="14.4" customHeight="1" x14ac:dyDescent="0.3">
      <c r="A10" s="716" t="s">
        <v>2883</v>
      </c>
      <c r="B10" s="709">
        <v>203736.90000000002</v>
      </c>
      <c r="C10" s="661">
        <v>1</v>
      </c>
      <c r="D10" s="720">
        <v>62</v>
      </c>
      <c r="E10" s="723" t="s">
        <v>2883</v>
      </c>
      <c r="F10" s="709">
        <v>200399.13000000003</v>
      </c>
      <c r="G10" s="677">
        <v>0.98361725342831863</v>
      </c>
      <c r="H10" s="664">
        <v>54</v>
      </c>
      <c r="I10" s="700">
        <v>0.87096774193548387</v>
      </c>
      <c r="J10" s="726">
        <v>3337.7699999999995</v>
      </c>
      <c r="K10" s="677">
        <v>1.6382746571681414E-2</v>
      </c>
      <c r="L10" s="664">
        <v>8</v>
      </c>
      <c r="M10" s="700">
        <v>0.12903225806451613</v>
      </c>
    </row>
    <row r="11" spans="1:13" ht="14.4" customHeight="1" x14ac:dyDescent="0.3">
      <c r="A11" s="716" t="s">
        <v>2884</v>
      </c>
      <c r="B11" s="709">
        <v>122495.95000000001</v>
      </c>
      <c r="C11" s="661">
        <v>1</v>
      </c>
      <c r="D11" s="720">
        <v>118</v>
      </c>
      <c r="E11" s="723" t="s">
        <v>2884</v>
      </c>
      <c r="F11" s="709">
        <v>86280.880000000019</v>
      </c>
      <c r="G11" s="677">
        <v>0.7043570011906517</v>
      </c>
      <c r="H11" s="664">
        <v>73</v>
      </c>
      <c r="I11" s="700">
        <v>0.61864406779661019</v>
      </c>
      <c r="J11" s="726">
        <v>36215.07</v>
      </c>
      <c r="K11" s="677">
        <v>0.29564299880934836</v>
      </c>
      <c r="L11" s="664">
        <v>45</v>
      </c>
      <c r="M11" s="700">
        <v>0.38135593220338981</v>
      </c>
    </row>
    <row r="12" spans="1:13" ht="14.4" customHeight="1" x14ac:dyDescent="0.3">
      <c r="A12" s="716" t="s">
        <v>2885</v>
      </c>
      <c r="B12" s="709">
        <v>184868.86</v>
      </c>
      <c r="C12" s="661">
        <v>1</v>
      </c>
      <c r="D12" s="720">
        <v>130</v>
      </c>
      <c r="E12" s="723" t="s">
        <v>2885</v>
      </c>
      <c r="F12" s="709">
        <v>93056.12000000001</v>
      </c>
      <c r="G12" s="677">
        <v>0.50336287030709237</v>
      </c>
      <c r="H12" s="664">
        <v>56</v>
      </c>
      <c r="I12" s="700">
        <v>0.43076923076923079</v>
      </c>
      <c r="J12" s="726">
        <v>91812.739999999991</v>
      </c>
      <c r="K12" s="677">
        <v>0.49663712969290769</v>
      </c>
      <c r="L12" s="664">
        <v>74</v>
      </c>
      <c r="M12" s="700">
        <v>0.56923076923076921</v>
      </c>
    </row>
    <row r="13" spans="1:13" ht="14.4" customHeight="1" x14ac:dyDescent="0.3">
      <c r="A13" s="716" t="s">
        <v>2886</v>
      </c>
      <c r="B13" s="709">
        <v>680.87</v>
      </c>
      <c r="C13" s="661">
        <v>1</v>
      </c>
      <c r="D13" s="720">
        <v>4</v>
      </c>
      <c r="E13" s="723" t="s">
        <v>2886</v>
      </c>
      <c r="F13" s="709">
        <v>680.87</v>
      </c>
      <c r="G13" s="677">
        <v>1</v>
      </c>
      <c r="H13" s="664">
        <v>4</v>
      </c>
      <c r="I13" s="700">
        <v>1</v>
      </c>
      <c r="J13" s="726"/>
      <c r="K13" s="677">
        <v>0</v>
      </c>
      <c r="L13" s="664"/>
      <c r="M13" s="700">
        <v>0</v>
      </c>
    </row>
    <row r="14" spans="1:13" ht="14.4" customHeight="1" x14ac:dyDescent="0.3">
      <c r="A14" s="716" t="s">
        <v>2887</v>
      </c>
      <c r="B14" s="709">
        <v>242330.73</v>
      </c>
      <c r="C14" s="661">
        <v>1</v>
      </c>
      <c r="D14" s="720">
        <v>131</v>
      </c>
      <c r="E14" s="723" t="s">
        <v>2887</v>
      </c>
      <c r="F14" s="709">
        <v>219743.73</v>
      </c>
      <c r="G14" s="677">
        <v>0.90679267132154473</v>
      </c>
      <c r="H14" s="664">
        <v>86</v>
      </c>
      <c r="I14" s="700">
        <v>0.65648854961832059</v>
      </c>
      <c r="J14" s="726">
        <v>22587.000000000004</v>
      </c>
      <c r="K14" s="677">
        <v>9.3207328678455284E-2</v>
      </c>
      <c r="L14" s="664">
        <v>45</v>
      </c>
      <c r="M14" s="700">
        <v>0.34351145038167941</v>
      </c>
    </row>
    <row r="15" spans="1:13" ht="14.4" customHeight="1" x14ac:dyDescent="0.3">
      <c r="A15" s="716" t="s">
        <v>2888</v>
      </c>
      <c r="B15" s="709">
        <v>144041.97000000003</v>
      </c>
      <c r="C15" s="661">
        <v>1</v>
      </c>
      <c r="D15" s="720">
        <v>92</v>
      </c>
      <c r="E15" s="723" t="s">
        <v>2888</v>
      </c>
      <c r="F15" s="709">
        <v>78422.11000000003</v>
      </c>
      <c r="G15" s="677">
        <v>0.54443930473875091</v>
      </c>
      <c r="H15" s="664">
        <v>50</v>
      </c>
      <c r="I15" s="700">
        <v>0.54347826086956519</v>
      </c>
      <c r="J15" s="726">
        <v>65619.86</v>
      </c>
      <c r="K15" s="677">
        <v>0.45556069526124909</v>
      </c>
      <c r="L15" s="664">
        <v>42</v>
      </c>
      <c r="M15" s="700">
        <v>0.45652173913043476</v>
      </c>
    </row>
    <row r="16" spans="1:13" ht="14.4" customHeight="1" x14ac:dyDescent="0.3">
      <c r="A16" s="716" t="s">
        <v>2889</v>
      </c>
      <c r="B16" s="709">
        <v>384944.52</v>
      </c>
      <c r="C16" s="661">
        <v>1</v>
      </c>
      <c r="D16" s="720">
        <v>235</v>
      </c>
      <c r="E16" s="723" t="s">
        <v>2889</v>
      </c>
      <c r="F16" s="709">
        <v>267135.36000000004</v>
      </c>
      <c r="G16" s="677">
        <v>0.69395807998513659</v>
      </c>
      <c r="H16" s="664">
        <v>143</v>
      </c>
      <c r="I16" s="700">
        <v>0.60851063829787233</v>
      </c>
      <c r="J16" s="726">
        <v>117809.16</v>
      </c>
      <c r="K16" s="677">
        <v>0.30604192001486341</v>
      </c>
      <c r="L16" s="664">
        <v>92</v>
      </c>
      <c r="M16" s="700">
        <v>0.39148936170212767</v>
      </c>
    </row>
    <row r="17" spans="1:13" ht="14.4" customHeight="1" x14ac:dyDescent="0.3">
      <c r="A17" s="716" t="s">
        <v>2890</v>
      </c>
      <c r="B17" s="709">
        <v>136713.70000000001</v>
      </c>
      <c r="C17" s="661">
        <v>1</v>
      </c>
      <c r="D17" s="720">
        <v>88</v>
      </c>
      <c r="E17" s="723" t="s">
        <v>2890</v>
      </c>
      <c r="F17" s="709">
        <v>104225.10000000002</v>
      </c>
      <c r="G17" s="677">
        <v>0.76236031941202687</v>
      </c>
      <c r="H17" s="664">
        <v>49</v>
      </c>
      <c r="I17" s="700">
        <v>0.55681818181818177</v>
      </c>
      <c r="J17" s="726">
        <v>32488.600000000006</v>
      </c>
      <c r="K17" s="677">
        <v>0.23763968058797327</v>
      </c>
      <c r="L17" s="664">
        <v>39</v>
      </c>
      <c r="M17" s="700">
        <v>0.44318181818181818</v>
      </c>
    </row>
    <row r="18" spans="1:13" ht="14.4" customHeight="1" x14ac:dyDescent="0.3">
      <c r="A18" s="716" t="s">
        <v>2891</v>
      </c>
      <c r="B18" s="709">
        <v>155721.84</v>
      </c>
      <c r="C18" s="661">
        <v>1</v>
      </c>
      <c r="D18" s="720">
        <v>137</v>
      </c>
      <c r="E18" s="723" t="s">
        <v>2891</v>
      </c>
      <c r="F18" s="709">
        <v>130965.34999999999</v>
      </c>
      <c r="G18" s="677">
        <v>0.84102107963789785</v>
      </c>
      <c r="H18" s="664">
        <v>81</v>
      </c>
      <c r="I18" s="700">
        <v>0.59124087591240881</v>
      </c>
      <c r="J18" s="726">
        <v>24756.49</v>
      </c>
      <c r="K18" s="677">
        <v>0.15897892036210207</v>
      </c>
      <c r="L18" s="664">
        <v>56</v>
      </c>
      <c r="M18" s="700">
        <v>0.40875912408759124</v>
      </c>
    </row>
    <row r="19" spans="1:13" ht="14.4" customHeight="1" x14ac:dyDescent="0.3">
      <c r="A19" s="716" t="s">
        <v>2892</v>
      </c>
      <c r="B19" s="709">
        <v>470056.07000000007</v>
      </c>
      <c r="C19" s="661">
        <v>1</v>
      </c>
      <c r="D19" s="720">
        <v>73</v>
      </c>
      <c r="E19" s="723" t="s">
        <v>2892</v>
      </c>
      <c r="F19" s="709">
        <v>360356.14000000007</v>
      </c>
      <c r="G19" s="677">
        <v>0.76662373490890146</v>
      </c>
      <c r="H19" s="664">
        <v>50</v>
      </c>
      <c r="I19" s="700">
        <v>0.68493150684931503</v>
      </c>
      <c r="J19" s="726">
        <v>109699.93</v>
      </c>
      <c r="K19" s="677">
        <v>0.23337626509109854</v>
      </c>
      <c r="L19" s="664">
        <v>23</v>
      </c>
      <c r="M19" s="700">
        <v>0.31506849315068491</v>
      </c>
    </row>
    <row r="20" spans="1:13" ht="14.4" customHeight="1" x14ac:dyDescent="0.3">
      <c r="A20" s="716" t="s">
        <v>2893</v>
      </c>
      <c r="B20" s="709">
        <v>86130.279999999984</v>
      </c>
      <c r="C20" s="661">
        <v>1</v>
      </c>
      <c r="D20" s="720">
        <v>71</v>
      </c>
      <c r="E20" s="723" t="s">
        <v>2893</v>
      </c>
      <c r="F20" s="709">
        <v>71704.719999999987</v>
      </c>
      <c r="G20" s="677">
        <v>0.83251465106115985</v>
      </c>
      <c r="H20" s="664">
        <v>39</v>
      </c>
      <c r="I20" s="700">
        <v>0.54929577464788737</v>
      </c>
      <c r="J20" s="726">
        <v>14425.559999999998</v>
      </c>
      <c r="K20" s="677">
        <v>0.1674853489388401</v>
      </c>
      <c r="L20" s="664">
        <v>32</v>
      </c>
      <c r="M20" s="700">
        <v>0.45070422535211269</v>
      </c>
    </row>
    <row r="21" spans="1:13" ht="14.4" customHeight="1" x14ac:dyDescent="0.3">
      <c r="A21" s="716" t="s">
        <v>2894</v>
      </c>
      <c r="B21" s="709">
        <v>126901.89000000004</v>
      </c>
      <c r="C21" s="661">
        <v>1</v>
      </c>
      <c r="D21" s="720">
        <v>119</v>
      </c>
      <c r="E21" s="723" t="s">
        <v>2894</v>
      </c>
      <c r="F21" s="709">
        <v>68733.140000000029</v>
      </c>
      <c r="G21" s="677">
        <v>0.54162424216061722</v>
      </c>
      <c r="H21" s="664">
        <v>75</v>
      </c>
      <c r="I21" s="700">
        <v>0.63025210084033612</v>
      </c>
      <c r="J21" s="726">
        <v>58168.750000000015</v>
      </c>
      <c r="K21" s="677">
        <v>0.45837575783938284</v>
      </c>
      <c r="L21" s="664">
        <v>44</v>
      </c>
      <c r="M21" s="700">
        <v>0.36974789915966388</v>
      </c>
    </row>
    <row r="22" spans="1:13" ht="14.4" customHeight="1" x14ac:dyDescent="0.3">
      <c r="A22" s="716" t="s">
        <v>2895</v>
      </c>
      <c r="B22" s="709">
        <v>162900.49</v>
      </c>
      <c r="C22" s="661">
        <v>1</v>
      </c>
      <c r="D22" s="720">
        <v>74</v>
      </c>
      <c r="E22" s="723" t="s">
        <v>2895</v>
      </c>
      <c r="F22" s="709">
        <v>155482.21</v>
      </c>
      <c r="G22" s="677">
        <v>0.95446127878436704</v>
      </c>
      <c r="H22" s="664">
        <v>58</v>
      </c>
      <c r="I22" s="700">
        <v>0.78378378378378377</v>
      </c>
      <c r="J22" s="726">
        <v>7418.28</v>
      </c>
      <c r="K22" s="677">
        <v>4.5538721215632932E-2</v>
      </c>
      <c r="L22" s="664">
        <v>16</v>
      </c>
      <c r="M22" s="700">
        <v>0.21621621621621623</v>
      </c>
    </row>
    <row r="23" spans="1:13" ht="14.4" customHeight="1" x14ac:dyDescent="0.3">
      <c r="A23" s="716" t="s">
        <v>2896</v>
      </c>
      <c r="B23" s="709">
        <v>211895.32</v>
      </c>
      <c r="C23" s="661">
        <v>1</v>
      </c>
      <c r="D23" s="720">
        <v>48</v>
      </c>
      <c r="E23" s="723" t="s">
        <v>2896</v>
      </c>
      <c r="F23" s="709">
        <v>198584.33000000002</v>
      </c>
      <c r="G23" s="677">
        <v>0.93718129310265097</v>
      </c>
      <c r="H23" s="664">
        <v>26</v>
      </c>
      <c r="I23" s="700">
        <v>0.54166666666666663</v>
      </c>
      <c r="J23" s="726">
        <v>13310.990000000005</v>
      </c>
      <c r="K23" s="677">
        <v>6.2818706897349141E-2</v>
      </c>
      <c r="L23" s="664">
        <v>22</v>
      </c>
      <c r="M23" s="700">
        <v>0.45833333333333331</v>
      </c>
    </row>
    <row r="24" spans="1:13" ht="14.4" customHeight="1" x14ac:dyDescent="0.3">
      <c r="A24" s="716" t="s">
        <v>2897</v>
      </c>
      <c r="B24" s="709">
        <v>57691.329999999994</v>
      </c>
      <c r="C24" s="661">
        <v>1</v>
      </c>
      <c r="D24" s="720">
        <v>78</v>
      </c>
      <c r="E24" s="723" t="s">
        <v>2897</v>
      </c>
      <c r="F24" s="709">
        <v>33077.439999999995</v>
      </c>
      <c r="G24" s="677">
        <v>0.57335200973872502</v>
      </c>
      <c r="H24" s="664">
        <v>48</v>
      </c>
      <c r="I24" s="700">
        <v>0.61538461538461542</v>
      </c>
      <c r="J24" s="726">
        <v>24613.89</v>
      </c>
      <c r="K24" s="677">
        <v>0.42664799026127498</v>
      </c>
      <c r="L24" s="664">
        <v>30</v>
      </c>
      <c r="M24" s="700">
        <v>0.38461538461538464</v>
      </c>
    </row>
    <row r="25" spans="1:13" ht="14.4" customHeight="1" x14ac:dyDescent="0.3">
      <c r="A25" s="716" t="s">
        <v>2898</v>
      </c>
      <c r="B25" s="709">
        <v>128102.21000000002</v>
      </c>
      <c r="C25" s="661">
        <v>1</v>
      </c>
      <c r="D25" s="720">
        <v>55</v>
      </c>
      <c r="E25" s="723" t="s">
        <v>2898</v>
      </c>
      <c r="F25" s="709">
        <v>113034.43000000002</v>
      </c>
      <c r="G25" s="677">
        <v>0.88237689263908881</v>
      </c>
      <c r="H25" s="664">
        <v>35</v>
      </c>
      <c r="I25" s="700">
        <v>0.63636363636363635</v>
      </c>
      <c r="J25" s="726">
        <v>15067.779999999999</v>
      </c>
      <c r="K25" s="677">
        <v>0.11762310736091124</v>
      </c>
      <c r="L25" s="664">
        <v>20</v>
      </c>
      <c r="M25" s="700">
        <v>0.36363636363636365</v>
      </c>
    </row>
    <row r="26" spans="1:13" ht="14.4" customHeight="1" x14ac:dyDescent="0.3">
      <c r="A26" s="716" t="s">
        <v>2899</v>
      </c>
      <c r="B26" s="709">
        <v>188170.55</v>
      </c>
      <c r="C26" s="661">
        <v>1</v>
      </c>
      <c r="D26" s="720">
        <v>95</v>
      </c>
      <c r="E26" s="723" t="s">
        <v>2899</v>
      </c>
      <c r="F26" s="709">
        <v>164642.04999999999</v>
      </c>
      <c r="G26" s="677">
        <v>0.87496183648291403</v>
      </c>
      <c r="H26" s="664">
        <v>69</v>
      </c>
      <c r="I26" s="700">
        <v>0.72631578947368425</v>
      </c>
      <c r="J26" s="726">
        <v>23528.5</v>
      </c>
      <c r="K26" s="677">
        <v>0.12503816351708597</v>
      </c>
      <c r="L26" s="664">
        <v>26</v>
      </c>
      <c r="M26" s="700">
        <v>0.27368421052631581</v>
      </c>
    </row>
    <row r="27" spans="1:13" ht="14.4" customHeight="1" x14ac:dyDescent="0.3">
      <c r="A27" s="716" t="s">
        <v>2900</v>
      </c>
      <c r="B27" s="709">
        <v>55653.679999999993</v>
      </c>
      <c r="C27" s="661">
        <v>1</v>
      </c>
      <c r="D27" s="720">
        <v>18</v>
      </c>
      <c r="E27" s="723" t="s">
        <v>2900</v>
      </c>
      <c r="F27" s="709">
        <v>52352.80999999999</v>
      </c>
      <c r="G27" s="677">
        <v>0.94068909728880457</v>
      </c>
      <c r="H27" s="664">
        <v>16</v>
      </c>
      <c r="I27" s="700">
        <v>0.88888888888888884</v>
      </c>
      <c r="J27" s="726">
        <v>3300.87</v>
      </c>
      <c r="K27" s="677">
        <v>5.9310902711195386E-2</v>
      </c>
      <c r="L27" s="664">
        <v>2</v>
      </c>
      <c r="M27" s="700">
        <v>0.1111111111111111</v>
      </c>
    </row>
    <row r="28" spans="1:13" ht="14.4" customHeight="1" x14ac:dyDescent="0.3">
      <c r="A28" s="716" t="s">
        <v>2901</v>
      </c>
      <c r="B28" s="709">
        <v>529928.70000000007</v>
      </c>
      <c r="C28" s="661">
        <v>1</v>
      </c>
      <c r="D28" s="720">
        <v>97</v>
      </c>
      <c r="E28" s="723" t="s">
        <v>2901</v>
      </c>
      <c r="F28" s="709">
        <v>525914.56000000006</v>
      </c>
      <c r="G28" s="677">
        <v>0.99242513190925497</v>
      </c>
      <c r="H28" s="664">
        <v>82</v>
      </c>
      <c r="I28" s="700">
        <v>0.84536082474226804</v>
      </c>
      <c r="J28" s="726">
        <v>4014.1400000000003</v>
      </c>
      <c r="K28" s="677">
        <v>7.5748680907450376E-3</v>
      </c>
      <c r="L28" s="664">
        <v>15</v>
      </c>
      <c r="M28" s="700">
        <v>0.15463917525773196</v>
      </c>
    </row>
    <row r="29" spans="1:13" ht="14.4" customHeight="1" x14ac:dyDescent="0.3">
      <c r="A29" s="716" t="s">
        <v>2902</v>
      </c>
      <c r="B29" s="709">
        <v>106658.40000000001</v>
      </c>
      <c r="C29" s="661">
        <v>1</v>
      </c>
      <c r="D29" s="720">
        <v>29</v>
      </c>
      <c r="E29" s="723" t="s">
        <v>2902</v>
      </c>
      <c r="F29" s="709">
        <v>105186.87000000001</v>
      </c>
      <c r="G29" s="677">
        <v>0.98620333700861817</v>
      </c>
      <c r="H29" s="664">
        <v>22</v>
      </c>
      <c r="I29" s="700">
        <v>0.75862068965517238</v>
      </c>
      <c r="J29" s="726">
        <v>1471.53</v>
      </c>
      <c r="K29" s="677">
        <v>1.379666299138183E-2</v>
      </c>
      <c r="L29" s="664">
        <v>7</v>
      </c>
      <c r="M29" s="700">
        <v>0.2413793103448276</v>
      </c>
    </row>
    <row r="30" spans="1:13" ht="14.4" customHeight="1" x14ac:dyDescent="0.3">
      <c r="A30" s="716" t="s">
        <v>2903</v>
      </c>
      <c r="B30" s="709">
        <v>29159.329999999998</v>
      </c>
      <c r="C30" s="661">
        <v>1</v>
      </c>
      <c r="D30" s="720">
        <v>30</v>
      </c>
      <c r="E30" s="723" t="s">
        <v>2903</v>
      </c>
      <c r="F30" s="709">
        <v>16545.55</v>
      </c>
      <c r="G30" s="677">
        <v>0.56741873012857291</v>
      </c>
      <c r="H30" s="664">
        <v>17</v>
      </c>
      <c r="I30" s="700">
        <v>0.56666666666666665</v>
      </c>
      <c r="J30" s="726">
        <v>12613.779999999999</v>
      </c>
      <c r="K30" s="677">
        <v>0.43258126987142709</v>
      </c>
      <c r="L30" s="664">
        <v>13</v>
      </c>
      <c r="M30" s="700">
        <v>0.43333333333333335</v>
      </c>
    </row>
    <row r="31" spans="1:13" ht="14.4" customHeight="1" thickBot="1" x14ac:dyDescent="0.35">
      <c r="A31" s="717" t="s">
        <v>2904</v>
      </c>
      <c r="B31" s="710">
        <v>194798.67</v>
      </c>
      <c r="C31" s="667">
        <v>1</v>
      </c>
      <c r="D31" s="721">
        <v>148</v>
      </c>
      <c r="E31" s="724" t="s">
        <v>2904</v>
      </c>
      <c r="F31" s="710">
        <v>159745.19</v>
      </c>
      <c r="G31" s="678">
        <v>0.82005277551432976</v>
      </c>
      <c r="H31" s="670">
        <v>107</v>
      </c>
      <c r="I31" s="701">
        <v>0.72297297297297303</v>
      </c>
      <c r="J31" s="727">
        <v>35053.480000000003</v>
      </c>
      <c r="K31" s="678">
        <v>0.17994722448567027</v>
      </c>
      <c r="L31" s="670">
        <v>41</v>
      </c>
      <c r="M31" s="701">
        <v>0.27702702702702703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4387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4801667.4200000083</v>
      </c>
      <c r="N3" s="70">
        <f>SUBTOTAL(9,N7:N1048576)</f>
        <v>5067</v>
      </c>
      <c r="O3" s="70">
        <f>SUBTOTAL(9,O7:O1048576)</f>
        <v>2278</v>
      </c>
      <c r="P3" s="70">
        <f>SUBTOTAL(9,P7:P1048576)</f>
        <v>3897696.3700000043</v>
      </c>
      <c r="Q3" s="71">
        <f>IF(M3=0,0,P3/M3)</f>
        <v>0.8117380961799302</v>
      </c>
      <c r="R3" s="70">
        <f>SUBTOTAL(9,R7:R1048576)</f>
        <v>3332</v>
      </c>
      <c r="S3" s="71">
        <f>IF(N3=0,0,R3/N3)</f>
        <v>0.65758831655812122</v>
      </c>
      <c r="T3" s="70">
        <f>SUBTOTAL(9,T7:T1048576)</f>
        <v>1455</v>
      </c>
      <c r="U3" s="72">
        <f>IF(O3=0,0,T3/O3)</f>
        <v>0.63871817383669882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32</v>
      </c>
      <c r="B7" s="734" t="s">
        <v>567</v>
      </c>
      <c r="C7" s="734">
        <v>89301321</v>
      </c>
      <c r="D7" s="735" t="s">
        <v>4383</v>
      </c>
      <c r="E7" s="736" t="s">
        <v>2884</v>
      </c>
      <c r="F7" s="734" t="s">
        <v>2867</v>
      </c>
      <c r="G7" s="734" t="s">
        <v>2905</v>
      </c>
      <c r="H7" s="734" t="s">
        <v>568</v>
      </c>
      <c r="I7" s="734" t="s">
        <v>2906</v>
      </c>
      <c r="J7" s="734" t="s">
        <v>2907</v>
      </c>
      <c r="K7" s="734" t="s">
        <v>2908</v>
      </c>
      <c r="L7" s="737">
        <v>0</v>
      </c>
      <c r="M7" s="737">
        <v>0</v>
      </c>
      <c r="N7" s="734">
        <v>1</v>
      </c>
      <c r="O7" s="738">
        <v>0.5</v>
      </c>
      <c r="P7" s="737">
        <v>0</v>
      </c>
      <c r="Q7" s="739"/>
      <c r="R7" s="734">
        <v>1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32</v>
      </c>
      <c r="B8" s="661" t="s">
        <v>567</v>
      </c>
      <c r="C8" s="661">
        <v>89301321</v>
      </c>
      <c r="D8" s="740" t="s">
        <v>4383</v>
      </c>
      <c r="E8" s="741" t="s">
        <v>2884</v>
      </c>
      <c r="F8" s="661" t="s">
        <v>2867</v>
      </c>
      <c r="G8" s="661" t="s">
        <v>2909</v>
      </c>
      <c r="H8" s="661" t="s">
        <v>568</v>
      </c>
      <c r="I8" s="661" t="s">
        <v>1125</v>
      </c>
      <c r="J8" s="661" t="s">
        <v>1126</v>
      </c>
      <c r="K8" s="661" t="s">
        <v>1109</v>
      </c>
      <c r="L8" s="662">
        <v>263.26</v>
      </c>
      <c r="M8" s="662">
        <v>263.26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32</v>
      </c>
      <c r="B9" s="661" t="s">
        <v>567</v>
      </c>
      <c r="C9" s="661">
        <v>89301321</v>
      </c>
      <c r="D9" s="740" t="s">
        <v>4383</v>
      </c>
      <c r="E9" s="741" t="s">
        <v>2884</v>
      </c>
      <c r="F9" s="661" t="s">
        <v>2867</v>
      </c>
      <c r="G9" s="661" t="s">
        <v>2910</v>
      </c>
      <c r="H9" s="661" t="s">
        <v>568</v>
      </c>
      <c r="I9" s="661" t="s">
        <v>2911</v>
      </c>
      <c r="J9" s="661" t="s">
        <v>674</v>
      </c>
      <c r="K9" s="661" t="s">
        <v>2912</v>
      </c>
      <c r="L9" s="662">
        <v>135.25</v>
      </c>
      <c r="M9" s="662">
        <v>135.25</v>
      </c>
      <c r="N9" s="661">
        <v>1</v>
      </c>
      <c r="O9" s="742">
        <v>0.5</v>
      </c>
      <c r="P9" s="662">
        <v>135.25</v>
      </c>
      <c r="Q9" s="677">
        <v>1</v>
      </c>
      <c r="R9" s="661">
        <v>1</v>
      </c>
      <c r="S9" s="677">
        <v>1</v>
      </c>
      <c r="T9" s="742">
        <v>0.5</v>
      </c>
      <c r="U9" s="700">
        <v>1</v>
      </c>
    </row>
    <row r="10" spans="1:21" ht="14.4" customHeight="1" x14ac:dyDescent="0.3">
      <c r="A10" s="660">
        <v>32</v>
      </c>
      <c r="B10" s="661" t="s">
        <v>567</v>
      </c>
      <c r="C10" s="661">
        <v>89301321</v>
      </c>
      <c r="D10" s="740" t="s">
        <v>4383</v>
      </c>
      <c r="E10" s="741" t="s">
        <v>2884</v>
      </c>
      <c r="F10" s="661" t="s">
        <v>2867</v>
      </c>
      <c r="G10" s="661" t="s">
        <v>2910</v>
      </c>
      <c r="H10" s="661" t="s">
        <v>568</v>
      </c>
      <c r="I10" s="661" t="s">
        <v>2913</v>
      </c>
      <c r="J10" s="661" t="s">
        <v>2914</v>
      </c>
      <c r="K10" s="661" t="s">
        <v>1007</v>
      </c>
      <c r="L10" s="662">
        <v>42.85</v>
      </c>
      <c r="M10" s="662">
        <v>85.7</v>
      </c>
      <c r="N10" s="661">
        <v>2</v>
      </c>
      <c r="O10" s="742">
        <v>1.5</v>
      </c>
      <c r="P10" s="662">
        <v>85.7</v>
      </c>
      <c r="Q10" s="677">
        <v>1</v>
      </c>
      <c r="R10" s="661">
        <v>2</v>
      </c>
      <c r="S10" s="677">
        <v>1</v>
      </c>
      <c r="T10" s="742">
        <v>1.5</v>
      </c>
      <c r="U10" s="700">
        <v>1</v>
      </c>
    </row>
    <row r="11" spans="1:21" ht="14.4" customHeight="1" x14ac:dyDescent="0.3">
      <c r="A11" s="660">
        <v>32</v>
      </c>
      <c r="B11" s="661" t="s">
        <v>567</v>
      </c>
      <c r="C11" s="661">
        <v>89301321</v>
      </c>
      <c r="D11" s="740" t="s">
        <v>4383</v>
      </c>
      <c r="E11" s="741" t="s">
        <v>2884</v>
      </c>
      <c r="F11" s="661" t="s">
        <v>2867</v>
      </c>
      <c r="G11" s="661" t="s">
        <v>2915</v>
      </c>
      <c r="H11" s="661" t="s">
        <v>568</v>
      </c>
      <c r="I11" s="661" t="s">
        <v>2916</v>
      </c>
      <c r="J11" s="661" t="s">
        <v>932</v>
      </c>
      <c r="K11" s="661" t="s">
        <v>2917</v>
      </c>
      <c r="L11" s="662">
        <v>0</v>
      </c>
      <c r="M11" s="662">
        <v>0</v>
      </c>
      <c r="N11" s="661">
        <v>1</v>
      </c>
      <c r="O11" s="742">
        <v>0.5</v>
      </c>
      <c r="P11" s="662">
        <v>0</v>
      </c>
      <c r="Q11" s="677"/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32</v>
      </c>
      <c r="B12" s="661" t="s">
        <v>567</v>
      </c>
      <c r="C12" s="661">
        <v>89301321</v>
      </c>
      <c r="D12" s="740" t="s">
        <v>4383</v>
      </c>
      <c r="E12" s="741" t="s">
        <v>2884</v>
      </c>
      <c r="F12" s="661" t="s">
        <v>2867</v>
      </c>
      <c r="G12" s="661" t="s">
        <v>2918</v>
      </c>
      <c r="H12" s="661" t="s">
        <v>1453</v>
      </c>
      <c r="I12" s="661" t="s">
        <v>2467</v>
      </c>
      <c r="J12" s="661" t="s">
        <v>611</v>
      </c>
      <c r="K12" s="661" t="s">
        <v>2833</v>
      </c>
      <c r="L12" s="662">
        <v>150.04</v>
      </c>
      <c r="M12" s="662">
        <v>600.16</v>
      </c>
      <c r="N12" s="661">
        <v>4</v>
      </c>
      <c r="O12" s="742">
        <v>1.5</v>
      </c>
      <c r="P12" s="662">
        <v>450.12</v>
      </c>
      <c r="Q12" s="677">
        <v>0.75</v>
      </c>
      <c r="R12" s="661">
        <v>3</v>
      </c>
      <c r="S12" s="677">
        <v>0.75</v>
      </c>
      <c r="T12" s="742">
        <v>1</v>
      </c>
      <c r="U12" s="700">
        <v>0.66666666666666663</v>
      </c>
    </row>
    <row r="13" spans="1:21" ht="14.4" customHeight="1" x14ac:dyDescent="0.3">
      <c r="A13" s="660">
        <v>32</v>
      </c>
      <c r="B13" s="661" t="s">
        <v>567</v>
      </c>
      <c r="C13" s="661">
        <v>89301321</v>
      </c>
      <c r="D13" s="740" t="s">
        <v>4383</v>
      </c>
      <c r="E13" s="741" t="s">
        <v>2884</v>
      </c>
      <c r="F13" s="661" t="s">
        <v>2867</v>
      </c>
      <c r="G13" s="661" t="s">
        <v>2918</v>
      </c>
      <c r="H13" s="661" t="s">
        <v>1453</v>
      </c>
      <c r="I13" s="661" t="s">
        <v>2467</v>
      </c>
      <c r="J13" s="661" t="s">
        <v>611</v>
      </c>
      <c r="K13" s="661" t="s">
        <v>2833</v>
      </c>
      <c r="L13" s="662">
        <v>154.36000000000001</v>
      </c>
      <c r="M13" s="662">
        <v>463.08000000000004</v>
      </c>
      <c r="N13" s="661">
        <v>3</v>
      </c>
      <c r="O13" s="742">
        <v>1.5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32</v>
      </c>
      <c r="B14" s="661" t="s">
        <v>567</v>
      </c>
      <c r="C14" s="661">
        <v>89301321</v>
      </c>
      <c r="D14" s="740" t="s">
        <v>4383</v>
      </c>
      <c r="E14" s="741" t="s">
        <v>2884</v>
      </c>
      <c r="F14" s="661" t="s">
        <v>2867</v>
      </c>
      <c r="G14" s="661" t="s">
        <v>2919</v>
      </c>
      <c r="H14" s="661" t="s">
        <v>568</v>
      </c>
      <c r="I14" s="661" t="s">
        <v>832</v>
      </c>
      <c r="J14" s="661" t="s">
        <v>2920</v>
      </c>
      <c r="K14" s="661" t="s">
        <v>2921</v>
      </c>
      <c r="L14" s="662">
        <v>0</v>
      </c>
      <c r="M14" s="662">
        <v>0</v>
      </c>
      <c r="N14" s="661">
        <v>1</v>
      </c>
      <c r="O14" s="742">
        <v>0.5</v>
      </c>
      <c r="P14" s="662"/>
      <c r="Q14" s="677"/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32</v>
      </c>
      <c r="B15" s="661" t="s">
        <v>567</v>
      </c>
      <c r="C15" s="661">
        <v>89301321</v>
      </c>
      <c r="D15" s="740" t="s">
        <v>4383</v>
      </c>
      <c r="E15" s="741" t="s">
        <v>2884</v>
      </c>
      <c r="F15" s="661" t="s">
        <v>2867</v>
      </c>
      <c r="G15" s="661" t="s">
        <v>2922</v>
      </c>
      <c r="H15" s="661" t="s">
        <v>568</v>
      </c>
      <c r="I15" s="661" t="s">
        <v>2923</v>
      </c>
      <c r="J15" s="661" t="s">
        <v>2046</v>
      </c>
      <c r="K15" s="661" t="s">
        <v>2924</v>
      </c>
      <c r="L15" s="662">
        <v>0</v>
      </c>
      <c r="M15" s="662">
        <v>0</v>
      </c>
      <c r="N15" s="661">
        <v>1</v>
      </c>
      <c r="O15" s="742">
        <v>0.5</v>
      </c>
      <c r="P15" s="662"/>
      <c r="Q15" s="677"/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32</v>
      </c>
      <c r="B16" s="661" t="s">
        <v>567</v>
      </c>
      <c r="C16" s="661">
        <v>89301321</v>
      </c>
      <c r="D16" s="740" t="s">
        <v>4383</v>
      </c>
      <c r="E16" s="741" t="s">
        <v>2884</v>
      </c>
      <c r="F16" s="661" t="s">
        <v>2867</v>
      </c>
      <c r="G16" s="661" t="s">
        <v>2925</v>
      </c>
      <c r="H16" s="661" t="s">
        <v>568</v>
      </c>
      <c r="I16" s="661" t="s">
        <v>1821</v>
      </c>
      <c r="J16" s="661" t="s">
        <v>1822</v>
      </c>
      <c r="K16" s="661" t="s">
        <v>2781</v>
      </c>
      <c r="L16" s="662">
        <v>2991.23</v>
      </c>
      <c r="M16" s="662">
        <v>2991.23</v>
      </c>
      <c r="N16" s="661">
        <v>1</v>
      </c>
      <c r="O16" s="742">
        <v>0.5</v>
      </c>
      <c r="P16" s="662">
        <v>2991.23</v>
      </c>
      <c r="Q16" s="677">
        <v>1</v>
      </c>
      <c r="R16" s="661">
        <v>1</v>
      </c>
      <c r="S16" s="677">
        <v>1</v>
      </c>
      <c r="T16" s="742">
        <v>0.5</v>
      </c>
      <c r="U16" s="700">
        <v>1</v>
      </c>
    </row>
    <row r="17" spans="1:21" ht="14.4" customHeight="1" x14ac:dyDescent="0.3">
      <c r="A17" s="660">
        <v>32</v>
      </c>
      <c r="B17" s="661" t="s">
        <v>567</v>
      </c>
      <c r="C17" s="661">
        <v>89301321</v>
      </c>
      <c r="D17" s="740" t="s">
        <v>4383</v>
      </c>
      <c r="E17" s="741" t="s">
        <v>2884</v>
      </c>
      <c r="F17" s="661" t="s">
        <v>2867</v>
      </c>
      <c r="G17" s="661" t="s">
        <v>2926</v>
      </c>
      <c r="H17" s="661" t="s">
        <v>568</v>
      </c>
      <c r="I17" s="661" t="s">
        <v>2927</v>
      </c>
      <c r="J17" s="661" t="s">
        <v>2928</v>
      </c>
      <c r="K17" s="661" t="s">
        <v>2929</v>
      </c>
      <c r="L17" s="662">
        <v>132</v>
      </c>
      <c r="M17" s="662">
        <v>264</v>
      </c>
      <c r="N17" s="661">
        <v>2</v>
      </c>
      <c r="O17" s="742">
        <v>1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32</v>
      </c>
      <c r="B18" s="661" t="s">
        <v>567</v>
      </c>
      <c r="C18" s="661">
        <v>89301321</v>
      </c>
      <c r="D18" s="740" t="s">
        <v>4383</v>
      </c>
      <c r="E18" s="741" t="s">
        <v>2884</v>
      </c>
      <c r="F18" s="661" t="s">
        <v>2867</v>
      </c>
      <c r="G18" s="661" t="s">
        <v>2930</v>
      </c>
      <c r="H18" s="661" t="s">
        <v>568</v>
      </c>
      <c r="I18" s="661" t="s">
        <v>2931</v>
      </c>
      <c r="J18" s="661" t="s">
        <v>2932</v>
      </c>
      <c r="K18" s="661" t="s">
        <v>2933</v>
      </c>
      <c r="L18" s="662">
        <v>0</v>
      </c>
      <c r="M18" s="662">
        <v>0</v>
      </c>
      <c r="N18" s="661">
        <v>1</v>
      </c>
      <c r="O18" s="742">
        <v>0.5</v>
      </c>
      <c r="P18" s="662">
        <v>0</v>
      </c>
      <c r="Q18" s="677"/>
      <c r="R18" s="661">
        <v>1</v>
      </c>
      <c r="S18" s="677">
        <v>1</v>
      </c>
      <c r="T18" s="742">
        <v>0.5</v>
      </c>
      <c r="U18" s="700">
        <v>1</v>
      </c>
    </row>
    <row r="19" spans="1:21" ht="14.4" customHeight="1" x14ac:dyDescent="0.3">
      <c r="A19" s="660">
        <v>32</v>
      </c>
      <c r="B19" s="661" t="s">
        <v>567</v>
      </c>
      <c r="C19" s="661">
        <v>89301321</v>
      </c>
      <c r="D19" s="740" t="s">
        <v>4383</v>
      </c>
      <c r="E19" s="741" t="s">
        <v>2884</v>
      </c>
      <c r="F19" s="661" t="s">
        <v>2867</v>
      </c>
      <c r="G19" s="661" t="s">
        <v>2934</v>
      </c>
      <c r="H19" s="661" t="s">
        <v>568</v>
      </c>
      <c r="I19" s="661" t="s">
        <v>1840</v>
      </c>
      <c r="J19" s="661" t="s">
        <v>1841</v>
      </c>
      <c r="K19" s="661" t="s">
        <v>2781</v>
      </c>
      <c r="L19" s="662">
        <v>588.04999999999995</v>
      </c>
      <c r="M19" s="662">
        <v>1176.0999999999999</v>
      </c>
      <c r="N19" s="661">
        <v>2</v>
      </c>
      <c r="O19" s="742">
        <v>1</v>
      </c>
      <c r="P19" s="662">
        <v>588.04999999999995</v>
      </c>
      <c r="Q19" s="677">
        <v>0.5</v>
      </c>
      <c r="R19" s="661">
        <v>1</v>
      </c>
      <c r="S19" s="677">
        <v>0.5</v>
      </c>
      <c r="T19" s="742">
        <v>0.5</v>
      </c>
      <c r="U19" s="700">
        <v>0.5</v>
      </c>
    </row>
    <row r="20" spans="1:21" ht="14.4" customHeight="1" x14ac:dyDescent="0.3">
      <c r="A20" s="660">
        <v>32</v>
      </c>
      <c r="B20" s="661" t="s">
        <v>567</v>
      </c>
      <c r="C20" s="661">
        <v>89301321</v>
      </c>
      <c r="D20" s="740" t="s">
        <v>4383</v>
      </c>
      <c r="E20" s="741" t="s">
        <v>2884</v>
      </c>
      <c r="F20" s="661" t="s">
        <v>2867</v>
      </c>
      <c r="G20" s="661" t="s">
        <v>2935</v>
      </c>
      <c r="H20" s="661" t="s">
        <v>568</v>
      </c>
      <c r="I20" s="661" t="s">
        <v>2936</v>
      </c>
      <c r="J20" s="661" t="s">
        <v>2937</v>
      </c>
      <c r="K20" s="661" t="s">
        <v>2938</v>
      </c>
      <c r="L20" s="662">
        <v>0</v>
      </c>
      <c r="M20" s="662">
        <v>0</v>
      </c>
      <c r="N20" s="661">
        <v>1</v>
      </c>
      <c r="O20" s="742">
        <v>0.5</v>
      </c>
      <c r="P20" s="662">
        <v>0</v>
      </c>
      <c r="Q20" s="677"/>
      <c r="R20" s="661">
        <v>1</v>
      </c>
      <c r="S20" s="677">
        <v>1</v>
      </c>
      <c r="T20" s="742">
        <v>0.5</v>
      </c>
      <c r="U20" s="700">
        <v>1</v>
      </c>
    </row>
    <row r="21" spans="1:21" ht="14.4" customHeight="1" x14ac:dyDescent="0.3">
      <c r="A21" s="660">
        <v>32</v>
      </c>
      <c r="B21" s="661" t="s">
        <v>567</v>
      </c>
      <c r="C21" s="661">
        <v>89301321</v>
      </c>
      <c r="D21" s="740" t="s">
        <v>4383</v>
      </c>
      <c r="E21" s="741" t="s">
        <v>2884</v>
      </c>
      <c r="F21" s="661" t="s">
        <v>2867</v>
      </c>
      <c r="G21" s="661" t="s">
        <v>2939</v>
      </c>
      <c r="H21" s="661" t="s">
        <v>568</v>
      </c>
      <c r="I21" s="661" t="s">
        <v>2940</v>
      </c>
      <c r="J21" s="661" t="s">
        <v>1736</v>
      </c>
      <c r="K21" s="661" t="s">
        <v>2941</v>
      </c>
      <c r="L21" s="662">
        <v>83.79</v>
      </c>
      <c r="M21" s="662">
        <v>83.79</v>
      </c>
      <c r="N21" s="661">
        <v>1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32</v>
      </c>
      <c r="B22" s="661" t="s">
        <v>567</v>
      </c>
      <c r="C22" s="661">
        <v>89301321</v>
      </c>
      <c r="D22" s="740" t="s">
        <v>4383</v>
      </c>
      <c r="E22" s="741" t="s">
        <v>2884</v>
      </c>
      <c r="F22" s="661" t="s">
        <v>2867</v>
      </c>
      <c r="G22" s="661" t="s">
        <v>2939</v>
      </c>
      <c r="H22" s="661" t="s">
        <v>568</v>
      </c>
      <c r="I22" s="661" t="s">
        <v>1719</v>
      </c>
      <c r="J22" s="661" t="s">
        <v>1720</v>
      </c>
      <c r="K22" s="661" t="s">
        <v>2763</v>
      </c>
      <c r="L22" s="662">
        <v>111.72</v>
      </c>
      <c r="M22" s="662">
        <v>335.15999999999997</v>
      </c>
      <c r="N22" s="661">
        <v>3</v>
      </c>
      <c r="O22" s="742">
        <v>1</v>
      </c>
      <c r="P22" s="662">
        <v>335.15999999999997</v>
      </c>
      <c r="Q22" s="677">
        <v>1</v>
      </c>
      <c r="R22" s="661">
        <v>3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32</v>
      </c>
      <c r="B23" s="661" t="s">
        <v>567</v>
      </c>
      <c r="C23" s="661">
        <v>89301321</v>
      </c>
      <c r="D23" s="740" t="s">
        <v>4383</v>
      </c>
      <c r="E23" s="741" t="s">
        <v>2884</v>
      </c>
      <c r="F23" s="661" t="s">
        <v>2867</v>
      </c>
      <c r="G23" s="661" t="s">
        <v>2942</v>
      </c>
      <c r="H23" s="661" t="s">
        <v>568</v>
      </c>
      <c r="I23" s="661" t="s">
        <v>808</v>
      </c>
      <c r="J23" s="661" t="s">
        <v>2943</v>
      </c>
      <c r="K23" s="661" t="s">
        <v>2944</v>
      </c>
      <c r="L23" s="662">
        <v>88.76</v>
      </c>
      <c r="M23" s="662">
        <v>88.76</v>
      </c>
      <c r="N23" s="661">
        <v>1</v>
      </c>
      <c r="O23" s="742">
        <v>1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32</v>
      </c>
      <c r="B24" s="661" t="s">
        <v>567</v>
      </c>
      <c r="C24" s="661">
        <v>89301321</v>
      </c>
      <c r="D24" s="740" t="s">
        <v>4383</v>
      </c>
      <c r="E24" s="741" t="s">
        <v>2884</v>
      </c>
      <c r="F24" s="661" t="s">
        <v>2867</v>
      </c>
      <c r="G24" s="661" t="s">
        <v>2945</v>
      </c>
      <c r="H24" s="661" t="s">
        <v>568</v>
      </c>
      <c r="I24" s="661" t="s">
        <v>2946</v>
      </c>
      <c r="J24" s="661" t="s">
        <v>2947</v>
      </c>
      <c r="K24" s="661" t="s">
        <v>2948</v>
      </c>
      <c r="L24" s="662">
        <v>1121.25</v>
      </c>
      <c r="M24" s="662">
        <v>1121.25</v>
      </c>
      <c r="N24" s="661">
        <v>1</v>
      </c>
      <c r="O24" s="742">
        <v>0.5</v>
      </c>
      <c r="P24" s="662">
        <v>1121.25</v>
      </c>
      <c r="Q24" s="677">
        <v>1</v>
      </c>
      <c r="R24" s="661">
        <v>1</v>
      </c>
      <c r="S24" s="677">
        <v>1</v>
      </c>
      <c r="T24" s="742">
        <v>0.5</v>
      </c>
      <c r="U24" s="700">
        <v>1</v>
      </c>
    </row>
    <row r="25" spans="1:21" ht="14.4" customHeight="1" x14ac:dyDescent="0.3">
      <c r="A25" s="660">
        <v>32</v>
      </c>
      <c r="B25" s="661" t="s">
        <v>567</v>
      </c>
      <c r="C25" s="661">
        <v>89301321</v>
      </c>
      <c r="D25" s="740" t="s">
        <v>4383</v>
      </c>
      <c r="E25" s="741" t="s">
        <v>2884</v>
      </c>
      <c r="F25" s="661" t="s">
        <v>2867</v>
      </c>
      <c r="G25" s="661" t="s">
        <v>2949</v>
      </c>
      <c r="H25" s="661" t="s">
        <v>1453</v>
      </c>
      <c r="I25" s="661" t="s">
        <v>1590</v>
      </c>
      <c r="J25" s="661" t="s">
        <v>1479</v>
      </c>
      <c r="K25" s="661" t="s">
        <v>1591</v>
      </c>
      <c r="L25" s="662">
        <v>543.39</v>
      </c>
      <c r="M25" s="662">
        <v>3260.34</v>
      </c>
      <c r="N25" s="661">
        <v>6</v>
      </c>
      <c r="O25" s="742">
        <v>2</v>
      </c>
      <c r="P25" s="662">
        <v>3260.34</v>
      </c>
      <c r="Q25" s="677">
        <v>1</v>
      </c>
      <c r="R25" s="661">
        <v>6</v>
      </c>
      <c r="S25" s="677">
        <v>1</v>
      </c>
      <c r="T25" s="742">
        <v>2</v>
      </c>
      <c r="U25" s="700">
        <v>1</v>
      </c>
    </row>
    <row r="26" spans="1:21" ht="14.4" customHeight="1" x14ac:dyDescent="0.3">
      <c r="A26" s="660">
        <v>32</v>
      </c>
      <c r="B26" s="661" t="s">
        <v>567</v>
      </c>
      <c r="C26" s="661">
        <v>89301321</v>
      </c>
      <c r="D26" s="740" t="s">
        <v>4383</v>
      </c>
      <c r="E26" s="741" t="s">
        <v>2884</v>
      </c>
      <c r="F26" s="661" t="s">
        <v>2867</v>
      </c>
      <c r="G26" s="661" t="s">
        <v>2949</v>
      </c>
      <c r="H26" s="661" t="s">
        <v>1453</v>
      </c>
      <c r="I26" s="661" t="s">
        <v>1478</v>
      </c>
      <c r="J26" s="661" t="s">
        <v>1479</v>
      </c>
      <c r="K26" s="661" t="s">
        <v>1480</v>
      </c>
      <c r="L26" s="662">
        <v>815.1</v>
      </c>
      <c r="M26" s="662">
        <v>815.1</v>
      </c>
      <c r="N26" s="661">
        <v>1</v>
      </c>
      <c r="O26" s="742">
        <v>0.5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32</v>
      </c>
      <c r="B27" s="661" t="s">
        <v>567</v>
      </c>
      <c r="C27" s="661">
        <v>89301321</v>
      </c>
      <c r="D27" s="740" t="s">
        <v>4383</v>
      </c>
      <c r="E27" s="741" t="s">
        <v>2884</v>
      </c>
      <c r="F27" s="661" t="s">
        <v>2867</v>
      </c>
      <c r="G27" s="661" t="s">
        <v>2950</v>
      </c>
      <c r="H27" s="661" t="s">
        <v>1453</v>
      </c>
      <c r="I27" s="661" t="s">
        <v>2951</v>
      </c>
      <c r="J27" s="661" t="s">
        <v>2952</v>
      </c>
      <c r="K27" s="661" t="s">
        <v>2953</v>
      </c>
      <c r="L27" s="662">
        <v>39.729999999999997</v>
      </c>
      <c r="M27" s="662">
        <v>39.729999999999997</v>
      </c>
      <c r="N27" s="661">
        <v>1</v>
      </c>
      <c r="O27" s="742">
        <v>0.5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32</v>
      </c>
      <c r="B28" s="661" t="s">
        <v>567</v>
      </c>
      <c r="C28" s="661">
        <v>89301321</v>
      </c>
      <c r="D28" s="740" t="s">
        <v>4383</v>
      </c>
      <c r="E28" s="741" t="s">
        <v>2884</v>
      </c>
      <c r="F28" s="661" t="s">
        <v>2867</v>
      </c>
      <c r="G28" s="661" t="s">
        <v>2954</v>
      </c>
      <c r="H28" s="661" t="s">
        <v>568</v>
      </c>
      <c r="I28" s="661" t="s">
        <v>2955</v>
      </c>
      <c r="J28" s="661" t="s">
        <v>2956</v>
      </c>
      <c r="K28" s="661" t="s">
        <v>2957</v>
      </c>
      <c r="L28" s="662">
        <v>93.71</v>
      </c>
      <c r="M28" s="662">
        <v>187.42</v>
      </c>
      <c r="N28" s="661">
        <v>2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32</v>
      </c>
      <c r="B29" s="661" t="s">
        <v>567</v>
      </c>
      <c r="C29" s="661">
        <v>89301321</v>
      </c>
      <c r="D29" s="740" t="s">
        <v>4383</v>
      </c>
      <c r="E29" s="741" t="s">
        <v>2884</v>
      </c>
      <c r="F29" s="661" t="s">
        <v>2867</v>
      </c>
      <c r="G29" s="661" t="s">
        <v>2958</v>
      </c>
      <c r="H29" s="661" t="s">
        <v>568</v>
      </c>
      <c r="I29" s="661" t="s">
        <v>1032</v>
      </c>
      <c r="J29" s="661" t="s">
        <v>2959</v>
      </c>
      <c r="K29" s="661" t="s">
        <v>2960</v>
      </c>
      <c r="L29" s="662">
        <v>99.11</v>
      </c>
      <c r="M29" s="662">
        <v>198.22</v>
      </c>
      <c r="N29" s="661">
        <v>2</v>
      </c>
      <c r="O29" s="742">
        <v>1.5</v>
      </c>
      <c r="P29" s="662">
        <v>99.11</v>
      </c>
      <c r="Q29" s="677">
        <v>0.5</v>
      </c>
      <c r="R29" s="661">
        <v>1</v>
      </c>
      <c r="S29" s="677">
        <v>0.5</v>
      </c>
      <c r="T29" s="742">
        <v>0.5</v>
      </c>
      <c r="U29" s="700">
        <v>0.33333333333333331</v>
      </c>
    </row>
    <row r="30" spans="1:21" ht="14.4" customHeight="1" x14ac:dyDescent="0.3">
      <c r="A30" s="660">
        <v>32</v>
      </c>
      <c r="B30" s="661" t="s">
        <v>567</v>
      </c>
      <c r="C30" s="661">
        <v>89301321</v>
      </c>
      <c r="D30" s="740" t="s">
        <v>4383</v>
      </c>
      <c r="E30" s="741" t="s">
        <v>2884</v>
      </c>
      <c r="F30" s="661" t="s">
        <v>2867</v>
      </c>
      <c r="G30" s="661" t="s">
        <v>2961</v>
      </c>
      <c r="H30" s="661" t="s">
        <v>568</v>
      </c>
      <c r="I30" s="661" t="s">
        <v>2042</v>
      </c>
      <c r="J30" s="661" t="s">
        <v>2043</v>
      </c>
      <c r="K30" s="661" t="s">
        <v>2962</v>
      </c>
      <c r="L30" s="662">
        <v>107.25</v>
      </c>
      <c r="M30" s="662">
        <v>107.25</v>
      </c>
      <c r="N30" s="661">
        <v>1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32</v>
      </c>
      <c r="B31" s="661" t="s">
        <v>567</v>
      </c>
      <c r="C31" s="661">
        <v>89301321</v>
      </c>
      <c r="D31" s="740" t="s">
        <v>4383</v>
      </c>
      <c r="E31" s="741" t="s">
        <v>2884</v>
      </c>
      <c r="F31" s="661" t="s">
        <v>2867</v>
      </c>
      <c r="G31" s="661" t="s">
        <v>2963</v>
      </c>
      <c r="H31" s="661" t="s">
        <v>568</v>
      </c>
      <c r="I31" s="661" t="s">
        <v>767</v>
      </c>
      <c r="J31" s="661" t="s">
        <v>2964</v>
      </c>
      <c r="K31" s="661" t="s">
        <v>2965</v>
      </c>
      <c r="L31" s="662">
        <v>0</v>
      </c>
      <c r="M31" s="662">
        <v>0</v>
      </c>
      <c r="N31" s="661">
        <v>1</v>
      </c>
      <c r="O31" s="742">
        <v>1</v>
      </c>
      <c r="P31" s="662">
        <v>0</v>
      </c>
      <c r="Q31" s="677"/>
      <c r="R31" s="661">
        <v>1</v>
      </c>
      <c r="S31" s="677">
        <v>1</v>
      </c>
      <c r="T31" s="742">
        <v>1</v>
      </c>
      <c r="U31" s="700">
        <v>1</v>
      </c>
    </row>
    <row r="32" spans="1:21" ht="14.4" customHeight="1" x14ac:dyDescent="0.3">
      <c r="A32" s="660">
        <v>32</v>
      </c>
      <c r="B32" s="661" t="s">
        <v>567</v>
      </c>
      <c r="C32" s="661">
        <v>89301321</v>
      </c>
      <c r="D32" s="740" t="s">
        <v>4383</v>
      </c>
      <c r="E32" s="741" t="s">
        <v>2884</v>
      </c>
      <c r="F32" s="661" t="s">
        <v>2867</v>
      </c>
      <c r="G32" s="661" t="s">
        <v>2966</v>
      </c>
      <c r="H32" s="661" t="s">
        <v>568</v>
      </c>
      <c r="I32" s="661" t="s">
        <v>728</v>
      </c>
      <c r="J32" s="661" t="s">
        <v>729</v>
      </c>
      <c r="K32" s="661" t="s">
        <v>2967</v>
      </c>
      <c r="L32" s="662">
        <v>152.33000000000001</v>
      </c>
      <c r="M32" s="662">
        <v>152.33000000000001</v>
      </c>
      <c r="N32" s="661">
        <v>1</v>
      </c>
      <c r="O32" s="742">
        <v>1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32</v>
      </c>
      <c r="B33" s="661" t="s">
        <v>567</v>
      </c>
      <c r="C33" s="661">
        <v>89301321</v>
      </c>
      <c r="D33" s="740" t="s">
        <v>4383</v>
      </c>
      <c r="E33" s="741" t="s">
        <v>2884</v>
      </c>
      <c r="F33" s="661" t="s">
        <v>2867</v>
      </c>
      <c r="G33" s="661" t="s">
        <v>2968</v>
      </c>
      <c r="H33" s="661" t="s">
        <v>1453</v>
      </c>
      <c r="I33" s="661" t="s">
        <v>1485</v>
      </c>
      <c r="J33" s="661" t="s">
        <v>1486</v>
      </c>
      <c r="K33" s="661" t="s">
        <v>1487</v>
      </c>
      <c r="L33" s="662">
        <v>31.32</v>
      </c>
      <c r="M33" s="662">
        <v>31.32</v>
      </c>
      <c r="N33" s="661">
        <v>1</v>
      </c>
      <c r="O33" s="742">
        <v>0.5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32</v>
      </c>
      <c r="B34" s="661" t="s">
        <v>567</v>
      </c>
      <c r="C34" s="661">
        <v>89301321</v>
      </c>
      <c r="D34" s="740" t="s">
        <v>4383</v>
      </c>
      <c r="E34" s="741" t="s">
        <v>2884</v>
      </c>
      <c r="F34" s="661" t="s">
        <v>2867</v>
      </c>
      <c r="G34" s="661" t="s">
        <v>2969</v>
      </c>
      <c r="H34" s="661" t="s">
        <v>568</v>
      </c>
      <c r="I34" s="661" t="s">
        <v>943</v>
      </c>
      <c r="J34" s="661" t="s">
        <v>944</v>
      </c>
      <c r="K34" s="661" t="s">
        <v>945</v>
      </c>
      <c r="L34" s="662">
        <v>0</v>
      </c>
      <c r="M34" s="662">
        <v>0</v>
      </c>
      <c r="N34" s="661">
        <v>1</v>
      </c>
      <c r="O34" s="742">
        <v>0.5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32</v>
      </c>
      <c r="B35" s="661" t="s">
        <v>567</v>
      </c>
      <c r="C35" s="661">
        <v>89301321</v>
      </c>
      <c r="D35" s="740" t="s">
        <v>4383</v>
      </c>
      <c r="E35" s="741" t="s">
        <v>2885</v>
      </c>
      <c r="F35" s="661" t="s">
        <v>2867</v>
      </c>
      <c r="G35" s="661" t="s">
        <v>2910</v>
      </c>
      <c r="H35" s="661" t="s">
        <v>568</v>
      </c>
      <c r="I35" s="661" t="s">
        <v>2911</v>
      </c>
      <c r="J35" s="661" t="s">
        <v>674</v>
      </c>
      <c r="K35" s="661" t="s">
        <v>2912</v>
      </c>
      <c r="L35" s="662">
        <v>135.25</v>
      </c>
      <c r="M35" s="662">
        <v>270.5</v>
      </c>
      <c r="N35" s="661">
        <v>2</v>
      </c>
      <c r="O35" s="742">
        <v>1.5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32</v>
      </c>
      <c r="B36" s="661" t="s">
        <v>567</v>
      </c>
      <c r="C36" s="661">
        <v>89301321</v>
      </c>
      <c r="D36" s="740" t="s">
        <v>4383</v>
      </c>
      <c r="E36" s="741" t="s">
        <v>2885</v>
      </c>
      <c r="F36" s="661" t="s">
        <v>2867</v>
      </c>
      <c r="G36" s="661" t="s">
        <v>2958</v>
      </c>
      <c r="H36" s="661" t="s">
        <v>568</v>
      </c>
      <c r="I36" s="661" t="s">
        <v>1032</v>
      </c>
      <c r="J36" s="661" t="s">
        <v>2959</v>
      </c>
      <c r="K36" s="661" t="s">
        <v>2960</v>
      </c>
      <c r="L36" s="662">
        <v>99.11</v>
      </c>
      <c r="M36" s="662">
        <v>198.22</v>
      </c>
      <c r="N36" s="661">
        <v>2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32</v>
      </c>
      <c r="B37" s="661" t="s">
        <v>567</v>
      </c>
      <c r="C37" s="661">
        <v>89301321</v>
      </c>
      <c r="D37" s="740" t="s">
        <v>4383</v>
      </c>
      <c r="E37" s="741" t="s">
        <v>2886</v>
      </c>
      <c r="F37" s="661" t="s">
        <v>2867</v>
      </c>
      <c r="G37" s="661" t="s">
        <v>2970</v>
      </c>
      <c r="H37" s="661" t="s">
        <v>1453</v>
      </c>
      <c r="I37" s="661" t="s">
        <v>2971</v>
      </c>
      <c r="J37" s="661" t="s">
        <v>2972</v>
      </c>
      <c r="K37" s="661" t="s">
        <v>2973</v>
      </c>
      <c r="L37" s="662">
        <v>46.85</v>
      </c>
      <c r="M37" s="662">
        <v>46.85</v>
      </c>
      <c r="N37" s="661">
        <v>1</v>
      </c>
      <c r="O37" s="742">
        <v>1</v>
      </c>
      <c r="P37" s="662">
        <v>46.85</v>
      </c>
      <c r="Q37" s="677">
        <v>1</v>
      </c>
      <c r="R37" s="661">
        <v>1</v>
      </c>
      <c r="S37" s="677">
        <v>1</v>
      </c>
      <c r="T37" s="742">
        <v>1</v>
      </c>
      <c r="U37" s="700">
        <v>1</v>
      </c>
    </row>
    <row r="38" spans="1:21" ht="14.4" customHeight="1" x14ac:dyDescent="0.3">
      <c r="A38" s="660">
        <v>32</v>
      </c>
      <c r="B38" s="661" t="s">
        <v>567</v>
      </c>
      <c r="C38" s="661">
        <v>89301321</v>
      </c>
      <c r="D38" s="740" t="s">
        <v>4383</v>
      </c>
      <c r="E38" s="741" t="s">
        <v>2889</v>
      </c>
      <c r="F38" s="661" t="s">
        <v>2867</v>
      </c>
      <c r="G38" s="661" t="s">
        <v>2910</v>
      </c>
      <c r="H38" s="661" t="s">
        <v>568</v>
      </c>
      <c r="I38" s="661" t="s">
        <v>2911</v>
      </c>
      <c r="J38" s="661" t="s">
        <v>674</v>
      </c>
      <c r="K38" s="661" t="s">
        <v>2912</v>
      </c>
      <c r="L38" s="662">
        <v>135.25</v>
      </c>
      <c r="M38" s="662">
        <v>135.25</v>
      </c>
      <c r="N38" s="661">
        <v>1</v>
      </c>
      <c r="O38" s="742">
        <v>1</v>
      </c>
      <c r="P38" s="662">
        <v>135.25</v>
      </c>
      <c r="Q38" s="677">
        <v>1</v>
      </c>
      <c r="R38" s="661">
        <v>1</v>
      </c>
      <c r="S38" s="677">
        <v>1</v>
      </c>
      <c r="T38" s="742">
        <v>1</v>
      </c>
      <c r="U38" s="700">
        <v>1</v>
      </c>
    </row>
    <row r="39" spans="1:21" ht="14.4" customHeight="1" x14ac:dyDescent="0.3">
      <c r="A39" s="660">
        <v>32</v>
      </c>
      <c r="B39" s="661" t="s">
        <v>567</v>
      </c>
      <c r="C39" s="661">
        <v>89301321</v>
      </c>
      <c r="D39" s="740" t="s">
        <v>4383</v>
      </c>
      <c r="E39" s="741" t="s">
        <v>2889</v>
      </c>
      <c r="F39" s="661" t="s">
        <v>2867</v>
      </c>
      <c r="G39" s="661" t="s">
        <v>2974</v>
      </c>
      <c r="H39" s="661" t="s">
        <v>1453</v>
      </c>
      <c r="I39" s="661" t="s">
        <v>1530</v>
      </c>
      <c r="J39" s="661" t="s">
        <v>2799</v>
      </c>
      <c r="K39" s="661" t="s">
        <v>2800</v>
      </c>
      <c r="L39" s="662">
        <v>6.68</v>
      </c>
      <c r="M39" s="662">
        <v>6.68</v>
      </c>
      <c r="N39" s="661">
        <v>1</v>
      </c>
      <c r="O39" s="742">
        <v>1</v>
      </c>
      <c r="P39" s="662">
        <v>6.68</v>
      </c>
      <c r="Q39" s="677">
        <v>1</v>
      </c>
      <c r="R39" s="661">
        <v>1</v>
      </c>
      <c r="S39" s="677">
        <v>1</v>
      </c>
      <c r="T39" s="742">
        <v>1</v>
      </c>
      <c r="U39" s="700">
        <v>1</v>
      </c>
    </row>
    <row r="40" spans="1:21" ht="14.4" customHeight="1" x14ac:dyDescent="0.3">
      <c r="A40" s="660">
        <v>32</v>
      </c>
      <c r="B40" s="661" t="s">
        <v>567</v>
      </c>
      <c r="C40" s="661">
        <v>89301321</v>
      </c>
      <c r="D40" s="740" t="s">
        <v>4383</v>
      </c>
      <c r="E40" s="741" t="s">
        <v>2889</v>
      </c>
      <c r="F40" s="661" t="s">
        <v>2867</v>
      </c>
      <c r="G40" s="661" t="s">
        <v>2918</v>
      </c>
      <c r="H40" s="661" t="s">
        <v>1453</v>
      </c>
      <c r="I40" s="661" t="s">
        <v>2467</v>
      </c>
      <c r="J40" s="661" t="s">
        <v>611</v>
      </c>
      <c r="K40" s="661" t="s">
        <v>2833</v>
      </c>
      <c r="L40" s="662">
        <v>150.04</v>
      </c>
      <c r="M40" s="662">
        <v>150.04</v>
      </c>
      <c r="N40" s="661">
        <v>1</v>
      </c>
      <c r="O40" s="742">
        <v>0.5</v>
      </c>
      <c r="P40" s="662">
        <v>150.04</v>
      </c>
      <c r="Q40" s="677">
        <v>1</v>
      </c>
      <c r="R40" s="661">
        <v>1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32</v>
      </c>
      <c r="B41" s="661" t="s">
        <v>567</v>
      </c>
      <c r="C41" s="661">
        <v>89301321</v>
      </c>
      <c r="D41" s="740" t="s">
        <v>4383</v>
      </c>
      <c r="E41" s="741" t="s">
        <v>2889</v>
      </c>
      <c r="F41" s="661" t="s">
        <v>2867</v>
      </c>
      <c r="G41" s="661" t="s">
        <v>2975</v>
      </c>
      <c r="H41" s="661" t="s">
        <v>568</v>
      </c>
      <c r="I41" s="661" t="s">
        <v>1712</v>
      </c>
      <c r="J41" s="661" t="s">
        <v>1713</v>
      </c>
      <c r="K41" s="661" t="s">
        <v>2760</v>
      </c>
      <c r="L41" s="662">
        <v>170.52</v>
      </c>
      <c r="M41" s="662">
        <v>852.6</v>
      </c>
      <c r="N41" s="661">
        <v>5</v>
      </c>
      <c r="O41" s="742">
        <v>2</v>
      </c>
      <c r="P41" s="662">
        <v>682.08</v>
      </c>
      <c r="Q41" s="677">
        <v>0.8</v>
      </c>
      <c r="R41" s="661">
        <v>4</v>
      </c>
      <c r="S41" s="677">
        <v>0.8</v>
      </c>
      <c r="T41" s="742">
        <v>1.5</v>
      </c>
      <c r="U41" s="700">
        <v>0.75</v>
      </c>
    </row>
    <row r="42" spans="1:21" ht="14.4" customHeight="1" x14ac:dyDescent="0.3">
      <c r="A42" s="660">
        <v>32</v>
      </c>
      <c r="B42" s="661" t="s">
        <v>567</v>
      </c>
      <c r="C42" s="661">
        <v>89301321</v>
      </c>
      <c r="D42" s="740" t="s">
        <v>4383</v>
      </c>
      <c r="E42" s="741" t="s">
        <v>2889</v>
      </c>
      <c r="F42" s="661" t="s">
        <v>2867</v>
      </c>
      <c r="G42" s="661" t="s">
        <v>2976</v>
      </c>
      <c r="H42" s="661" t="s">
        <v>568</v>
      </c>
      <c r="I42" s="661" t="s">
        <v>2977</v>
      </c>
      <c r="J42" s="661" t="s">
        <v>2978</v>
      </c>
      <c r="K42" s="661" t="s">
        <v>2979</v>
      </c>
      <c r="L42" s="662">
        <v>0</v>
      </c>
      <c r="M42" s="662">
        <v>0</v>
      </c>
      <c r="N42" s="661">
        <v>1</v>
      </c>
      <c r="O42" s="742">
        <v>0.5</v>
      </c>
      <c r="P42" s="662"/>
      <c r="Q42" s="677"/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32</v>
      </c>
      <c r="B43" s="661" t="s">
        <v>567</v>
      </c>
      <c r="C43" s="661">
        <v>89301321</v>
      </c>
      <c r="D43" s="740" t="s">
        <v>4383</v>
      </c>
      <c r="E43" s="741" t="s">
        <v>2889</v>
      </c>
      <c r="F43" s="661" t="s">
        <v>2867</v>
      </c>
      <c r="G43" s="661" t="s">
        <v>2980</v>
      </c>
      <c r="H43" s="661" t="s">
        <v>568</v>
      </c>
      <c r="I43" s="661" t="s">
        <v>701</v>
      </c>
      <c r="J43" s="661" t="s">
        <v>702</v>
      </c>
      <c r="K43" s="661" t="s">
        <v>2728</v>
      </c>
      <c r="L43" s="662">
        <v>110.28</v>
      </c>
      <c r="M43" s="662">
        <v>110.28</v>
      </c>
      <c r="N43" s="661">
        <v>1</v>
      </c>
      <c r="O43" s="742">
        <v>0.5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32</v>
      </c>
      <c r="B44" s="661" t="s">
        <v>567</v>
      </c>
      <c r="C44" s="661">
        <v>89301321</v>
      </c>
      <c r="D44" s="740" t="s">
        <v>4383</v>
      </c>
      <c r="E44" s="741" t="s">
        <v>2889</v>
      </c>
      <c r="F44" s="661" t="s">
        <v>2867</v>
      </c>
      <c r="G44" s="661" t="s">
        <v>2922</v>
      </c>
      <c r="H44" s="661" t="s">
        <v>568</v>
      </c>
      <c r="I44" s="661" t="s">
        <v>828</v>
      </c>
      <c r="J44" s="661" t="s">
        <v>2046</v>
      </c>
      <c r="K44" s="661" t="s">
        <v>2981</v>
      </c>
      <c r="L44" s="662">
        <v>123.3</v>
      </c>
      <c r="M44" s="662">
        <v>123.3</v>
      </c>
      <c r="N44" s="661">
        <v>1</v>
      </c>
      <c r="O44" s="742">
        <v>0.5</v>
      </c>
      <c r="P44" s="662">
        <v>123.3</v>
      </c>
      <c r="Q44" s="677">
        <v>1</v>
      </c>
      <c r="R44" s="661">
        <v>1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32</v>
      </c>
      <c r="B45" s="661" t="s">
        <v>567</v>
      </c>
      <c r="C45" s="661">
        <v>89301321</v>
      </c>
      <c r="D45" s="740" t="s">
        <v>4383</v>
      </c>
      <c r="E45" s="741" t="s">
        <v>2889</v>
      </c>
      <c r="F45" s="661" t="s">
        <v>2867</v>
      </c>
      <c r="G45" s="661" t="s">
        <v>2925</v>
      </c>
      <c r="H45" s="661" t="s">
        <v>568</v>
      </c>
      <c r="I45" s="661" t="s">
        <v>1821</v>
      </c>
      <c r="J45" s="661" t="s">
        <v>1822</v>
      </c>
      <c r="K45" s="661" t="s">
        <v>2781</v>
      </c>
      <c r="L45" s="662">
        <v>2991.23</v>
      </c>
      <c r="M45" s="662">
        <v>11964.92</v>
      </c>
      <c r="N45" s="661">
        <v>4</v>
      </c>
      <c r="O45" s="742">
        <v>2</v>
      </c>
      <c r="P45" s="662">
        <v>2991.23</v>
      </c>
      <c r="Q45" s="677">
        <v>0.25</v>
      </c>
      <c r="R45" s="661">
        <v>1</v>
      </c>
      <c r="S45" s="677">
        <v>0.25</v>
      </c>
      <c r="T45" s="742">
        <v>0.5</v>
      </c>
      <c r="U45" s="700">
        <v>0.25</v>
      </c>
    </row>
    <row r="46" spans="1:21" ht="14.4" customHeight="1" x14ac:dyDescent="0.3">
      <c r="A46" s="660">
        <v>32</v>
      </c>
      <c r="B46" s="661" t="s">
        <v>567</v>
      </c>
      <c r="C46" s="661">
        <v>89301321</v>
      </c>
      <c r="D46" s="740" t="s">
        <v>4383</v>
      </c>
      <c r="E46" s="741" t="s">
        <v>2889</v>
      </c>
      <c r="F46" s="661" t="s">
        <v>2867</v>
      </c>
      <c r="G46" s="661" t="s">
        <v>2925</v>
      </c>
      <c r="H46" s="661" t="s">
        <v>568</v>
      </c>
      <c r="I46" s="661" t="s">
        <v>2982</v>
      </c>
      <c r="J46" s="661" t="s">
        <v>1822</v>
      </c>
      <c r="K46" s="661" t="s">
        <v>2983</v>
      </c>
      <c r="L46" s="662">
        <v>748.21</v>
      </c>
      <c r="M46" s="662">
        <v>2244.63</v>
      </c>
      <c r="N46" s="661">
        <v>3</v>
      </c>
      <c r="O46" s="742">
        <v>1.5</v>
      </c>
      <c r="P46" s="662">
        <v>2244.63</v>
      </c>
      <c r="Q46" s="677">
        <v>1</v>
      </c>
      <c r="R46" s="661">
        <v>3</v>
      </c>
      <c r="S46" s="677">
        <v>1</v>
      </c>
      <c r="T46" s="742">
        <v>1.5</v>
      </c>
      <c r="U46" s="700">
        <v>1</v>
      </c>
    </row>
    <row r="47" spans="1:21" ht="14.4" customHeight="1" x14ac:dyDescent="0.3">
      <c r="A47" s="660">
        <v>32</v>
      </c>
      <c r="B47" s="661" t="s">
        <v>567</v>
      </c>
      <c r="C47" s="661">
        <v>89301321</v>
      </c>
      <c r="D47" s="740" t="s">
        <v>4383</v>
      </c>
      <c r="E47" s="741" t="s">
        <v>2889</v>
      </c>
      <c r="F47" s="661" t="s">
        <v>2867</v>
      </c>
      <c r="G47" s="661" t="s">
        <v>2984</v>
      </c>
      <c r="H47" s="661" t="s">
        <v>568</v>
      </c>
      <c r="I47" s="661" t="s">
        <v>2985</v>
      </c>
      <c r="J47" s="661" t="s">
        <v>2986</v>
      </c>
      <c r="K47" s="661" t="s">
        <v>2987</v>
      </c>
      <c r="L47" s="662">
        <v>0</v>
      </c>
      <c r="M47" s="662">
        <v>0</v>
      </c>
      <c r="N47" s="661">
        <v>1</v>
      </c>
      <c r="O47" s="742">
        <v>0.5</v>
      </c>
      <c r="P47" s="662"/>
      <c r="Q47" s="677"/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32</v>
      </c>
      <c r="B48" s="661" t="s">
        <v>567</v>
      </c>
      <c r="C48" s="661">
        <v>89301321</v>
      </c>
      <c r="D48" s="740" t="s">
        <v>4383</v>
      </c>
      <c r="E48" s="741" t="s">
        <v>2889</v>
      </c>
      <c r="F48" s="661" t="s">
        <v>2867</v>
      </c>
      <c r="G48" s="661" t="s">
        <v>2988</v>
      </c>
      <c r="H48" s="661" t="s">
        <v>568</v>
      </c>
      <c r="I48" s="661" t="s">
        <v>2989</v>
      </c>
      <c r="J48" s="661" t="s">
        <v>2506</v>
      </c>
      <c r="K48" s="661" t="s">
        <v>2990</v>
      </c>
      <c r="L48" s="662">
        <v>27.28</v>
      </c>
      <c r="M48" s="662">
        <v>54.56</v>
      </c>
      <c r="N48" s="661">
        <v>2</v>
      </c>
      <c r="O48" s="742">
        <v>1</v>
      </c>
      <c r="P48" s="662">
        <v>54.56</v>
      </c>
      <c r="Q48" s="677">
        <v>1</v>
      </c>
      <c r="R48" s="661">
        <v>2</v>
      </c>
      <c r="S48" s="677">
        <v>1</v>
      </c>
      <c r="T48" s="742">
        <v>1</v>
      </c>
      <c r="U48" s="700">
        <v>1</v>
      </c>
    </row>
    <row r="49" spans="1:21" ht="14.4" customHeight="1" x14ac:dyDescent="0.3">
      <c r="A49" s="660">
        <v>32</v>
      </c>
      <c r="B49" s="661" t="s">
        <v>567</v>
      </c>
      <c r="C49" s="661">
        <v>89301321</v>
      </c>
      <c r="D49" s="740" t="s">
        <v>4383</v>
      </c>
      <c r="E49" s="741" t="s">
        <v>2889</v>
      </c>
      <c r="F49" s="661" t="s">
        <v>2867</v>
      </c>
      <c r="G49" s="661" t="s">
        <v>2939</v>
      </c>
      <c r="H49" s="661" t="s">
        <v>568</v>
      </c>
      <c r="I49" s="661" t="s">
        <v>1719</v>
      </c>
      <c r="J49" s="661" t="s">
        <v>1720</v>
      </c>
      <c r="K49" s="661" t="s">
        <v>2763</v>
      </c>
      <c r="L49" s="662">
        <v>111.72</v>
      </c>
      <c r="M49" s="662">
        <v>223.44</v>
      </c>
      <c r="N49" s="661">
        <v>2</v>
      </c>
      <c r="O49" s="742">
        <v>0.5</v>
      </c>
      <c r="P49" s="662">
        <v>223.44</v>
      </c>
      <c r="Q49" s="677">
        <v>1</v>
      </c>
      <c r="R49" s="661">
        <v>2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32</v>
      </c>
      <c r="B50" s="661" t="s">
        <v>567</v>
      </c>
      <c r="C50" s="661">
        <v>89301321</v>
      </c>
      <c r="D50" s="740" t="s">
        <v>4383</v>
      </c>
      <c r="E50" s="741" t="s">
        <v>2889</v>
      </c>
      <c r="F50" s="661" t="s">
        <v>2867</v>
      </c>
      <c r="G50" s="661" t="s">
        <v>2991</v>
      </c>
      <c r="H50" s="661" t="s">
        <v>568</v>
      </c>
      <c r="I50" s="661" t="s">
        <v>2992</v>
      </c>
      <c r="J50" s="661" t="s">
        <v>2993</v>
      </c>
      <c r="K50" s="661" t="s">
        <v>2994</v>
      </c>
      <c r="L50" s="662">
        <v>126.59</v>
      </c>
      <c r="M50" s="662">
        <v>126.59</v>
      </c>
      <c r="N50" s="661">
        <v>1</v>
      </c>
      <c r="O50" s="742">
        <v>0.5</v>
      </c>
      <c r="P50" s="662">
        <v>126.59</v>
      </c>
      <c r="Q50" s="677">
        <v>1</v>
      </c>
      <c r="R50" s="661">
        <v>1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32</v>
      </c>
      <c r="B51" s="661" t="s">
        <v>567</v>
      </c>
      <c r="C51" s="661">
        <v>89301321</v>
      </c>
      <c r="D51" s="740" t="s">
        <v>4383</v>
      </c>
      <c r="E51" s="741" t="s">
        <v>2889</v>
      </c>
      <c r="F51" s="661" t="s">
        <v>2867</v>
      </c>
      <c r="G51" s="661" t="s">
        <v>2995</v>
      </c>
      <c r="H51" s="661" t="s">
        <v>568</v>
      </c>
      <c r="I51" s="661" t="s">
        <v>713</v>
      </c>
      <c r="J51" s="661" t="s">
        <v>2996</v>
      </c>
      <c r="K51" s="661" t="s">
        <v>2997</v>
      </c>
      <c r="L51" s="662">
        <v>0</v>
      </c>
      <c r="M51" s="662">
        <v>0</v>
      </c>
      <c r="N51" s="661">
        <v>2</v>
      </c>
      <c r="O51" s="742">
        <v>0.5</v>
      </c>
      <c r="P51" s="662"/>
      <c r="Q51" s="677"/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32</v>
      </c>
      <c r="B52" s="661" t="s">
        <v>567</v>
      </c>
      <c r="C52" s="661">
        <v>89301321</v>
      </c>
      <c r="D52" s="740" t="s">
        <v>4383</v>
      </c>
      <c r="E52" s="741" t="s">
        <v>2889</v>
      </c>
      <c r="F52" s="661" t="s">
        <v>2867</v>
      </c>
      <c r="G52" s="661" t="s">
        <v>2949</v>
      </c>
      <c r="H52" s="661" t="s">
        <v>1453</v>
      </c>
      <c r="I52" s="661" t="s">
        <v>2998</v>
      </c>
      <c r="J52" s="661" t="s">
        <v>1479</v>
      </c>
      <c r="K52" s="661" t="s">
        <v>2999</v>
      </c>
      <c r="L52" s="662">
        <v>163.01</v>
      </c>
      <c r="M52" s="662">
        <v>326.02</v>
      </c>
      <c r="N52" s="661">
        <v>2</v>
      </c>
      <c r="O52" s="742">
        <v>1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32</v>
      </c>
      <c r="B53" s="661" t="s">
        <v>567</v>
      </c>
      <c r="C53" s="661">
        <v>89301321</v>
      </c>
      <c r="D53" s="740" t="s">
        <v>4383</v>
      </c>
      <c r="E53" s="741" t="s">
        <v>2889</v>
      </c>
      <c r="F53" s="661" t="s">
        <v>2867</v>
      </c>
      <c r="G53" s="661" t="s">
        <v>2949</v>
      </c>
      <c r="H53" s="661" t="s">
        <v>1453</v>
      </c>
      <c r="I53" s="661" t="s">
        <v>1482</v>
      </c>
      <c r="J53" s="661" t="s">
        <v>1479</v>
      </c>
      <c r="K53" s="661" t="s">
        <v>1483</v>
      </c>
      <c r="L53" s="662">
        <v>923.74</v>
      </c>
      <c r="M53" s="662">
        <v>3694.96</v>
      </c>
      <c r="N53" s="661">
        <v>4</v>
      </c>
      <c r="O53" s="742">
        <v>0.5</v>
      </c>
      <c r="P53" s="662">
        <v>3694.96</v>
      </c>
      <c r="Q53" s="677">
        <v>1</v>
      </c>
      <c r="R53" s="661">
        <v>4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32</v>
      </c>
      <c r="B54" s="661" t="s">
        <v>567</v>
      </c>
      <c r="C54" s="661">
        <v>89301321</v>
      </c>
      <c r="D54" s="740" t="s">
        <v>4383</v>
      </c>
      <c r="E54" s="741" t="s">
        <v>2889</v>
      </c>
      <c r="F54" s="661" t="s">
        <v>2867</v>
      </c>
      <c r="G54" s="661" t="s">
        <v>3000</v>
      </c>
      <c r="H54" s="661" t="s">
        <v>568</v>
      </c>
      <c r="I54" s="661" t="s">
        <v>1723</v>
      </c>
      <c r="J54" s="661" t="s">
        <v>1724</v>
      </c>
      <c r="K54" s="661" t="s">
        <v>3001</v>
      </c>
      <c r="L54" s="662">
        <v>66.819999999999993</v>
      </c>
      <c r="M54" s="662">
        <v>133.63999999999999</v>
      </c>
      <c r="N54" s="661">
        <v>2</v>
      </c>
      <c r="O54" s="742">
        <v>1.5</v>
      </c>
      <c r="P54" s="662">
        <v>133.63999999999999</v>
      </c>
      <c r="Q54" s="677">
        <v>1</v>
      </c>
      <c r="R54" s="661">
        <v>2</v>
      </c>
      <c r="S54" s="677">
        <v>1</v>
      </c>
      <c r="T54" s="742">
        <v>1.5</v>
      </c>
      <c r="U54" s="700">
        <v>1</v>
      </c>
    </row>
    <row r="55" spans="1:21" ht="14.4" customHeight="1" x14ac:dyDescent="0.3">
      <c r="A55" s="660">
        <v>32</v>
      </c>
      <c r="B55" s="661" t="s">
        <v>567</v>
      </c>
      <c r="C55" s="661">
        <v>89301321</v>
      </c>
      <c r="D55" s="740" t="s">
        <v>4383</v>
      </c>
      <c r="E55" s="741" t="s">
        <v>2889</v>
      </c>
      <c r="F55" s="661" t="s">
        <v>2867</v>
      </c>
      <c r="G55" s="661" t="s">
        <v>2954</v>
      </c>
      <c r="H55" s="661" t="s">
        <v>568</v>
      </c>
      <c r="I55" s="661" t="s">
        <v>3002</v>
      </c>
      <c r="J55" s="661" t="s">
        <v>3003</v>
      </c>
      <c r="K55" s="661" t="s">
        <v>3004</v>
      </c>
      <c r="L55" s="662">
        <v>334.66</v>
      </c>
      <c r="M55" s="662">
        <v>334.66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32</v>
      </c>
      <c r="B56" s="661" t="s">
        <v>567</v>
      </c>
      <c r="C56" s="661">
        <v>89301321</v>
      </c>
      <c r="D56" s="740" t="s">
        <v>4383</v>
      </c>
      <c r="E56" s="741" t="s">
        <v>2889</v>
      </c>
      <c r="F56" s="661" t="s">
        <v>2867</v>
      </c>
      <c r="G56" s="661" t="s">
        <v>2954</v>
      </c>
      <c r="H56" s="661" t="s">
        <v>568</v>
      </c>
      <c r="I56" s="661" t="s">
        <v>3005</v>
      </c>
      <c r="J56" s="661" t="s">
        <v>2956</v>
      </c>
      <c r="K56" s="661" t="s">
        <v>722</v>
      </c>
      <c r="L56" s="662">
        <v>301.2</v>
      </c>
      <c r="M56" s="662">
        <v>602.4</v>
      </c>
      <c r="N56" s="661">
        <v>2</v>
      </c>
      <c r="O56" s="742">
        <v>1</v>
      </c>
      <c r="P56" s="662">
        <v>602.4</v>
      </c>
      <c r="Q56" s="677">
        <v>1</v>
      </c>
      <c r="R56" s="661">
        <v>2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32</v>
      </c>
      <c r="B57" s="661" t="s">
        <v>567</v>
      </c>
      <c r="C57" s="661">
        <v>89301321</v>
      </c>
      <c r="D57" s="740" t="s">
        <v>4383</v>
      </c>
      <c r="E57" s="741" t="s">
        <v>2889</v>
      </c>
      <c r="F57" s="661" t="s">
        <v>2867</v>
      </c>
      <c r="G57" s="661" t="s">
        <v>2958</v>
      </c>
      <c r="H57" s="661" t="s">
        <v>568</v>
      </c>
      <c r="I57" s="661" t="s">
        <v>1032</v>
      </c>
      <c r="J57" s="661" t="s">
        <v>2959</v>
      </c>
      <c r="K57" s="661" t="s">
        <v>2960</v>
      </c>
      <c r="L57" s="662">
        <v>99.11</v>
      </c>
      <c r="M57" s="662">
        <v>198.22</v>
      </c>
      <c r="N57" s="661">
        <v>2</v>
      </c>
      <c r="O57" s="742">
        <v>0.5</v>
      </c>
      <c r="P57" s="662">
        <v>198.22</v>
      </c>
      <c r="Q57" s="677">
        <v>1</v>
      </c>
      <c r="R57" s="661">
        <v>2</v>
      </c>
      <c r="S57" s="677">
        <v>1</v>
      </c>
      <c r="T57" s="742">
        <v>0.5</v>
      </c>
      <c r="U57" s="700">
        <v>1</v>
      </c>
    </row>
    <row r="58" spans="1:21" ht="14.4" customHeight="1" x14ac:dyDescent="0.3">
      <c r="A58" s="660">
        <v>32</v>
      </c>
      <c r="B58" s="661" t="s">
        <v>567</v>
      </c>
      <c r="C58" s="661">
        <v>89301321</v>
      </c>
      <c r="D58" s="740" t="s">
        <v>4383</v>
      </c>
      <c r="E58" s="741" t="s">
        <v>2889</v>
      </c>
      <c r="F58" s="661" t="s">
        <v>2867</v>
      </c>
      <c r="G58" s="661" t="s">
        <v>2963</v>
      </c>
      <c r="H58" s="661" t="s">
        <v>568</v>
      </c>
      <c r="I58" s="661" t="s">
        <v>767</v>
      </c>
      <c r="J58" s="661" t="s">
        <v>2964</v>
      </c>
      <c r="K58" s="661" t="s">
        <v>2965</v>
      </c>
      <c r="L58" s="662">
        <v>0</v>
      </c>
      <c r="M58" s="662">
        <v>0</v>
      </c>
      <c r="N58" s="661">
        <v>3</v>
      </c>
      <c r="O58" s="742">
        <v>0.5</v>
      </c>
      <c r="P58" s="662"/>
      <c r="Q58" s="677"/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32</v>
      </c>
      <c r="B59" s="661" t="s">
        <v>567</v>
      </c>
      <c r="C59" s="661">
        <v>89301321</v>
      </c>
      <c r="D59" s="740" t="s">
        <v>4383</v>
      </c>
      <c r="E59" s="741" t="s">
        <v>2889</v>
      </c>
      <c r="F59" s="661" t="s">
        <v>2867</v>
      </c>
      <c r="G59" s="661" t="s">
        <v>3006</v>
      </c>
      <c r="H59" s="661" t="s">
        <v>568</v>
      </c>
      <c r="I59" s="661" t="s">
        <v>3007</v>
      </c>
      <c r="J59" s="661" t="s">
        <v>3008</v>
      </c>
      <c r="K59" s="661" t="s">
        <v>3009</v>
      </c>
      <c r="L59" s="662">
        <v>0</v>
      </c>
      <c r="M59" s="662">
        <v>0</v>
      </c>
      <c r="N59" s="661">
        <v>1</v>
      </c>
      <c r="O59" s="742">
        <v>1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32</v>
      </c>
      <c r="B60" s="661" t="s">
        <v>567</v>
      </c>
      <c r="C60" s="661">
        <v>89301321</v>
      </c>
      <c r="D60" s="740" t="s">
        <v>4383</v>
      </c>
      <c r="E60" s="741" t="s">
        <v>2889</v>
      </c>
      <c r="F60" s="661" t="s">
        <v>2867</v>
      </c>
      <c r="G60" s="661" t="s">
        <v>3010</v>
      </c>
      <c r="H60" s="661" t="s">
        <v>1453</v>
      </c>
      <c r="I60" s="661" t="s">
        <v>1622</v>
      </c>
      <c r="J60" s="661" t="s">
        <v>1623</v>
      </c>
      <c r="K60" s="661" t="s">
        <v>1991</v>
      </c>
      <c r="L60" s="662">
        <v>1427.23</v>
      </c>
      <c r="M60" s="662">
        <v>2854.46</v>
      </c>
      <c r="N60" s="661">
        <v>2</v>
      </c>
      <c r="O60" s="742">
        <v>0.5</v>
      </c>
      <c r="P60" s="662">
        <v>2854.46</v>
      </c>
      <c r="Q60" s="677">
        <v>1</v>
      </c>
      <c r="R60" s="661">
        <v>2</v>
      </c>
      <c r="S60" s="677">
        <v>1</v>
      </c>
      <c r="T60" s="742">
        <v>0.5</v>
      </c>
      <c r="U60" s="700">
        <v>1</v>
      </c>
    </row>
    <row r="61" spans="1:21" ht="14.4" customHeight="1" x14ac:dyDescent="0.3">
      <c r="A61" s="660">
        <v>32</v>
      </c>
      <c r="B61" s="661" t="s">
        <v>567</v>
      </c>
      <c r="C61" s="661">
        <v>89301321</v>
      </c>
      <c r="D61" s="740" t="s">
        <v>4383</v>
      </c>
      <c r="E61" s="741" t="s">
        <v>2889</v>
      </c>
      <c r="F61" s="661" t="s">
        <v>2867</v>
      </c>
      <c r="G61" s="661" t="s">
        <v>3011</v>
      </c>
      <c r="H61" s="661" t="s">
        <v>1453</v>
      </c>
      <c r="I61" s="661" t="s">
        <v>1848</v>
      </c>
      <c r="J61" s="661" t="s">
        <v>1845</v>
      </c>
      <c r="K61" s="661" t="s">
        <v>2783</v>
      </c>
      <c r="L61" s="662">
        <v>13849.26</v>
      </c>
      <c r="M61" s="662">
        <v>55397.04</v>
      </c>
      <c r="N61" s="661">
        <v>4</v>
      </c>
      <c r="O61" s="742">
        <v>1.5</v>
      </c>
      <c r="P61" s="662">
        <v>55397.04</v>
      </c>
      <c r="Q61" s="677">
        <v>1</v>
      </c>
      <c r="R61" s="661">
        <v>4</v>
      </c>
      <c r="S61" s="677">
        <v>1</v>
      </c>
      <c r="T61" s="742">
        <v>1.5</v>
      </c>
      <c r="U61" s="700">
        <v>1</v>
      </c>
    </row>
    <row r="62" spans="1:21" ht="14.4" customHeight="1" x14ac:dyDescent="0.3">
      <c r="A62" s="660">
        <v>32</v>
      </c>
      <c r="B62" s="661" t="s">
        <v>567</v>
      </c>
      <c r="C62" s="661">
        <v>89301321</v>
      </c>
      <c r="D62" s="740" t="s">
        <v>4383</v>
      </c>
      <c r="E62" s="741" t="s">
        <v>2889</v>
      </c>
      <c r="F62" s="661" t="s">
        <v>2868</v>
      </c>
      <c r="G62" s="661" t="s">
        <v>3012</v>
      </c>
      <c r="H62" s="661" t="s">
        <v>568</v>
      </c>
      <c r="I62" s="661" t="s">
        <v>3013</v>
      </c>
      <c r="J62" s="661" t="s">
        <v>3014</v>
      </c>
      <c r="K62" s="661"/>
      <c r="L62" s="662">
        <v>0</v>
      </c>
      <c r="M62" s="662">
        <v>0</v>
      </c>
      <c r="N62" s="661">
        <v>1</v>
      </c>
      <c r="O62" s="742">
        <v>1</v>
      </c>
      <c r="P62" s="662">
        <v>0</v>
      </c>
      <c r="Q62" s="677"/>
      <c r="R62" s="661">
        <v>1</v>
      </c>
      <c r="S62" s="677">
        <v>1</v>
      </c>
      <c r="T62" s="742">
        <v>1</v>
      </c>
      <c r="U62" s="700">
        <v>1</v>
      </c>
    </row>
    <row r="63" spans="1:21" ht="14.4" customHeight="1" x14ac:dyDescent="0.3">
      <c r="A63" s="660">
        <v>32</v>
      </c>
      <c r="B63" s="661" t="s">
        <v>567</v>
      </c>
      <c r="C63" s="661">
        <v>89301321</v>
      </c>
      <c r="D63" s="740" t="s">
        <v>4383</v>
      </c>
      <c r="E63" s="741" t="s">
        <v>2898</v>
      </c>
      <c r="F63" s="661" t="s">
        <v>2867</v>
      </c>
      <c r="G63" s="661" t="s">
        <v>2910</v>
      </c>
      <c r="H63" s="661" t="s">
        <v>568</v>
      </c>
      <c r="I63" s="661" t="s">
        <v>3015</v>
      </c>
      <c r="J63" s="661" t="s">
        <v>2914</v>
      </c>
      <c r="K63" s="661" t="s">
        <v>3016</v>
      </c>
      <c r="L63" s="662">
        <v>0</v>
      </c>
      <c r="M63" s="662">
        <v>0</v>
      </c>
      <c r="N63" s="661">
        <v>1</v>
      </c>
      <c r="O63" s="742">
        <v>0.5</v>
      </c>
      <c r="P63" s="662"/>
      <c r="Q63" s="677"/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32</v>
      </c>
      <c r="B64" s="661" t="s">
        <v>567</v>
      </c>
      <c r="C64" s="661">
        <v>89301321</v>
      </c>
      <c r="D64" s="740" t="s">
        <v>4383</v>
      </c>
      <c r="E64" s="741" t="s">
        <v>2898</v>
      </c>
      <c r="F64" s="661" t="s">
        <v>2867</v>
      </c>
      <c r="G64" s="661" t="s">
        <v>2918</v>
      </c>
      <c r="H64" s="661" t="s">
        <v>1453</v>
      </c>
      <c r="I64" s="661" t="s">
        <v>2467</v>
      </c>
      <c r="J64" s="661" t="s">
        <v>611</v>
      </c>
      <c r="K64" s="661" t="s">
        <v>2833</v>
      </c>
      <c r="L64" s="662">
        <v>154.36000000000001</v>
      </c>
      <c r="M64" s="662">
        <v>154.36000000000001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32</v>
      </c>
      <c r="B65" s="661" t="s">
        <v>567</v>
      </c>
      <c r="C65" s="661">
        <v>89301321</v>
      </c>
      <c r="D65" s="740" t="s">
        <v>4383</v>
      </c>
      <c r="E65" s="741" t="s">
        <v>2898</v>
      </c>
      <c r="F65" s="661" t="s">
        <v>2867</v>
      </c>
      <c r="G65" s="661" t="s">
        <v>3017</v>
      </c>
      <c r="H65" s="661" t="s">
        <v>568</v>
      </c>
      <c r="I65" s="661" t="s">
        <v>1716</v>
      </c>
      <c r="J65" s="661" t="s">
        <v>1717</v>
      </c>
      <c r="K65" s="661" t="s">
        <v>2760</v>
      </c>
      <c r="L65" s="662">
        <v>66.819999999999993</v>
      </c>
      <c r="M65" s="662">
        <v>133.63999999999999</v>
      </c>
      <c r="N65" s="661">
        <v>2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32</v>
      </c>
      <c r="B66" s="661" t="s">
        <v>567</v>
      </c>
      <c r="C66" s="661">
        <v>89301321</v>
      </c>
      <c r="D66" s="740" t="s">
        <v>4383</v>
      </c>
      <c r="E66" s="741" t="s">
        <v>2898</v>
      </c>
      <c r="F66" s="661" t="s">
        <v>2867</v>
      </c>
      <c r="G66" s="661" t="s">
        <v>2922</v>
      </c>
      <c r="H66" s="661" t="s">
        <v>568</v>
      </c>
      <c r="I66" s="661" t="s">
        <v>2923</v>
      </c>
      <c r="J66" s="661" t="s">
        <v>2046</v>
      </c>
      <c r="K66" s="661" t="s">
        <v>2924</v>
      </c>
      <c r="L66" s="662">
        <v>0</v>
      </c>
      <c r="M66" s="662">
        <v>0</v>
      </c>
      <c r="N66" s="661">
        <v>1</v>
      </c>
      <c r="O66" s="742">
        <v>0.5</v>
      </c>
      <c r="P66" s="662"/>
      <c r="Q66" s="677"/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32</v>
      </c>
      <c r="B67" s="661" t="s">
        <v>567</v>
      </c>
      <c r="C67" s="661">
        <v>89301321</v>
      </c>
      <c r="D67" s="740" t="s">
        <v>4383</v>
      </c>
      <c r="E67" s="741" t="s">
        <v>2898</v>
      </c>
      <c r="F67" s="661" t="s">
        <v>2867</v>
      </c>
      <c r="G67" s="661" t="s">
        <v>2925</v>
      </c>
      <c r="H67" s="661" t="s">
        <v>568</v>
      </c>
      <c r="I67" s="661" t="s">
        <v>1821</v>
      </c>
      <c r="J67" s="661" t="s">
        <v>1822</v>
      </c>
      <c r="K67" s="661" t="s">
        <v>2781</v>
      </c>
      <c r="L67" s="662">
        <v>2991.23</v>
      </c>
      <c r="M67" s="662">
        <v>2991.23</v>
      </c>
      <c r="N67" s="661">
        <v>1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32</v>
      </c>
      <c r="B68" s="661" t="s">
        <v>567</v>
      </c>
      <c r="C68" s="661">
        <v>89301321</v>
      </c>
      <c r="D68" s="740" t="s">
        <v>4383</v>
      </c>
      <c r="E68" s="741" t="s">
        <v>2898</v>
      </c>
      <c r="F68" s="661" t="s">
        <v>2867</v>
      </c>
      <c r="G68" s="661" t="s">
        <v>3018</v>
      </c>
      <c r="H68" s="661" t="s">
        <v>1453</v>
      </c>
      <c r="I68" s="661" t="s">
        <v>3019</v>
      </c>
      <c r="J68" s="661" t="s">
        <v>2375</v>
      </c>
      <c r="K68" s="661" t="s">
        <v>3020</v>
      </c>
      <c r="L68" s="662">
        <v>0</v>
      </c>
      <c r="M68" s="662">
        <v>0</v>
      </c>
      <c r="N68" s="661">
        <v>1</v>
      </c>
      <c r="O68" s="742">
        <v>0.5</v>
      </c>
      <c r="P68" s="662"/>
      <c r="Q68" s="677"/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32</v>
      </c>
      <c r="B69" s="661" t="s">
        <v>567</v>
      </c>
      <c r="C69" s="661">
        <v>89301321</v>
      </c>
      <c r="D69" s="740" t="s">
        <v>4383</v>
      </c>
      <c r="E69" s="741" t="s">
        <v>2898</v>
      </c>
      <c r="F69" s="661" t="s">
        <v>2867</v>
      </c>
      <c r="G69" s="661" t="s">
        <v>2945</v>
      </c>
      <c r="H69" s="661" t="s">
        <v>568</v>
      </c>
      <c r="I69" s="661" t="s">
        <v>2946</v>
      </c>
      <c r="J69" s="661" t="s">
        <v>2947</v>
      </c>
      <c r="K69" s="661" t="s">
        <v>2948</v>
      </c>
      <c r="L69" s="662">
        <v>1121.25</v>
      </c>
      <c r="M69" s="662">
        <v>2242.5</v>
      </c>
      <c r="N69" s="661">
        <v>2</v>
      </c>
      <c r="O69" s="742">
        <v>1</v>
      </c>
      <c r="P69" s="662">
        <v>2242.5</v>
      </c>
      <c r="Q69" s="677">
        <v>1</v>
      </c>
      <c r="R69" s="661">
        <v>2</v>
      </c>
      <c r="S69" s="677">
        <v>1</v>
      </c>
      <c r="T69" s="742">
        <v>1</v>
      </c>
      <c r="U69" s="700">
        <v>1</v>
      </c>
    </row>
    <row r="70" spans="1:21" ht="14.4" customHeight="1" x14ac:dyDescent="0.3">
      <c r="A70" s="660">
        <v>32</v>
      </c>
      <c r="B70" s="661" t="s">
        <v>567</v>
      </c>
      <c r="C70" s="661">
        <v>89301321</v>
      </c>
      <c r="D70" s="740" t="s">
        <v>4383</v>
      </c>
      <c r="E70" s="741" t="s">
        <v>2898</v>
      </c>
      <c r="F70" s="661" t="s">
        <v>2867</v>
      </c>
      <c r="G70" s="661" t="s">
        <v>2949</v>
      </c>
      <c r="H70" s="661" t="s">
        <v>1453</v>
      </c>
      <c r="I70" s="661" t="s">
        <v>1587</v>
      </c>
      <c r="J70" s="661" t="s">
        <v>1479</v>
      </c>
      <c r="K70" s="661" t="s">
        <v>1588</v>
      </c>
      <c r="L70" s="662">
        <v>407.55</v>
      </c>
      <c r="M70" s="662">
        <v>407.55</v>
      </c>
      <c r="N70" s="661">
        <v>1</v>
      </c>
      <c r="O70" s="742">
        <v>1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32</v>
      </c>
      <c r="B71" s="661" t="s">
        <v>567</v>
      </c>
      <c r="C71" s="661">
        <v>89301321</v>
      </c>
      <c r="D71" s="740" t="s">
        <v>4383</v>
      </c>
      <c r="E71" s="741" t="s">
        <v>2898</v>
      </c>
      <c r="F71" s="661" t="s">
        <v>2867</v>
      </c>
      <c r="G71" s="661" t="s">
        <v>3000</v>
      </c>
      <c r="H71" s="661" t="s">
        <v>568</v>
      </c>
      <c r="I71" s="661" t="s">
        <v>3021</v>
      </c>
      <c r="J71" s="661" t="s">
        <v>1724</v>
      </c>
      <c r="K71" s="661" t="s">
        <v>2783</v>
      </c>
      <c r="L71" s="662">
        <v>0</v>
      </c>
      <c r="M71" s="662">
        <v>0</v>
      </c>
      <c r="N71" s="661">
        <v>1</v>
      </c>
      <c r="O71" s="742">
        <v>0.5</v>
      </c>
      <c r="P71" s="662"/>
      <c r="Q71" s="677"/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32</v>
      </c>
      <c r="B72" s="661" t="s">
        <v>567</v>
      </c>
      <c r="C72" s="661">
        <v>89301321</v>
      </c>
      <c r="D72" s="740" t="s">
        <v>4383</v>
      </c>
      <c r="E72" s="741" t="s">
        <v>2898</v>
      </c>
      <c r="F72" s="661" t="s">
        <v>2867</v>
      </c>
      <c r="G72" s="661" t="s">
        <v>2963</v>
      </c>
      <c r="H72" s="661" t="s">
        <v>568</v>
      </c>
      <c r="I72" s="661" t="s">
        <v>767</v>
      </c>
      <c r="J72" s="661" t="s">
        <v>2964</v>
      </c>
      <c r="K72" s="661" t="s">
        <v>2965</v>
      </c>
      <c r="L72" s="662">
        <v>0</v>
      </c>
      <c r="M72" s="662">
        <v>0</v>
      </c>
      <c r="N72" s="661">
        <v>2</v>
      </c>
      <c r="O72" s="742">
        <v>1</v>
      </c>
      <c r="P72" s="662"/>
      <c r="Q72" s="677"/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32</v>
      </c>
      <c r="B73" s="661" t="s">
        <v>567</v>
      </c>
      <c r="C73" s="661">
        <v>89301321</v>
      </c>
      <c r="D73" s="740" t="s">
        <v>4383</v>
      </c>
      <c r="E73" s="741" t="s">
        <v>2898</v>
      </c>
      <c r="F73" s="661" t="s">
        <v>2867</v>
      </c>
      <c r="G73" s="661" t="s">
        <v>3022</v>
      </c>
      <c r="H73" s="661" t="s">
        <v>568</v>
      </c>
      <c r="I73" s="661" t="s">
        <v>3023</v>
      </c>
      <c r="J73" s="661" t="s">
        <v>737</v>
      </c>
      <c r="K73" s="661" t="s">
        <v>3024</v>
      </c>
      <c r="L73" s="662">
        <v>0</v>
      </c>
      <c r="M73" s="662">
        <v>0</v>
      </c>
      <c r="N73" s="661">
        <v>1</v>
      </c>
      <c r="O73" s="742">
        <v>0.5</v>
      </c>
      <c r="P73" s="662"/>
      <c r="Q73" s="677"/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32</v>
      </c>
      <c r="B74" s="661" t="s">
        <v>567</v>
      </c>
      <c r="C74" s="661">
        <v>89301321</v>
      </c>
      <c r="D74" s="740" t="s">
        <v>4383</v>
      </c>
      <c r="E74" s="741" t="s">
        <v>2899</v>
      </c>
      <c r="F74" s="661" t="s">
        <v>2867</v>
      </c>
      <c r="G74" s="661" t="s">
        <v>2909</v>
      </c>
      <c r="H74" s="661" t="s">
        <v>568</v>
      </c>
      <c r="I74" s="661" t="s">
        <v>1153</v>
      </c>
      <c r="J74" s="661" t="s">
        <v>1154</v>
      </c>
      <c r="K74" s="661" t="s">
        <v>3025</v>
      </c>
      <c r="L74" s="662">
        <v>1295.6400000000001</v>
      </c>
      <c r="M74" s="662">
        <v>2591.2800000000002</v>
      </c>
      <c r="N74" s="661">
        <v>2</v>
      </c>
      <c r="O74" s="742">
        <v>1.5</v>
      </c>
      <c r="P74" s="662">
        <v>2591.2800000000002</v>
      </c>
      <c r="Q74" s="677">
        <v>1</v>
      </c>
      <c r="R74" s="661">
        <v>2</v>
      </c>
      <c r="S74" s="677">
        <v>1</v>
      </c>
      <c r="T74" s="742">
        <v>1.5</v>
      </c>
      <c r="U74" s="700">
        <v>1</v>
      </c>
    </row>
    <row r="75" spans="1:21" ht="14.4" customHeight="1" x14ac:dyDescent="0.3">
      <c r="A75" s="660">
        <v>32</v>
      </c>
      <c r="B75" s="661" t="s">
        <v>567</v>
      </c>
      <c r="C75" s="661">
        <v>89301321</v>
      </c>
      <c r="D75" s="740" t="s">
        <v>4383</v>
      </c>
      <c r="E75" s="741" t="s">
        <v>2899</v>
      </c>
      <c r="F75" s="661" t="s">
        <v>2867</v>
      </c>
      <c r="G75" s="661" t="s">
        <v>2909</v>
      </c>
      <c r="H75" s="661" t="s">
        <v>568</v>
      </c>
      <c r="I75" s="661" t="s">
        <v>3026</v>
      </c>
      <c r="J75" s="661" t="s">
        <v>1108</v>
      </c>
      <c r="K75" s="661" t="s">
        <v>1109</v>
      </c>
      <c r="L75" s="662">
        <v>263.26</v>
      </c>
      <c r="M75" s="662">
        <v>263.26</v>
      </c>
      <c r="N75" s="661">
        <v>1</v>
      </c>
      <c r="O75" s="742">
        <v>0.5</v>
      </c>
      <c r="P75" s="662">
        <v>263.26</v>
      </c>
      <c r="Q75" s="677">
        <v>1</v>
      </c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32</v>
      </c>
      <c r="B76" s="661" t="s">
        <v>567</v>
      </c>
      <c r="C76" s="661">
        <v>89301321</v>
      </c>
      <c r="D76" s="740" t="s">
        <v>4383</v>
      </c>
      <c r="E76" s="741" t="s">
        <v>2899</v>
      </c>
      <c r="F76" s="661" t="s">
        <v>2867</v>
      </c>
      <c r="G76" s="661" t="s">
        <v>2910</v>
      </c>
      <c r="H76" s="661" t="s">
        <v>568</v>
      </c>
      <c r="I76" s="661" t="s">
        <v>673</v>
      </c>
      <c r="J76" s="661" t="s">
        <v>674</v>
      </c>
      <c r="K76" s="661" t="s">
        <v>3027</v>
      </c>
      <c r="L76" s="662">
        <v>40.58</v>
      </c>
      <c r="M76" s="662">
        <v>40.58</v>
      </c>
      <c r="N76" s="661">
        <v>1</v>
      </c>
      <c r="O76" s="742">
        <v>1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32</v>
      </c>
      <c r="B77" s="661" t="s">
        <v>567</v>
      </c>
      <c r="C77" s="661">
        <v>89301321</v>
      </c>
      <c r="D77" s="740" t="s">
        <v>4383</v>
      </c>
      <c r="E77" s="741" t="s">
        <v>2899</v>
      </c>
      <c r="F77" s="661" t="s">
        <v>2867</v>
      </c>
      <c r="G77" s="661" t="s">
        <v>2918</v>
      </c>
      <c r="H77" s="661" t="s">
        <v>1453</v>
      </c>
      <c r="I77" s="661" t="s">
        <v>2467</v>
      </c>
      <c r="J77" s="661" t="s">
        <v>611</v>
      </c>
      <c r="K77" s="661" t="s">
        <v>2833</v>
      </c>
      <c r="L77" s="662">
        <v>154.36000000000001</v>
      </c>
      <c r="M77" s="662">
        <v>154.36000000000001</v>
      </c>
      <c r="N77" s="661">
        <v>1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32</v>
      </c>
      <c r="B78" s="661" t="s">
        <v>567</v>
      </c>
      <c r="C78" s="661">
        <v>89301321</v>
      </c>
      <c r="D78" s="740" t="s">
        <v>4383</v>
      </c>
      <c r="E78" s="741" t="s">
        <v>2899</v>
      </c>
      <c r="F78" s="661" t="s">
        <v>2867</v>
      </c>
      <c r="G78" s="661" t="s">
        <v>3028</v>
      </c>
      <c r="H78" s="661" t="s">
        <v>1453</v>
      </c>
      <c r="I78" s="661" t="s">
        <v>1505</v>
      </c>
      <c r="J78" s="661" t="s">
        <v>1506</v>
      </c>
      <c r="K78" s="661" t="s">
        <v>1507</v>
      </c>
      <c r="L78" s="662">
        <v>65.540000000000006</v>
      </c>
      <c r="M78" s="662">
        <v>65.540000000000006</v>
      </c>
      <c r="N78" s="661">
        <v>1</v>
      </c>
      <c r="O78" s="742">
        <v>0.5</v>
      </c>
      <c r="P78" s="662">
        <v>65.540000000000006</v>
      </c>
      <c r="Q78" s="677">
        <v>1</v>
      </c>
      <c r="R78" s="661">
        <v>1</v>
      </c>
      <c r="S78" s="677">
        <v>1</v>
      </c>
      <c r="T78" s="742">
        <v>0.5</v>
      </c>
      <c r="U78" s="700">
        <v>1</v>
      </c>
    </row>
    <row r="79" spans="1:21" ht="14.4" customHeight="1" x14ac:dyDescent="0.3">
      <c r="A79" s="660">
        <v>32</v>
      </c>
      <c r="B79" s="661" t="s">
        <v>567</v>
      </c>
      <c r="C79" s="661">
        <v>89301321</v>
      </c>
      <c r="D79" s="740" t="s">
        <v>4383</v>
      </c>
      <c r="E79" s="741" t="s">
        <v>2899</v>
      </c>
      <c r="F79" s="661" t="s">
        <v>2867</v>
      </c>
      <c r="G79" s="661" t="s">
        <v>2919</v>
      </c>
      <c r="H79" s="661" t="s">
        <v>568</v>
      </c>
      <c r="I79" s="661" t="s">
        <v>832</v>
      </c>
      <c r="J79" s="661" t="s">
        <v>2920</v>
      </c>
      <c r="K79" s="661" t="s">
        <v>2921</v>
      </c>
      <c r="L79" s="662">
        <v>0</v>
      </c>
      <c r="M79" s="662">
        <v>0</v>
      </c>
      <c r="N79" s="661">
        <v>1</v>
      </c>
      <c r="O79" s="742">
        <v>0.5</v>
      </c>
      <c r="P79" s="662">
        <v>0</v>
      </c>
      <c r="Q79" s="677"/>
      <c r="R79" s="661">
        <v>1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32</v>
      </c>
      <c r="B80" s="661" t="s">
        <v>567</v>
      </c>
      <c r="C80" s="661">
        <v>89301321</v>
      </c>
      <c r="D80" s="740" t="s">
        <v>4383</v>
      </c>
      <c r="E80" s="741" t="s">
        <v>2899</v>
      </c>
      <c r="F80" s="661" t="s">
        <v>2867</v>
      </c>
      <c r="G80" s="661" t="s">
        <v>2976</v>
      </c>
      <c r="H80" s="661" t="s">
        <v>568</v>
      </c>
      <c r="I80" s="661" t="s">
        <v>3029</v>
      </c>
      <c r="J80" s="661" t="s">
        <v>2978</v>
      </c>
      <c r="K80" s="661" t="s">
        <v>3030</v>
      </c>
      <c r="L80" s="662">
        <v>344</v>
      </c>
      <c r="M80" s="662">
        <v>344</v>
      </c>
      <c r="N80" s="661">
        <v>1</v>
      </c>
      <c r="O80" s="742">
        <v>0.5</v>
      </c>
      <c r="P80" s="662">
        <v>344</v>
      </c>
      <c r="Q80" s="677">
        <v>1</v>
      </c>
      <c r="R80" s="661">
        <v>1</v>
      </c>
      <c r="S80" s="677">
        <v>1</v>
      </c>
      <c r="T80" s="742">
        <v>0.5</v>
      </c>
      <c r="U80" s="700">
        <v>1</v>
      </c>
    </row>
    <row r="81" spans="1:21" ht="14.4" customHeight="1" x14ac:dyDescent="0.3">
      <c r="A81" s="660">
        <v>32</v>
      </c>
      <c r="B81" s="661" t="s">
        <v>567</v>
      </c>
      <c r="C81" s="661">
        <v>89301321</v>
      </c>
      <c r="D81" s="740" t="s">
        <v>4383</v>
      </c>
      <c r="E81" s="741" t="s">
        <v>2899</v>
      </c>
      <c r="F81" s="661" t="s">
        <v>2867</v>
      </c>
      <c r="G81" s="661" t="s">
        <v>2925</v>
      </c>
      <c r="H81" s="661" t="s">
        <v>568</v>
      </c>
      <c r="I81" s="661" t="s">
        <v>1821</v>
      </c>
      <c r="J81" s="661" t="s">
        <v>1822</v>
      </c>
      <c r="K81" s="661" t="s">
        <v>2781</v>
      </c>
      <c r="L81" s="662">
        <v>2991.23</v>
      </c>
      <c r="M81" s="662">
        <v>8973.69</v>
      </c>
      <c r="N81" s="661">
        <v>3</v>
      </c>
      <c r="O81" s="742">
        <v>1.5</v>
      </c>
      <c r="P81" s="662">
        <v>8973.69</v>
      </c>
      <c r="Q81" s="677">
        <v>1</v>
      </c>
      <c r="R81" s="661">
        <v>3</v>
      </c>
      <c r="S81" s="677">
        <v>1</v>
      </c>
      <c r="T81" s="742">
        <v>1.5</v>
      </c>
      <c r="U81" s="700">
        <v>1</v>
      </c>
    </row>
    <row r="82" spans="1:21" ht="14.4" customHeight="1" x14ac:dyDescent="0.3">
      <c r="A82" s="660">
        <v>32</v>
      </c>
      <c r="B82" s="661" t="s">
        <v>567</v>
      </c>
      <c r="C82" s="661">
        <v>89301321</v>
      </c>
      <c r="D82" s="740" t="s">
        <v>4383</v>
      </c>
      <c r="E82" s="741" t="s">
        <v>2899</v>
      </c>
      <c r="F82" s="661" t="s">
        <v>2867</v>
      </c>
      <c r="G82" s="661" t="s">
        <v>2930</v>
      </c>
      <c r="H82" s="661" t="s">
        <v>568</v>
      </c>
      <c r="I82" s="661" t="s">
        <v>2931</v>
      </c>
      <c r="J82" s="661" t="s">
        <v>2932</v>
      </c>
      <c r="K82" s="661" t="s">
        <v>2933</v>
      </c>
      <c r="L82" s="662">
        <v>0</v>
      </c>
      <c r="M82" s="662">
        <v>0</v>
      </c>
      <c r="N82" s="661">
        <v>1</v>
      </c>
      <c r="O82" s="742">
        <v>0.5</v>
      </c>
      <c r="P82" s="662">
        <v>0</v>
      </c>
      <c r="Q82" s="677"/>
      <c r="R82" s="661">
        <v>1</v>
      </c>
      <c r="S82" s="677">
        <v>1</v>
      </c>
      <c r="T82" s="742">
        <v>0.5</v>
      </c>
      <c r="U82" s="700">
        <v>1</v>
      </c>
    </row>
    <row r="83" spans="1:21" ht="14.4" customHeight="1" x14ac:dyDescent="0.3">
      <c r="A83" s="660">
        <v>32</v>
      </c>
      <c r="B83" s="661" t="s">
        <v>567</v>
      </c>
      <c r="C83" s="661">
        <v>89301321</v>
      </c>
      <c r="D83" s="740" t="s">
        <v>4383</v>
      </c>
      <c r="E83" s="741" t="s">
        <v>2899</v>
      </c>
      <c r="F83" s="661" t="s">
        <v>2867</v>
      </c>
      <c r="G83" s="661" t="s">
        <v>3031</v>
      </c>
      <c r="H83" s="661" t="s">
        <v>568</v>
      </c>
      <c r="I83" s="661" t="s">
        <v>900</v>
      </c>
      <c r="J83" s="661" t="s">
        <v>901</v>
      </c>
      <c r="K83" s="661" t="s">
        <v>902</v>
      </c>
      <c r="L83" s="662">
        <v>33</v>
      </c>
      <c r="M83" s="662">
        <v>33</v>
      </c>
      <c r="N83" s="661">
        <v>1</v>
      </c>
      <c r="O83" s="742">
        <v>0.5</v>
      </c>
      <c r="P83" s="662">
        <v>33</v>
      </c>
      <c r="Q83" s="677">
        <v>1</v>
      </c>
      <c r="R83" s="661">
        <v>1</v>
      </c>
      <c r="S83" s="677">
        <v>1</v>
      </c>
      <c r="T83" s="742">
        <v>0.5</v>
      </c>
      <c r="U83" s="700">
        <v>1</v>
      </c>
    </row>
    <row r="84" spans="1:21" ht="14.4" customHeight="1" x14ac:dyDescent="0.3">
      <c r="A84" s="660">
        <v>32</v>
      </c>
      <c r="B84" s="661" t="s">
        <v>567</v>
      </c>
      <c r="C84" s="661">
        <v>89301321</v>
      </c>
      <c r="D84" s="740" t="s">
        <v>4383</v>
      </c>
      <c r="E84" s="741" t="s">
        <v>2899</v>
      </c>
      <c r="F84" s="661" t="s">
        <v>2867</v>
      </c>
      <c r="G84" s="661" t="s">
        <v>3031</v>
      </c>
      <c r="H84" s="661" t="s">
        <v>568</v>
      </c>
      <c r="I84" s="661" t="s">
        <v>3032</v>
      </c>
      <c r="J84" s="661" t="s">
        <v>3033</v>
      </c>
      <c r="K84" s="661" t="s">
        <v>3034</v>
      </c>
      <c r="L84" s="662">
        <v>0</v>
      </c>
      <c r="M84" s="662">
        <v>0</v>
      </c>
      <c r="N84" s="661">
        <v>2</v>
      </c>
      <c r="O84" s="742">
        <v>1</v>
      </c>
      <c r="P84" s="662">
        <v>0</v>
      </c>
      <c r="Q84" s="677"/>
      <c r="R84" s="661">
        <v>2</v>
      </c>
      <c r="S84" s="677">
        <v>1</v>
      </c>
      <c r="T84" s="742">
        <v>1</v>
      </c>
      <c r="U84" s="700">
        <v>1</v>
      </c>
    </row>
    <row r="85" spans="1:21" ht="14.4" customHeight="1" x14ac:dyDescent="0.3">
      <c r="A85" s="660">
        <v>32</v>
      </c>
      <c r="B85" s="661" t="s">
        <v>567</v>
      </c>
      <c r="C85" s="661">
        <v>89301321</v>
      </c>
      <c r="D85" s="740" t="s">
        <v>4383</v>
      </c>
      <c r="E85" s="741" t="s">
        <v>2899</v>
      </c>
      <c r="F85" s="661" t="s">
        <v>2867</v>
      </c>
      <c r="G85" s="661" t="s">
        <v>3035</v>
      </c>
      <c r="H85" s="661" t="s">
        <v>568</v>
      </c>
      <c r="I85" s="661" t="s">
        <v>2005</v>
      </c>
      <c r="J85" s="661" t="s">
        <v>2006</v>
      </c>
      <c r="K85" s="661" t="s">
        <v>3036</v>
      </c>
      <c r="L85" s="662">
        <v>151.51</v>
      </c>
      <c r="M85" s="662">
        <v>151.51</v>
      </c>
      <c r="N85" s="661">
        <v>1</v>
      </c>
      <c r="O85" s="742">
        <v>0.5</v>
      </c>
      <c r="P85" s="662">
        <v>151.51</v>
      </c>
      <c r="Q85" s="677">
        <v>1</v>
      </c>
      <c r="R85" s="661">
        <v>1</v>
      </c>
      <c r="S85" s="677">
        <v>1</v>
      </c>
      <c r="T85" s="742">
        <v>0.5</v>
      </c>
      <c r="U85" s="700">
        <v>1</v>
      </c>
    </row>
    <row r="86" spans="1:21" ht="14.4" customHeight="1" x14ac:dyDescent="0.3">
      <c r="A86" s="660">
        <v>32</v>
      </c>
      <c r="B86" s="661" t="s">
        <v>567</v>
      </c>
      <c r="C86" s="661">
        <v>89301321</v>
      </c>
      <c r="D86" s="740" t="s">
        <v>4383</v>
      </c>
      <c r="E86" s="741" t="s">
        <v>2899</v>
      </c>
      <c r="F86" s="661" t="s">
        <v>2867</v>
      </c>
      <c r="G86" s="661" t="s">
        <v>3037</v>
      </c>
      <c r="H86" s="661" t="s">
        <v>568</v>
      </c>
      <c r="I86" s="661" t="s">
        <v>3038</v>
      </c>
      <c r="J86" s="661" t="s">
        <v>3039</v>
      </c>
      <c r="K86" s="661" t="s">
        <v>3040</v>
      </c>
      <c r="L86" s="662">
        <v>147.31</v>
      </c>
      <c r="M86" s="662">
        <v>294.62</v>
      </c>
      <c r="N86" s="661">
        <v>2</v>
      </c>
      <c r="O86" s="742">
        <v>0.5</v>
      </c>
      <c r="P86" s="662">
        <v>294.62</v>
      </c>
      <c r="Q86" s="677">
        <v>1</v>
      </c>
      <c r="R86" s="661">
        <v>2</v>
      </c>
      <c r="S86" s="677">
        <v>1</v>
      </c>
      <c r="T86" s="742">
        <v>0.5</v>
      </c>
      <c r="U86" s="700">
        <v>1</v>
      </c>
    </row>
    <row r="87" spans="1:21" ht="14.4" customHeight="1" x14ac:dyDescent="0.3">
      <c r="A87" s="660">
        <v>32</v>
      </c>
      <c r="B87" s="661" t="s">
        <v>567</v>
      </c>
      <c r="C87" s="661">
        <v>89301321</v>
      </c>
      <c r="D87" s="740" t="s">
        <v>4383</v>
      </c>
      <c r="E87" s="741" t="s">
        <v>2899</v>
      </c>
      <c r="F87" s="661" t="s">
        <v>2867</v>
      </c>
      <c r="G87" s="661" t="s">
        <v>3041</v>
      </c>
      <c r="H87" s="661" t="s">
        <v>568</v>
      </c>
      <c r="I87" s="661" t="s">
        <v>770</v>
      </c>
      <c r="J87" s="661" t="s">
        <v>3042</v>
      </c>
      <c r="K87" s="661" t="s">
        <v>3043</v>
      </c>
      <c r="L87" s="662">
        <v>38.5</v>
      </c>
      <c r="M87" s="662">
        <v>38.5</v>
      </c>
      <c r="N87" s="661">
        <v>1</v>
      </c>
      <c r="O87" s="742">
        <v>0.5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32</v>
      </c>
      <c r="B88" s="661" t="s">
        <v>567</v>
      </c>
      <c r="C88" s="661">
        <v>89301321</v>
      </c>
      <c r="D88" s="740" t="s">
        <v>4383</v>
      </c>
      <c r="E88" s="741" t="s">
        <v>2899</v>
      </c>
      <c r="F88" s="661" t="s">
        <v>2867</v>
      </c>
      <c r="G88" s="661" t="s">
        <v>3044</v>
      </c>
      <c r="H88" s="661" t="s">
        <v>568</v>
      </c>
      <c r="I88" s="661" t="s">
        <v>3045</v>
      </c>
      <c r="J88" s="661" t="s">
        <v>3046</v>
      </c>
      <c r="K88" s="661" t="s">
        <v>3047</v>
      </c>
      <c r="L88" s="662">
        <v>733.55</v>
      </c>
      <c r="M88" s="662">
        <v>733.55</v>
      </c>
      <c r="N88" s="661">
        <v>1</v>
      </c>
      <c r="O88" s="742">
        <v>0.5</v>
      </c>
      <c r="P88" s="662">
        <v>733.55</v>
      </c>
      <c r="Q88" s="677">
        <v>1</v>
      </c>
      <c r="R88" s="661">
        <v>1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32</v>
      </c>
      <c r="B89" s="661" t="s">
        <v>567</v>
      </c>
      <c r="C89" s="661">
        <v>89301321</v>
      </c>
      <c r="D89" s="740" t="s">
        <v>4383</v>
      </c>
      <c r="E89" s="741" t="s">
        <v>2899</v>
      </c>
      <c r="F89" s="661" t="s">
        <v>2867</v>
      </c>
      <c r="G89" s="661" t="s">
        <v>3044</v>
      </c>
      <c r="H89" s="661" t="s">
        <v>568</v>
      </c>
      <c r="I89" s="661" t="s">
        <v>3048</v>
      </c>
      <c r="J89" s="661" t="s">
        <v>3046</v>
      </c>
      <c r="K89" s="661" t="s">
        <v>3049</v>
      </c>
      <c r="L89" s="662">
        <v>0</v>
      </c>
      <c r="M89" s="662">
        <v>0</v>
      </c>
      <c r="N89" s="661">
        <v>1</v>
      </c>
      <c r="O89" s="742">
        <v>0.5</v>
      </c>
      <c r="P89" s="662"/>
      <c r="Q89" s="677"/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32</v>
      </c>
      <c r="B90" s="661" t="s">
        <v>567</v>
      </c>
      <c r="C90" s="661">
        <v>89301321</v>
      </c>
      <c r="D90" s="740" t="s">
        <v>4383</v>
      </c>
      <c r="E90" s="741" t="s">
        <v>2899</v>
      </c>
      <c r="F90" s="661" t="s">
        <v>2867</v>
      </c>
      <c r="G90" s="661" t="s">
        <v>3050</v>
      </c>
      <c r="H90" s="661" t="s">
        <v>1453</v>
      </c>
      <c r="I90" s="661" t="s">
        <v>3051</v>
      </c>
      <c r="J90" s="661" t="s">
        <v>2789</v>
      </c>
      <c r="K90" s="661" t="s">
        <v>3052</v>
      </c>
      <c r="L90" s="662">
        <v>445.45</v>
      </c>
      <c r="M90" s="662">
        <v>445.45</v>
      </c>
      <c r="N90" s="661">
        <v>1</v>
      </c>
      <c r="O90" s="742">
        <v>0.5</v>
      </c>
      <c r="P90" s="662">
        <v>445.45</v>
      </c>
      <c r="Q90" s="677">
        <v>1</v>
      </c>
      <c r="R90" s="661">
        <v>1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32</v>
      </c>
      <c r="B91" s="661" t="s">
        <v>567</v>
      </c>
      <c r="C91" s="661">
        <v>89301321</v>
      </c>
      <c r="D91" s="740" t="s">
        <v>4383</v>
      </c>
      <c r="E91" s="741" t="s">
        <v>2899</v>
      </c>
      <c r="F91" s="661" t="s">
        <v>2867</v>
      </c>
      <c r="G91" s="661" t="s">
        <v>3053</v>
      </c>
      <c r="H91" s="661" t="s">
        <v>568</v>
      </c>
      <c r="I91" s="661" t="s">
        <v>2051</v>
      </c>
      <c r="J91" s="661" t="s">
        <v>1002</v>
      </c>
      <c r="K91" s="661" t="s">
        <v>3054</v>
      </c>
      <c r="L91" s="662">
        <v>0</v>
      </c>
      <c r="M91" s="662">
        <v>0</v>
      </c>
      <c r="N91" s="661">
        <v>1</v>
      </c>
      <c r="O91" s="742">
        <v>0.5</v>
      </c>
      <c r="P91" s="662">
        <v>0</v>
      </c>
      <c r="Q91" s="677"/>
      <c r="R91" s="661">
        <v>1</v>
      </c>
      <c r="S91" s="677">
        <v>1</v>
      </c>
      <c r="T91" s="742">
        <v>0.5</v>
      </c>
      <c r="U91" s="700">
        <v>1</v>
      </c>
    </row>
    <row r="92" spans="1:21" ht="14.4" customHeight="1" x14ac:dyDescent="0.3">
      <c r="A92" s="660">
        <v>32</v>
      </c>
      <c r="B92" s="661" t="s">
        <v>567</v>
      </c>
      <c r="C92" s="661">
        <v>89301321</v>
      </c>
      <c r="D92" s="740" t="s">
        <v>4383</v>
      </c>
      <c r="E92" s="741" t="s">
        <v>2899</v>
      </c>
      <c r="F92" s="661" t="s">
        <v>2867</v>
      </c>
      <c r="G92" s="661" t="s">
        <v>2995</v>
      </c>
      <c r="H92" s="661" t="s">
        <v>568</v>
      </c>
      <c r="I92" s="661" t="s">
        <v>713</v>
      </c>
      <c r="J92" s="661" t="s">
        <v>2996</v>
      </c>
      <c r="K92" s="661" t="s">
        <v>2997</v>
      </c>
      <c r="L92" s="662">
        <v>0</v>
      </c>
      <c r="M92" s="662">
        <v>0</v>
      </c>
      <c r="N92" s="661">
        <v>1</v>
      </c>
      <c r="O92" s="742">
        <v>1</v>
      </c>
      <c r="P92" s="662">
        <v>0</v>
      </c>
      <c r="Q92" s="677"/>
      <c r="R92" s="661">
        <v>1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32</v>
      </c>
      <c r="B93" s="661" t="s">
        <v>567</v>
      </c>
      <c r="C93" s="661">
        <v>89301321</v>
      </c>
      <c r="D93" s="740" t="s">
        <v>4383</v>
      </c>
      <c r="E93" s="741" t="s">
        <v>2899</v>
      </c>
      <c r="F93" s="661" t="s">
        <v>2867</v>
      </c>
      <c r="G93" s="661" t="s">
        <v>3055</v>
      </c>
      <c r="H93" s="661" t="s">
        <v>568</v>
      </c>
      <c r="I93" s="661" t="s">
        <v>3056</v>
      </c>
      <c r="J93" s="661" t="s">
        <v>3057</v>
      </c>
      <c r="K93" s="661" t="s">
        <v>3058</v>
      </c>
      <c r="L93" s="662">
        <v>10.65</v>
      </c>
      <c r="M93" s="662">
        <v>10.65</v>
      </c>
      <c r="N93" s="661">
        <v>1</v>
      </c>
      <c r="O93" s="742">
        <v>0.5</v>
      </c>
      <c r="P93" s="662">
        <v>10.65</v>
      </c>
      <c r="Q93" s="677">
        <v>1</v>
      </c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32</v>
      </c>
      <c r="B94" s="661" t="s">
        <v>567</v>
      </c>
      <c r="C94" s="661">
        <v>89301321</v>
      </c>
      <c r="D94" s="740" t="s">
        <v>4383</v>
      </c>
      <c r="E94" s="741" t="s">
        <v>2899</v>
      </c>
      <c r="F94" s="661" t="s">
        <v>2867</v>
      </c>
      <c r="G94" s="661" t="s">
        <v>2949</v>
      </c>
      <c r="H94" s="661" t="s">
        <v>1453</v>
      </c>
      <c r="I94" s="661" t="s">
        <v>1587</v>
      </c>
      <c r="J94" s="661" t="s">
        <v>1479</v>
      </c>
      <c r="K94" s="661" t="s">
        <v>1588</v>
      </c>
      <c r="L94" s="662">
        <v>407.55</v>
      </c>
      <c r="M94" s="662">
        <v>407.55</v>
      </c>
      <c r="N94" s="661">
        <v>1</v>
      </c>
      <c r="O94" s="742">
        <v>1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32</v>
      </c>
      <c r="B95" s="661" t="s">
        <v>567</v>
      </c>
      <c r="C95" s="661">
        <v>89301321</v>
      </c>
      <c r="D95" s="740" t="s">
        <v>4383</v>
      </c>
      <c r="E95" s="741" t="s">
        <v>2899</v>
      </c>
      <c r="F95" s="661" t="s">
        <v>2867</v>
      </c>
      <c r="G95" s="661" t="s">
        <v>2949</v>
      </c>
      <c r="H95" s="661" t="s">
        <v>1453</v>
      </c>
      <c r="I95" s="661" t="s">
        <v>1590</v>
      </c>
      <c r="J95" s="661" t="s">
        <v>1479</v>
      </c>
      <c r="K95" s="661" t="s">
        <v>1591</v>
      </c>
      <c r="L95" s="662">
        <v>543.39</v>
      </c>
      <c r="M95" s="662">
        <v>543.39</v>
      </c>
      <c r="N95" s="661">
        <v>1</v>
      </c>
      <c r="O95" s="742">
        <v>1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32</v>
      </c>
      <c r="B96" s="661" t="s">
        <v>567</v>
      </c>
      <c r="C96" s="661">
        <v>89301321</v>
      </c>
      <c r="D96" s="740" t="s">
        <v>4383</v>
      </c>
      <c r="E96" s="741" t="s">
        <v>2899</v>
      </c>
      <c r="F96" s="661" t="s">
        <v>2867</v>
      </c>
      <c r="G96" s="661" t="s">
        <v>3059</v>
      </c>
      <c r="H96" s="661" t="s">
        <v>1453</v>
      </c>
      <c r="I96" s="661" t="s">
        <v>2340</v>
      </c>
      <c r="J96" s="661" t="s">
        <v>2341</v>
      </c>
      <c r="K96" s="661" t="s">
        <v>2843</v>
      </c>
      <c r="L96" s="662">
        <v>48.42</v>
      </c>
      <c r="M96" s="662">
        <v>48.42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32</v>
      </c>
      <c r="B97" s="661" t="s">
        <v>567</v>
      </c>
      <c r="C97" s="661">
        <v>89301321</v>
      </c>
      <c r="D97" s="740" t="s">
        <v>4383</v>
      </c>
      <c r="E97" s="741" t="s">
        <v>2899</v>
      </c>
      <c r="F97" s="661" t="s">
        <v>2867</v>
      </c>
      <c r="G97" s="661" t="s">
        <v>3000</v>
      </c>
      <c r="H97" s="661" t="s">
        <v>568</v>
      </c>
      <c r="I97" s="661" t="s">
        <v>1723</v>
      </c>
      <c r="J97" s="661" t="s">
        <v>1724</v>
      </c>
      <c r="K97" s="661" t="s">
        <v>3001</v>
      </c>
      <c r="L97" s="662">
        <v>66.819999999999993</v>
      </c>
      <c r="M97" s="662">
        <v>133.63999999999999</v>
      </c>
      <c r="N97" s="661">
        <v>2</v>
      </c>
      <c r="O97" s="742">
        <v>0.5</v>
      </c>
      <c r="P97" s="662">
        <v>133.63999999999999</v>
      </c>
      <c r="Q97" s="677">
        <v>1</v>
      </c>
      <c r="R97" s="661">
        <v>2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32</v>
      </c>
      <c r="B98" s="661" t="s">
        <v>567</v>
      </c>
      <c r="C98" s="661">
        <v>89301321</v>
      </c>
      <c r="D98" s="740" t="s">
        <v>4383</v>
      </c>
      <c r="E98" s="741" t="s">
        <v>2899</v>
      </c>
      <c r="F98" s="661" t="s">
        <v>2867</v>
      </c>
      <c r="G98" s="661" t="s">
        <v>2954</v>
      </c>
      <c r="H98" s="661" t="s">
        <v>568</v>
      </c>
      <c r="I98" s="661" t="s">
        <v>2955</v>
      </c>
      <c r="J98" s="661" t="s">
        <v>2956</v>
      </c>
      <c r="K98" s="661" t="s">
        <v>2957</v>
      </c>
      <c r="L98" s="662">
        <v>93.71</v>
      </c>
      <c r="M98" s="662">
        <v>281.13</v>
      </c>
      <c r="N98" s="661">
        <v>3</v>
      </c>
      <c r="O98" s="742">
        <v>1.5</v>
      </c>
      <c r="P98" s="662">
        <v>187.42</v>
      </c>
      <c r="Q98" s="677">
        <v>0.66666666666666663</v>
      </c>
      <c r="R98" s="661">
        <v>2</v>
      </c>
      <c r="S98" s="677">
        <v>0.66666666666666663</v>
      </c>
      <c r="T98" s="742">
        <v>1</v>
      </c>
      <c r="U98" s="700">
        <v>0.66666666666666663</v>
      </c>
    </row>
    <row r="99" spans="1:21" ht="14.4" customHeight="1" x14ac:dyDescent="0.3">
      <c r="A99" s="660">
        <v>32</v>
      </c>
      <c r="B99" s="661" t="s">
        <v>567</v>
      </c>
      <c r="C99" s="661">
        <v>89301321</v>
      </c>
      <c r="D99" s="740" t="s">
        <v>4383</v>
      </c>
      <c r="E99" s="741" t="s">
        <v>2899</v>
      </c>
      <c r="F99" s="661" t="s">
        <v>2867</v>
      </c>
      <c r="G99" s="661" t="s">
        <v>2954</v>
      </c>
      <c r="H99" s="661" t="s">
        <v>568</v>
      </c>
      <c r="I99" s="661" t="s">
        <v>3005</v>
      </c>
      <c r="J99" s="661" t="s">
        <v>2956</v>
      </c>
      <c r="K99" s="661" t="s">
        <v>722</v>
      </c>
      <c r="L99" s="662">
        <v>301.2</v>
      </c>
      <c r="M99" s="662">
        <v>301.2</v>
      </c>
      <c r="N99" s="661">
        <v>1</v>
      </c>
      <c r="O99" s="742">
        <v>0.5</v>
      </c>
      <c r="P99" s="662">
        <v>301.2</v>
      </c>
      <c r="Q99" s="677">
        <v>1</v>
      </c>
      <c r="R99" s="661">
        <v>1</v>
      </c>
      <c r="S99" s="677">
        <v>1</v>
      </c>
      <c r="T99" s="742">
        <v>0.5</v>
      </c>
      <c r="U99" s="700">
        <v>1</v>
      </c>
    </row>
    <row r="100" spans="1:21" ht="14.4" customHeight="1" x14ac:dyDescent="0.3">
      <c r="A100" s="660">
        <v>32</v>
      </c>
      <c r="B100" s="661" t="s">
        <v>567</v>
      </c>
      <c r="C100" s="661">
        <v>89301321</v>
      </c>
      <c r="D100" s="740" t="s">
        <v>4383</v>
      </c>
      <c r="E100" s="741" t="s">
        <v>2899</v>
      </c>
      <c r="F100" s="661" t="s">
        <v>2867</v>
      </c>
      <c r="G100" s="661" t="s">
        <v>2954</v>
      </c>
      <c r="H100" s="661" t="s">
        <v>568</v>
      </c>
      <c r="I100" s="661" t="s">
        <v>720</v>
      </c>
      <c r="J100" s="661" t="s">
        <v>721</v>
      </c>
      <c r="K100" s="661" t="s">
        <v>722</v>
      </c>
      <c r="L100" s="662">
        <v>301.2</v>
      </c>
      <c r="M100" s="662">
        <v>301.2</v>
      </c>
      <c r="N100" s="661">
        <v>1</v>
      </c>
      <c r="O100" s="742">
        <v>0.5</v>
      </c>
      <c r="P100" s="662">
        <v>301.2</v>
      </c>
      <c r="Q100" s="677">
        <v>1</v>
      </c>
      <c r="R100" s="661">
        <v>1</v>
      </c>
      <c r="S100" s="677">
        <v>1</v>
      </c>
      <c r="T100" s="742">
        <v>0.5</v>
      </c>
      <c r="U100" s="700">
        <v>1</v>
      </c>
    </row>
    <row r="101" spans="1:21" ht="14.4" customHeight="1" x14ac:dyDescent="0.3">
      <c r="A101" s="660">
        <v>32</v>
      </c>
      <c r="B101" s="661" t="s">
        <v>567</v>
      </c>
      <c r="C101" s="661">
        <v>89301321</v>
      </c>
      <c r="D101" s="740" t="s">
        <v>4383</v>
      </c>
      <c r="E101" s="741" t="s">
        <v>2899</v>
      </c>
      <c r="F101" s="661" t="s">
        <v>2867</v>
      </c>
      <c r="G101" s="661" t="s">
        <v>2958</v>
      </c>
      <c r="H101" s="661" t="s">
        <v>568</v>
      </c>
      <c r="I101" s="661" t="s">
        <v>1032</v>
      </c>
      <c r="J101" s="661" t="s">
        <v>2959</v>
      </c>
      <c r="K101" s="661" t="s">
        <v>2960</v>
      </c>
      <c r="L101" s="662">
        <v>99.11</v>
      </c>
      <c r="M101" s="662">
        <v>594.66</v>
      </c>
      <c r="N101" s="661">
        <v>6</v>
      </c>
      <c r="O101" s="742">
        <v>1.5</v>
      </c>
      <c r="P101" s="662">
        <v>495.54999999999995</v>
      </c>
      <c r="Q101" s="677">
        <v>0.83333333333333326</v>
      </c>
      <c r="R101" s="661">
        <v>5</v>
      </c>
      <c r="S101" s="677">
        <v>0.83333333333333337</v>
      </c>
      <c r="T101" s="742">
        <v>1</v>
      </c>
      <c r="U101" s="700">
        <v>0.66666666666666663</v>
      </c>
    </row>
    <row r="102" spans="1:21" ht="14.4" customHeight="1" x14ac:dyDescent="0.3">
      <c r="A102" s="660">
        <v>32</v>
      </c>
      <c r="B102" s="661" t="s">
        <v>567</v>
      </c>
      <c r="C102" s="661">
        <v>89301321</v>
      </c>
      <c r="D102" s="740" t="s">
        <v>4383</v>
      </c>
      <c r="E102" s="741" t="s">
        <v>2899</v>
      </c>
      <c r="F102" s="661" t="s">
        <v>2867</v>
      </c>
      <c r="G102" s="661" t="s">
        <v>3060</v>
      </c>
      <c r="H102" s="661" t="s">
        <v>568</v>
      </c>
      <c r="I102" s="661" t="s">
        <v>857</v>
      </c>
      <c r="J102" s="661" t="s">
        <v>3061</v>
      </c>
      <c r="K102" s="661" t="s">
        <v>3062</v>
      </c>
      <c r="L102" s="662">
        <v>0</v>
      </c>
      <c r="M102" s="662">
        <v>0</v>
      </c>
      <c r="N102" s="661">
        <v>1</v>
      </c>
      <c r="O102" s="742">
        <v>0.5</v>
      </c>
      <c r="P102" s="662">
        <v>0</v>
      </c>
      <c r="Q102" s="677"/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32</v>
      </c>
      <c r="B103" s="661" t="s">
        <v>567</v>
      </c>
      <c r="C103" s="661">
        <v>89301321</v>
      </c>
      <c r="D103" s="740" t="s">
        <v>4383</v>
      </c>
      <c r="E103" s="741" t="s">
        <v>2899</v>
      </c>
      <c r="F103" s="661" t="s">
        <v>2867</v>
      </c>
      <c r="G103" s="661" t="s">
        <v>3010</v>
      </c>
      <c r="H103" s="661" t="s">
        <v>568</v>
      </c>
      <c r="I103" s="661" t="s">
        <v>3063</v>
      </c>
      <c r="J103" s="661" t="s">
        <v>1623</v>
      </c>
      <c r="K103" s="661" t="s">
        <v>3064</v>
      </c>
      <c r="L103" s="662">
        <v>0</v>
      </c>
      <c r="M103" s="662">
        <v>0</v>
      </c>
      <c r="N103" s="661">
        <v>1</v>
      </c>
      <c r="O103" s="742">
        <v>0.5</v>
      </c>
      <c r="P103" s="662">
        <v>0</v>
      </c>
      <c r="Q103" s="677"/>
      <c r="R103" s="661">
        <v>1</v>
      </c>
      <c r="S103" s="677">
        <v>1</v>
      </c>
      <c r="T103" s="742">
        <v>0.5</v>
      </c>
      <c r="U103" s="700">
        <v>1</v>
      </c>
    </row>
    <row r="104" spans="1:21" ht="14.4" customHeight="1" x14ac:dyDescent="0.3">
      <c r="A104" s="660">
        <v>32</v>
      </c>
      <c r="B104" s="661" t="s">
        <v>567</v>
      </c>
      <c r="C104" s="661">
        <v>89301321</v>
      </c>
      <c r="D104" s="740" t="s">
        <v>4383</v>
      </c>
      <c r="E104" s="741" t="s">
        <v>2899</v>
      </c>
      <c r="F104" s="661" t="s">
        <v>2867</v>
      </c>
      <c r="G104" s="661" t="s">
        <v>3011</v>
      </c>
      <c r="H104" s="661" t="s">
        <v>1453</v>
      </c>
      <c r="I104" s="661" t="s">
        <v>1848</v>
      </c>
      <c r="J104" s="661" t="s">
        <v>1845</v>
      </c>
      <c r="K104" s="661" t="s">
        <v>2783</v>
      </c>
      <c r="L104" s="662">
        <v>13849.26</v>
      </c>
      <c r="M104" s="662">
        <v>69246.3</v>
      </c>
      <c r="N104" s="661">
        <v>5</v>
      </c>
      <c r="O104" s="742">
        <v>1.5</v>
      </c>
      <c r="P104" s="662">
        <v>69246.3</v>
      </c>
      <c r="Q104" s="677">
        <v>1</v>
      </c>
      <c r="R104" s="661">
        <v>5</v>
      </c>
      <c r="S104" s="677">
        <v>1</v>
      </c>
      <c r="T104" s="742">
        <v>1.5</v>
      </c>
      <c r="U104" s="700">
        <v>1</v>
      </c>
    </row>
    <row r="105" spans="1:21" ht="14.4" customHeight="1" x14ac:dyDescent="0.3">
      <c r="A105" s="660">
        <v>32</v>
      </c>
      <c r="B105" s="661" t="s">
        <v>567</v>
      </c>
      <c r="C105" s="661">
        <v>89301321</v>
      </c>
      <c r="D105" s="740" t="s">
        <v>4383</v>
      </c>
      <c r="E105" s="741" t="s">
        <v>2899</v>
      </c>
      <c r="F105" s="661" t="s">
        <v>2867</v>
      </c>
      <c r="G105" s="661" t="s">
        <v>3065</v>
      </c>
      <c r="H105" s="661" t="s">
        <v>1453</v>
      </c>
      <c r="I105" s="661" t="s">
        <v>3066</v>
      </c>
      <c r="J105" s="661" t="s">
        <v>3067</v>
      </c>
      <c r="K105" s="661" t="s">
        <v>3068</v>
      </c>
      <c r="L105" s="662">
        <v>120.61</v>
      </c>
      <c r="M105" s="662">
        <v>120.61</v>
      </c>
      <c r="N105" s="661">
        <v>1</v>
      </c>
      <c r="O105" s="742">
        <v>1</v>
      </c>
      <c r="P105" s="662">
        <v>120.61</v>
      </c>
      <c r="Q105" s="677">
        <v>1</v>
      </c>
      <c r="R105" s="661">
        <v>1</v>
      </c>
      <c r="S105" s="677">
        <v>1</v>
      </c>
      <c r="T105" s="742">
        <v>1</v>
      </c>
      <c r="U105" s="700">
        <v>1</v>
      </c>
    </row>
    <row r="106" spans="1:21" ht="14.4" customHeight="1" x14ac:dyDescent="0.3">
      <c r="A106" s="660">
        <v>32</v>
      </c>
      <c r="B106" s="661" t="s">
        <v>567</v>
      </c>
      <c r="C106" s="661">
        <v>89301321</v>
      </c>
      <c r="D106" s="740" t="s">
        <v>4383</v>
      </c>
      <c r="E106" s="741" t="s">
        <v>2900</v>
      </c>
      <c r="F106" s="661" t="s">
        <v>2867</v>
      </c>
      <c r="G106" s="661" t="s">
        <v>2905</v>
      </c>
      <c r="H106" s="661" t="s">
        <v>568</v>
      </c>
      <c r="I106" s="661" t="s">
        <v>778</v>
      </c>
      <c r="J106" s="661" t="s">
        <v>779</v>
      </c>
      <c r="K106" s="661" t="s">
        <v>3069</v>
      </c>
      <c r="L106" s="662">
        <v>0</v>
      </c>
      <c r="M106" s="662">
        <v>0</v>
      </c>
      <c r="N106" s="661">
        <v>1</v>
      </c>
      <c r="O106" s="742">
        <v>1</v>
      </c>
      <c r="P106" s="662">
        <v>0</v>
      </c>
      <c r="Q106" s="677"/>
      <c r="R106" s="661">
        <v>1</v>
      </c>
      <c r="S106" s="677">
        <v>1</v>
      </c>
      <c r="T106" s="742">
        <v>1</v>
      </c>
      <c r="U106" s="700">
        <v>1</v>
      </c>
    </row>
    <row r="107" spans="1:21" ht="14.4" customHeight="1" x14ac:dyDescent="0.3">
      <c r="A107" s="660">
        <v>32</v>
      </c>
      <c r="B107" s="661" t="s">
        <v>567</v>
      </c>
      <c r="C107" s="661">
        <v>89301321</v>
      </c>
      <c r="D107" s="740" t="s">
        <v>4383</v>
      </c>
      <c r="E107" s="741" t="s">
        <v>2900</v>
      </c>
      <c r="F107" s="661" t="s">
        <v>2867</v>
      </c>
      <c r="G107" s="661" t="s">
        <v>2909</v>
      </c>
      <c r="H107" s="661" t="s">
        <v>568</v>
      </c>
      <c r="I107" s="661" t="s">
        <v>1153</v>
      </c>
      <c r="J107" s="661" t="s">
        <v>1154</v>
      </c>
      <c r="K107" s="661" t="s">
        <v>3025</v>
      </c>
      <c r="L107" s="662">
        <v>1295.6400000000001</v>
      </c>
      <c r="M107" s="662">
        <v>1295.6400000000001</v>
      </c>
      <c r="N107" s="661">
        <v>1</v>
      </c>
      <c r="O107" s="742">
        <v>0.5</v>
      </c>
      <c r="P107" s="662">
        <v>1295.6400000000001</v>
      </c>
      <c r="Q107" s="677">
        <v>1</v>
      </c>
      <c r="R107" s="661">
        <v>1</v>
      </c>
      <c r="S107" s="677">
        <v>1</v>
      </c>
      <c r="T107" s="742">
        <v>0.5</v>
      </c>
      <c r="U107" s="700">
        <v>1</v>
      </c>
    </row>
    <row r="108" spans="1:21" ht="14.4" customHeight="1" x14ac:dyDescent="0.3">
      <c r="A108" s="660">
        <v>32</v>
      </c>
      <c r="B108" s="661" t="s">
        <v>567</v>
      </c>
      <c r="C108" s="661">
        <v>89301321</v>
      </c>
      <c r="D108" s="740" t="s">
        <v>4383</v>
      </c>
      <c r="E108" s="741" t="s">
        <v>2900</v>
      </c>
      <c r="F108" s="661" t="s">
        <v>2867</v>
      </c>
      <c r="G108" s="661" t="s">
        <v>2910</v>
      </c>
      <c r="H108" s="661" t="s">
        <v>568</v>
      </c>
      <c r="I108" s="661" t="s">
        <v>673</v>
      </c>
      <c r="J108" s="661" t="s">
        <v>674</v>
      </c>
      <c r="K108" s="661" t="s">
        <v>3027</v>
      </c>
      <c r="L108" s="662">
        <v>40.58</v>
      </c>
      <c r="M108" s="662">
        <v>40.58</v>
      </c>
      <c r="N108" s="661">
        <v>1</v>
      </c>
      <c r="O108" s="742">
        <v>0.5</v>
      </c>
      <c r="P108" s="662">
        <v>40.58</v>
      </c>
      <c r="Q108" s="677">
        <v>1</v>
      </c>
      <c r="R108" s="661">
        <v>1</v>
      </c>
      <c r="S108" s="677">
        <v>1</v>
      </c>
      <c r="T108" s="742">
        <v>0.5</v>
      </c>
      <c r="U108" s="700">
        <v>1</v>
      </c>
    </row>
    <row r="109" spans="1:21" ht="14.4" customHeight="1" x14ac:dyDescent="0.3">
      <c r="A109" s="660">
        <v>32</v>
      </c>
      <c r="B109" s="661" t="s">
        <v>567</v>
      </c>
      <c r="C109" s="661">
        <v>89301321</v>
      </c>
      <c r="D109" s="740" t="s">
        <v>4383</v>
      </c>
      <c r="E109" s="741" t="s">
        <v>2900</v>
      </c>
      <c r="F109" s="661" t="s">
        <v>2867</v>
      </c>
      <c r="G109" s="661" t="s">
        <v>2910</v>
      </c>
      <c r="H109" s="661" t="s">
        <v>568</v>
      </c>
      <c r="I109" s="661" t="s">
        <v>2911</v>
      </c>
      <c r="J109" s="661" t="s">
        <v>674</v>
      </c>
      <c r="K109" s="661" t="s">
        <v>2912</v>
      </c>
      <c r="L109" s="662">
        <v>135.25</v>
      </c>
      <c r="M109" s="662">
        <v>135.25</v>
      </c>
      <c r="N109" s="661">
        <v>1</v>
      </c>
      <c r="O109" s="742">
        <v>0.5</v>
      </c>
      <c r="P109" s="662">
        <v>135.25</v>
      </c>
      <c r="Q109" s="677">
        <v>1</v>
      </c>
      <c r="R109" s="661">
        <v>1</v>
      </c>
      <c r="S109" s="677">
        <v>1</v>
      </c>
      <c r="T109" s="742">
        <v>0.5</v>
      </c>
      <c r="U109" s="700">
        <v>1</v>
      </c>
    </row>
    <row r="110" spans="1:21" ht="14.4" customHeight="1" x14ac:dyDescent="0.3">
      <c r="A110" s="660">
        <v>32</v>
      </c>
      <c r="B110" s="661" t="s">
        <v>567</v>
      </c>
      <c r="C110" s="661">
        <v>89301321</v>
      </c>
      <c r="D110" s="740" t="s">
        <v>4383</v>
      </c>
      <c r="E110" s="741" t="s">
        <v>2900</v>
      </c>
      <c r="F110" s="661" t="s">
        <v>2867</v>
      </c>
      <c r="G110" s="661" t="s">
        <v>2918</v>
      </c>
      <c r="H110" s="661" t="s">
        <v>1453</v>
      </c>
      <c r="I110" s="661" t="s">
        <v>2467</v>
      </c>
      <c r="J110" s="661" t="s">
        <v>611</v>
      </c>
      <c r="K110" s="661" t="s">
        <v>2833</v>
      </c>
      <c r="L110" s="662">
        <v>150.04</v>
      </c>
      <c r="M110" s="662">
        <v>150.04</v>
      </c>
      <c r="N110" s="661">
        <v>1</v>
      </c>
      <c r="O110" s="742">
        <v>0.5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32</v>
      </c>
      <c r="B111" s="661" t="s">
        <v>567</v>
      </c>
      <c r="C111" s="661">
        <v>89301321</v>
      </c>
      <c r="D111" s="740" t="s">
        <v>4383</v>
      </c>
      <c r="E111" s="741" t="s">
        <v>2900</v>
      </c>
      <c r="F111" s="661" t="s">
        <v>2867</v>
      </c>
      <c r="G111" s="661" t="s">
        <v>3070</v>
      </c>
      <c r="H111" s="661" t="s">
        <v>568</v>
      </c>
      <c r="I111" s="661" t="s">
        <v>1936</v>
      </c>
      <c r="J111" s="661" t="s">
        <v>1937</v>
      </c>
      <c r="K111" s="661" t="s">
        <v>1938</v>
      </c>
      <c r="L111" s="662">
        <v>0</v>
      </c>
      <c r="M111" s="662">
        <v>0</v>
      </c>
      <c r="N111" s="661">
        <v>4</v>
      </c>
      <c r="O111" s="742">
        <v>1</v>
      </c>
      <c r="P111" s="662">
        <v>0</v>
      </c>
      <c r="Q111" s="677"/>
      <c r="R111" s="661">
        <v>4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32</v>
      </c>
      <c r="B112" s="661" t="s">
        <v>567</v>
      </c>
      <c r="C112" s="661">
        <v>89301321</v>
      </c>
      <c r="D112" s="740" t="s">
        <v>4383</v>
      </c>
      <c r="E112" s="741" t="s">
        <v>2900</v>
      </c>
      <c r="F112" s="661" t="s">
        <v>2867</v>
      </c>
      <c r="G112" s="661" t="s">
        <v>2922</v>
      </c>
      <c r="H112" s="661" t="s">
        <v>568</v>
      </c>
      <c r="I112" s="661" t="s">
        <v>2923</v>
      </c>
      <c r="J112" s="661" t="s">
        <v>2046</v>
      </c>
      <c r="K112" s="661" t="s">
        <v>2924</v>
      </c>
      <c r="L112" s="662">
        <v>0</v>
      </c>
      <c r="M112" s="662">
        <v>0</v>
      </c>
      <c r="N112" s="661">
        <v>1</v>
      </c>
      <c r="O112" s="742">
        <v>0.5</v>
      </c>
      <c r="P112" s="662">
        <v>0</v>
      </c>
      <c r="Q112" s="677"/>
      <c r="R112" s="661">
        <v>1</v>
      </c>
      <c r="S112" s="677">
        <v>1</v>
      </c>
      <c r="T112" s="742">
        <v>0.5</v>
      </c>
      <c r="U112" s="700">
        <v>1</v>
      </c>
    </row>
    <row r="113" spans="1:21" ht="14.4" customHeight="1" x14ac:dyDescent="0.3">
      <c r="A113" s="660">
        <v>32</v>
      </c>
      <c r="B113" s="661" t="s">
        <v>567</v>
      </c>
      <c r="C113" s="661">
        <v>89301321</v>
      </c>
      <c r="D113" s="740" t="s">
        <v>4383</v>
      </c>
      <c r="E113" s="741" t="s">
        <v>2900</v>
      </c>
      <c r="F113" s="661" t="s">
        <v>2867</v>
      </c>
      <c r="G113" s="661" t="s">
        <v>2925</v>
      </c>
      <c r="H113" s="661" t="s">
        <v>568</v>
      </c>
      <c r="I113" s="661" t="s">
        <v>1821</v>
      </c>
      <c r="J113" s="661" t="s">
        <v>1822</v>
      </c>
      <c r="K113" s="661" t="s">
        <v>2781</v>
      </c>
      <c r="L113" s="662">
        <v>2991.23</v>
      </c>
      <c r="M113" s="662">
        <v>8973.69</v>
      </c>
      <c r="N113" s="661">
        <v>3</v>
      </c>
      <c r="O113" s="742">
        <v>1.5</v>
      </c>
      <c r="P113" s="662">
        <v>5982.46</v>
      </c>
      <c r="Q113" s="677">
        <v>0.66666666666666663</v>
      </c>
      <c r="R113" s="661">
        <v>2</v>
      </c>
      <c r="S113" s="677">
        <v>0.66666666666666663</v>
      </c>
      <c r="T113" s="742">
        <v>1</v>
      </c>
      <c r="U113" s="700">
        <v>0.66666666666666663</v>
      </c>
    </row>
    <row r="114" spans="1:21" ht="14.4" customHeight="1" x14ac:dyDescent="0.3">
      <c r="A114" s="660">
        <v>32</v>
      </c>
      <c r="B114" s="661" t="s">
        <v>567</v>
      </c>
      <c r="C114" s="661">
        <v>89301321</v>
      </c>
      <c r="D114" s="740" t="s">
        <v>4383</v>
      </c>
      <c r="E114" s="741" t="s">
        <v>2900</v>
      </c>
      <c r="F114" s="661" t="s">
        <v>2867</v>
      </c>
      <c r="G114" s="661" t="s">
        <v>2939</v>
      </c>
      <c r="H114" s="661" t="s">
        <v>568</v>
      </c>
      <c r="I114" s="661" t="s">
        <v>1719</v>
      </c>
      <c r="J114" s="661" t="s">
        <v>1720</v>
      </c>
      <c r="K114" s="661" t="s">
        <v>2763</v>
      </c>
      <c r="L114" s="662">
        <v>111.72</v>
      </c>
      <c r="M114" s="662">
        <v>111.72</v>
      </c>
      <c r="N114" s="661">
        <v>1</v>
      </c>
      <c r="O114" s="742">
        <v>0.5</v>
      </c>
      <c r="P114" s="662">
        <v>111.72</v>
      </c>
      <c r="Q114" s="677">
        <v>1</v>
      </c>
      <c r="R114" s="661">
        <v>1</v>
      </c>
      <c r="S114" s="677">
        <v>1</v>
      </c>
      <c r="T114" s="742">
        <v>0.5</v>
      </c>
      <c r="U114" s="700">
        <v>1</v>
      </c>
    </row>
    <row r="115" spans="1:21" ht="14.4" customHeight="1" x14ac:dyDescent="0.3">
      <c r="A115" s="660">
        <v>32</v>
      </c>
      <c r="B115" s="661" t="s">
        <v>567</v>
      </c>
      <c r="C115" s="661">
        <v>89301321</v>
      </c>
      <c r="D115" s="740" t="s">
        <v>4383</v>
      </c>
      <c r="E115" s="741" t="s">
        <v>2900</v>
      </c>
      <c r="F115" s="661" t="s">
        <v>2867</v>
      </c>
      <c r="G115" s="661" t="s">
        <v>2942</v>
      </c>
      <c r="H115" s="661" t="s">
        <v>568</v>
      </c>
      <c r="I115" s="661" t="s">
        <v>808</v>
      </c>
      <c r="J115" s="661" t="s">
        <v>2943</v>
      </c>
      <c r="K115" s="661" t="s">
        <v>2944</v>
      </c>
      <c r="L115" s="662">
        <v>88.76</v>
      </c>
      <c r="M115" s="662">
        <v>88.76</v>
      </c>
      <c r="N115" s="661">
        <v>1</v>
      </c>
      <c r="O115" s="742">
        <v>0.5</v>
      </c>
      <c r="P115" s="662">
        <v>88.76</v>
      </c>
      <c r="Q115" s="677">
        <v>1</v>
      </c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32</v>
      </c>
      <c r="B116" s="661" t="s">
        <v>567</v>
      </c>
      <c r="C116" s="661">
        <v>89301321</v>
      </c>
      <c r="D116" s="740" t="s">
        <v>4383</v>
      </c>
      <c r="E116" s="741" t="s">
        <v>2900</v>
      </c>
      <c r="F116" s="661" t="s">
        <v>2867</v>
      </c>
      <c r="G116" s="661" t="s">
        <v>3071</v>
      </c>
      <c r="H116" s="661" t="s">
        <v>568</v>
      </c>
      <c r="I116" s="661" t="s">
        <v>3072</v>
      </c>
      <c r="J116" s="661" t="s">
        <v>1403</v>
      </c>
      <c r="K116" s="661" t="s">
        <v>3073</v>
      </c>
      <c r="L116" s="662">
        <v>0</v>
      </c>
      <c r="M116" s="662">
        <v>0</v>
      </c>
      <c r="N116" s="661">
        <v>1</v>
      </c>
      <c r="O116" s="742">
        <v>0.5</v>
      </c>
      <c r="P116" s="662">
        <v>0</v>
      </c>
      <c r="Q116" s="677"/>
      <c r="R116" s="661">
        <v>1</v>
      </c>
      <c r="S116" s="677">
        <v>1</v>
      </c>
      <c r="T116" s="742">
        <v>0.5</v>
      </c>
      <c r="U116" s="700">
        <v>1</v>
      </c>
    </row>
    <row r="117" spans="1:21" ht="14.4" customHeight="1" x14ac:dyDescent="0.3">
      <c r="A117" s="660">
        <v>32</v>
      </c>
      <c r="B117" s="661" t="s">
        <v>567</v>
      </c>
      <c r="C117" s="661">
        <v>89301321</v>
      </c>
      <c r="D117" s="740" t="s">
        <v>4383</v>
      </c>
      <c r="E117" s="741" t="s">
        <v>2900</v>
      </c>
      <c r="F117" s="661" t="s">
        <v>2867</v>
      </c>
      <c r="G117" s="661" t="s">
        <v>2949</v>
      </c>
      <c r="H117" s="661" t="s">
        <v>1453</v>
      </c>
      <c r="I117" s="661" t="s">
        <v>1590</v>
      </c>
      <c r="J117" s="661" t="s">
        <v>1479</v>
      </c>
      <c r="K117" s="661" t="s">
        <v>1591</v>
      </c>
      <c r="L117" s="662">
        <v>543.39</v>
      </c>
      <c r="M117" s="662">
        <v>543.39</v>
      </c>
      <c r="N117" s="661">
        <v>1</v>
      </c>
      <c r="O117" s="742">
        <v>0.5</v>
      </c>
      <c r="P117" s="662">
        <v>543.39</v>
      </c>
      <c r="Q117" s="677">
        <v>1</v>
      </c>
      <c r="R117" s="661">
        <v>1</v>
      </c>
      <c r="S117" s="677">
        <v>1</v>
      </c>
      <c r="T117" s="742">
        <v>0.5</v>
      </c>
      <c r="U117" s="700">
        <v>1</v>
      </c>
    </row>
    <row r="118" spans="1:21" ht="14.4" customHeight="1" x14ac:dyDescent="0.3">
      <c r="A118" s="660">
        <v>32</v>
      </c>
      <c r="B118" s="661" t="s">
        <v>567</v>
      </c>
      <c r="C118" s="661">
        <v>89301321</v>
      </c>
      <c r="D118" s="740" t="s">
        <v>4383</v>
      </c>
      <c r="E118" s="741" t="s">
        <v>2900</v>
      </c>
      <c r="F118" s="661" t="s">
        <v>2867</v>
      </c>
      <c r="G118" s="661" t="s">
        <v>2954</v>
      </c>
      <c r="H118" s="661" t="s">
        <v>568</v>
      </c>
      <c r="I118" s="661" t="s">
        <v>2955</v>
      </c>
      <c r="J118" s="661" t="s">
        <v>2956</v>
      </c>
      <c r="K118" s="661" t="s">
        <v>2957</v>
      </c>
      <c r="L118" s="662">
        <v>93.71</v>
      </c>
      <c r="M118" s="662">
        <v>281.13</v>
      </c>
      <c r="N118" s="661">
        <v>3</v>
      </c>
      <c r="O118" s="742">
        <v>2</v>
      </c>
      <c r="P118" s="662">
        <v>281.13</v>
      </c>
      <c r="Q118" s="677">
        <v>1</v>
      </c>
      <c r="R118" s="661">
        <v>3</v>
      </c>
      <c r="S118" s="677">
        <v>1</v>
      </c>
      <c r="T118" s="742">
        <v>2</v>
      </c>
      <c r="U118" s="700">
        <v>1</v>
      </c>
    </row>
    <row r="119" spans="1:21" ht="14.4" customHeight="1" x14ac:dyDescent="0.3">
      <c r="A119" s="660">
        <v>32</v>
      </c>
      <c r="B119" s="661" t="s">
        <v>567</v>
      </c>
      <c r="C119" s="661">
        <v>89301321</v>
      </c>
      <c r="D119" s="740" t="s">
        <v>4383</v>
      </c>
      <c r="E119" s="741" t="s">
        <v>2900</v>
      </c>
      <c r="F119" s="661" t="s">
        <v>2867</v>
      </c>
      <c r="G119" s="661" t="s">
        <v>2958</v>
      </c>
      <c r="H119" s="661" t="s">
        <v>568</v>
      </c>
      <c r="I119" s="661" t="s">
        <v>1032</v>
      </c>
      <c r="J119" s="661" t="s">
        <v>2959</v>
      </c>
      <c r="K119" s="661" t="s">
        <v>2960</v>
      </c>
      <c r="L119" s="662">
        <v>99.11</v>
      </c>
      <c r="M119" s="662">
        <v>594.66</v>
      </c>
      <c r="N119" s="661">
        <v>6</v>
      </c>
      <c r="O119" s="742">
        <v>2.5</v>
      </c>
      <c r="P119" s="662">
        <v>594.66</v>
      </c>
      <c r="Q119" s="677">
        <v>1</v>
      </c>
      <c r="R119" s="661">
        <v>6</v>
      </c>
      <c r="S119" s="677">
        <v>1</v>
      </c>
      <c r="T119" s="742">
        <v>2.5</v>
      </c>
      <c r="U119" s="700">
        <v>1</v>
      </c>
    </row>
    <row r="120" spans="1:21" ht="14.4" customHeight="1" x14ac:dyDescent="0.3">
      <c r="A120" s="660">
        <v>32</v>
      </c>
      <c r="B120" s="661" t="s">
        <v>567</v>
      </c>
      <c r="C120" s="661">
        <v>89301321</v>
      </c>
      <c r="D120" s="740" t="s">
        <v>4383</v>
      </c>
      <c r="E120" s="741" t="s">
        <v>2900</v>
      </c>
      <c r="F120" s="661" t="s">
        <v>2867</v>
      </c>
      <c r="G120" s="661" t="s">
        <v>3074</v>
      </c>
      <c r="H120" s="661" t="s">
        <v>568</v>
      </c>
      <c r="I120" s="661" t="s">
        <v>2455</v>
      </c>
      <c r="J120" s="661" t="s">
        <v>2456</v>
      </c>
      <c r="K120" s="661" t="s">
        <v>3075</v>
      </c>
      <c r="L120" s="662">
        <v>51.21</v>
      </c>
      <c r="M120" s="662">
        <v>51.21</v>
      </c>
      <c r="N120" s="661">
        <v>1</v>
      </c>
      <c r="O120" s="742">
        <v>0.5</v>
      </c>
      <c r="P120" s="662">
        <v>51.21</v>
      </c>
      <c r="Q120" s="677">
        <v>1</v>
      </c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32</v>
      </c>
      <c r="B121" s="661" t="s">
        <v>567</v>
      </c>
      <c r="C121" s="661">
        <v>89301321</v>
      </c>
      <c r="D121" s="740" t="s">
        <v>4383</v>
      </c>
      <c r="E121" s="741" t="s">
        <v>2900</v>
      </c>
      <c r="F121" s="661" t="s">
        <v>2867</v>
      </c>
      <c r="G121" s="661" t="s">
        <v>3076</v>
      </c>
      <c r="H121" s="661" t="s">
        <v>568</v>
      </c>
      <c r="I121" s="661" t="s">
        <v>1168</v>
      </c>
      <c r="J121" s="661" t="s">
        <v>1169</v>
      </c>
      <c r="K121" s="661" t="s">
        <v>3077</v>
      </c>
      <c r="L121" s="662">
        <v>32709.68</v>
      </c>
      <c r="M121" s="662">
        <v>32709.68</v>
      </c>
      <c r="N121" s="661">
        <v>1</v>
      </c>
      <c r="O121" s="742">
        <v>0.5</v>
      </c>
      <c r="P121" s="662">
        <v>32709.68</v>
      </c>
      <c r="Q121" s="677">
        <v>1</v>
      </c>
      <c r="R121" s="661">
        <v>1</v>
      </c>
      <c r="S121" s="677">
        <v>1</v>
      </c>
      <c r="T121" s="742">
        <v>0.5</v>
      </c>
      <c r="U121" s="700">
        <v>1</v>
      </c>
    </row>
    <row r="122" spans="1:21" ht="14.4" customHeight="1" x14ac:dyDescent="0.3">
      <c r="A122" s="660">
        <v>32</v>
      </c>
      <c r="B122" s="661" t="s">
        <v>567</v>
      </c>
      <c r="C122" s="661">
        <v>89301321</v>
      </c>
      <c r="D122" s="740" t="s">
        <v>4383</v>
      </c>
      <c r="E122" s="741" t="s">
        <v>2900</v>
      </c>
      <c r="F122" s="661" t="s">
        <v>2867</v>
      </c>
      <c r="G122" s="661" t="s">
        <v>3078</v>
      </c>
      <c r="H122" s="661" t="s">
        <v>568</v>
      </c>
      <c r="I122" s="661" t="s">
        <v>1836</v>
      </c>
      <c r="J122" s="661" t="s">
        <v>3079</v>
      </c>
      <c r="K122" s="661" t="s">
        <v>3080</v>
      </c>
      <c r="L122" s="662">
        <v>10386.950000000001</v>
      </c>
      <c r="M122" s="662">
        <v>10386.950000000001</v>
      </c>
      <c r="N122" s="661">
        <v>1</v>
      </c>
      <c r="O122" s="742">
        <v>0.5</v>
      </c>
      <c r="P122" s="662">
        <v>10386.950000000001</v>
      </c>
      <c r="Q122" s="677">
        <v>1</v>
      </c>
      <c r="R122" s="661">
        <v>1</v>
      </c>
      <c r="S122" s="677">
        <v>1</v>
      </c>
      <c r="T122" s="742">
        <v>0.5</v>
      </c>
      <c r="U122" s="700">
        <v>1</v>
      </c>
    </row>
    <row r="123" spans="1:21" ht="14.4" customHeight="1" x14ac:dyDescent="0.3">
      <c r="A123" s="660">
        <v>32</v>
      </c>
      <c r="B123" s="661" t="s">
        <v>567</v>
      </c>
      <c r="C123" s="661">
        <v>89301321</v>
      </c>
      <c r="D123" s="740" t="s">
        <v>4383</v>
      </c>
      <c r="E123" s="741" t="s">
        <v>2902</v>
      </c>
      <c r="F123" s="661" t="s">
        <v>2867</v>
      </c>
      <c r="G123" s="661" t="s">
        <v>2909</v>
      </c>
      <c r="H123" s="661" t="s">
        <v>568</v>
      </c>
      <c r="I123" s="661" t="s">
        <v>1153</v>
      </c>
      <c r="J123" s="661" t="s">
        <v>1154</v>
      </c>
      <c r="K123" s="661" t="s">
        <v>3025</v>
      </c>
      <c r="L123" s="662">
        <v>1295.6400000000001</v>
      </c>
      <c r="M123" s="662">
        <v>1295.6400000000001</v>
      </c>
      <c r="N123" s="661">
        <v>1</v>
      </c>
      <c r="O123" s="742">
        <v>0.5</v>
      </c>
      <c r="P123" s="662">
        <v>1295.6400000000001</v>
      </c>
      <c r="Q123" s="677">
        <v>1</v>
      </c>
      <c r="R123" s="661">
        <v>1</v>
      </c>
      <c r="S123" s="677">
        <v>1</v>
      </c>
      <c r="T123" s="742">
        <v>0.5</v>
      </c>
      <c r="U123" s="700">
        <v>1</v>
      </c>
    </row>
    <row r="124" spans="1:21" ht="14.4" customHeight="1" x14ac:dyDescent="0.3">
      <c r="A124" s="660">
        <v>32</v>
      </c>
      <c r="B124" s="661" t="s">
        <v>567</v>
      </c>
      <c r="C124" s="661">
        <v>89301321</v>
      </c>
      <c r="D124" s="740" t="s">
        <v>4383</v>
      </c>
      <c r="E124" s="741" t="s">
        <v>2902</v>
      </c>
      <c r="F124" s="661" t="s">
        <v>2867</v>
      </c>
      <c r="G124" s="661" t="s">
        <v>2910</v>
      </c>
      <c r="H124" s="661" t="s">
        <v>568</v>
      </c>
      <c r="I124" s="661" t="s">
        <v>3015</v>
      </c>
      <c r="J124" s="661" t="s">
        <v>2914</v>
      </c>
      <c r="K124" s="661" t="s">
        <v>3016</v>
      </c>
      <c r="L124" s="662">
        <v>0</v>
      </c>
      <c r="M124" s="662">
        <v>0</v>
      </c>
      <c r="N124" s="661">
        <v>1</v>
      </c>
      <c r="O124" s="742">
        <v>0.5</v>
      </c>
      <c r="P124" s="662">
        <v>0</v>
      </c>
      <c r="Q124" s="677"/>
      <c r="R124" s="661">
        <v>1</v>
      </c>
      <c r="S124" s="677">
        <v>1</v>
      </c>
      <c r="T124" s="742">
        <v>0.5</v>
      </c>
      <c r="U124" s="700">
        <v>1</v>
      </c>
    </row>
    <row r="125" spans="1:21" ht="14.4" customHeight="1" x14ac:dyDescent="0.3">
      <c r="A125" s="660">
        <v>32</v>
      </c>
      <c r="B125" s="661" t="s">
        <v>567</v>
      </c>
      <c r="C125" s="661">
        <v>89301321</v>
      </c>
      <c r="D125" s="740" t="s">
        <v>4383</v>
      </c>
      <c r="E125" s="741" t="s">
        <v>2902</v>
      </c>
      <c r="F125" s="661" t="s">
        <v>2867</v>
      </c>
      <c r="G125" s="661" t="s">
        <v>2910</v>
      </c>
      <c r="H125" s="661" t="s">
        <v>568</v>
      </c>
      <c r="I125" s="661" t="s">
        <v>2913</v>
      </c>
      <c r="J125" s="661" t="s">
        <v>2914</v>
      </c>
      <c r="K125" s="661" t="s">
        <v>1007</v>
      </c>
      <c r="L125" s="662">
        <v>42.85</v>
      </c>
      <c r="M125" s="662">
        <v>42.85</v>
      </c>
      <c r="N125" s="661">
        <v>1</v>
      </c>
      <c r="O125" s="742">
        <v>0.5</v>
      </c>
      <c r="P125" s="662">
        <v>42.85</v>
      </c>
      <c r="Q125" s="677">
        <v>1</v>
      </c>
      <c r="R125" s="661">
        <v>1</v>
      </c>
      <c r="S125" s="677">
        <v>1</v>
      </c>
      <c r="T125" s="742">
        <v>0.5</v>
      </c>
      <c r="U125" s="700">
        <v>1</v>
      </c>
    </row>
    <row r="126" spans="1:21" ht="14.4" customHeight="1" x14ac:dyDescent="0.3">
      <c r="A126" s="660">
        <v>32</v>
      </c>
      <c r="B126" s="661" t="s">
        <v>567</v>
      </c>
      <c r="C126" s="661">
        <v>89301321</v>
      </c>
      <c r="D126" s="740" t="s">
        <v>4383</v>
      </c>
      <c r="E126" s="741" t="s">
        <v>2902</v>
      </c>
      <c r="F126" s="661" t="s">
        <v>2867</v>
      </c>
      <c r="G126" s="661" t="s">
        <v>2918</v>
      </c>
      <c r="H126" s="661" t="s">
        <v>568</v>
      </c>
      <c r="I126" s="661" t="s">
        <v>3081</v>
      </c>
      <c r="J126" s="661" t="s">
        <v>3082</v>
      </c>
      <c r="K126" s="661" t="s">
        <v>3083</v>
      </c>
      <c r="L126" s="662">
        <v>150.04</v>
      </c>
      <c r="M126" s="662">
        <v>150.04</v>
      </c>
      <c r="N126" s="661">
        <v>1</v>
      </c>
      <c r="O126" s="742">
        <v>0.5</v>
      </c>
      <c r="P126" s="662">
        <v>150.04</v>
      </c>
      <c r="Q126" s="677">
        <v>1</v>
      </c>
      <c r="R126" s="661">
        <v>1</v>
      </c>
      <c r="S126" s="677">
        <v>1</v>
      </c>
      <c r="T126" s="742">
        <v>0.5</v>
      </c>
      <c r="U126" s="700">
        <v>1</v>
      </c>
    </row>
    <row r="127" spans="1:21" ht="14.4" customHeight="1" x14ac:dyDescent="0.3">
      <c r="A127" s="660">
        <v>32</v>
      </c>
      <c r="B127" s="661" t="s">
        <v>567</v>
      </c>
      <c r="C127" s="661">
        <v>89301321</v>
      </c>
      <c r="D127" s="740" t="s">
        <v>4383</v>
      </c>
      <c r="E127" s="741" t="s">
        <v>2902</v>
      </c>
      <c r="F127" s="661" t="s">
        <v>2867</v>
      </c>
      <c r="G127" s="661" t="s">
        <v>2975</v>
      </c>
      <c r="H127" s="661" t="s">
        <v>568</v>
      </c>
      <c r="I127" s="661" t="s">
        <v>3084</v>
      </c>
      <c r="J127" s="661" t="s">
        <v>1713</v>
      </c>
      <c r="K127" s="661" t="s">
        <v>2763</v>
      </c>
      <c r="L127" s="662">
        <v>0</v>
      </c>
      <c r="M127" s="662">
        <v>0</v>
      </c>
      <c r="N127" s="661">
        <v>1</v>
      </c>
      <c r="O127" s="742">
        <v>0.5</v>
      </c>
      <c r="P127" s="662">
        <v>0</v>
      </c>
      <c r="Q127" s="677"/>
      <c r="R127" s="661">
        <v>1</v>
      </c>
      <c r="S127" s="677">
        <v>1</v>
      </c>
      <c r="T127" s="742">
        <v>0.5</v>
      </c>
      <c r="U127" s="700">
        <v>1</v>
      </c>
    </row>
    <row r="128" spans="1:21" ht="14.4" customHeight="1" x14ac:dyDescent="0.3">
      <c r="A128" s="660">
        <v>32</v>
      </c>
      <c r="B128" s="661" t="s">
        <v>567</v>
      </c>
      <c r="C128" s="661">
        <v>89301321</v>
      </c>
      <c r="D128" s="740" t="s">
        <v>4383</v>
      </c>
      <c r="E128" s="741" t="s">
        <v>2902</v>
      </c>
      <c r="F128" s="661" t="s">
        <v>2867</v>
      </c>
      <c r="G128" s="661" t="s">
        <v>3085</v>
      </c>
      <c r="H128" s="661" t="s">
        <v>1453</v>
      </c>
      <c r="I128" s="661" t="s">
        <v>1517</v>
      </c>
      <c r="J128" s="661" t="s">
        <v>1456</v>
      </c>
      <c r="K128" s="661" t="s">
        <v>1585</v>
      </c>
      <c r="L128" s="662">
        <v>113.66</v>
      </c>
      <c r="M128" s="662">
        <v>113.66</v>
      </c>
      <c r="N128" s="661">
        <v>1</v>
      </c>
      <c r="O128" s="742">
        <v>0.5</v>
      </c>
      <c r="P128" s="662">
        <v>113.66</v>
      </c>
      <c r="Q128" s="677">
        <v>1</v>
      </c>
      <c r="R128" s="661">
        <v>1</v>
      </c>
      <c r="S128" s="677">
        <v>1</v>
      </c>
      <c r="T128" s="742">
        <v>0.5</v>
      </c>
      <c r="U128" s="700">
        <v>1</v>
      </c>
    </row>
    <row r="129" spans="1:21" ht="14.4" customHeight="1" x14ac:dyDescent="0.3">
      <c r="A129" s="660">
        <v>32</v>
      </c>
      <c r="B129" s="661" t="s">
        <v>567</v>
      </c>
      <c r="C129" s="661">
        <v>89301321</v>
      </c>
      <c r="D129" s="740" t="s">
        <v>4383</v>
      </c>
      <c r="E129" s="741" t="s">
        <v>2902</v>
      </c>
      <c r="F129" s="661" t="s">
        <v>2867</v>
      </c>
      <c r="G129" s="661" t="s">
        <v>3017</v>
      </c>
      <c r="H129" s="661" t="s">
        <v>568</v>
      </c>
      <c r="I129" s="661" t="s">
        <v>1716</v>
      </c>
      <c r="J129" s="661" t="s">
        <v>1717</v>
      </c>
      <c r="K129" s="661" t="s">
        <v>2760</v>
      </c>
      <c r="L129" s="662">
        <v>66.819999999999993</v>
      </c>
      <c r="M129" s="662">
        <v>66.819999999999993</v>
      </c>
      <c r="N129" s="661">
        <v>1</v>
      </c>
      <c r="O129" s="742">
        <v>1</v>
      </c>
      <c r="P129" s="662">
        <v>66.819999999999993</v>
      </c>
      <c r="Q129" s="677">
        <v>1</v>
      </c>
      <c r="R129" s="661">
        <v>1</v>
      </c>
      <c r="S129" s="677">
        <v>1</v>
      </c>
      <c r="T129" s="742">
        <v>1</v>
      </c>
      <c r="U129" s="700">
        <v>1</v>
      </c>
    </row>
    <row r="130" spans="1:21" ht="14.4" customHeight="1" x14ac:dyDescent="0.3">
      <c r="A130" s="660">
        <v>32</v>
      </c>
      <c r="B130" s="661" t="s">
        <v>567</v>
      </c>
      <c r="C130" s="661">
        <v>89301321</v>
      </c>
      <c r="D130" s="740" t="s">
        <v>4383</v>
      </c>
      <c r="E130" s="741" t="s">
        <v>2902</v>
      </c>
      <c r="F130" s="661" t="s">
        <v>2867</v>
      </c>
      <c r="G130" s="661" t="s">
        <v>3086</v>
      </c>
      <c r="H130" s="661" t="s">
        <v>1453</v>
      </c>
      <c r="I130" s="661" t="s">
        <v>3087</v>
      </c>
      <c r="J130" s="661" t="s">
        <v>1607</v>
      </c>
      <c r="K130" s="661" t="s">
        <v>3088</v>
      </c>
      <c r="L130" s="662">
        <v>264</v>
      </c>
      <c r="M130" s="662">
        <v>264</v>
      </c>
      <c r="N130" s="661">
        <v>1</v>
      </c>
      <c r="O130" s="742">
        <v>0.5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32</v>
      </c>
      <c r="B131" s="661" t="s">
        <v>567</v>
      </c>
      <c r="C131" s="661">
        <v>89301321</v>
      </c>
      <c r="D131" s="740" t="s">
        <v>4383</v>
      </c>
      <c r="E131" s="741" t="s">
        <v>2902</v>
      </c>
      <c r="F131" s="661" t="s">
        <v>2867</v>
      </c>
      <c r="G131" s="661" t="s">
        <v>2925</v>
      </c>
      <c r="H131" s="661" t="s">
        <v>568</v>
      </c>
      <c r="I131" s="661" t="s">
        <v>1821</v>
      </c>
      <c r="J131" s="661" t="s">
        <v>1822</v>
      </c>
      <c r="K131" s="661" t="s">
        <v>2781</v>
      </c>
      <c r="L131" s="662">
        <v>2991.23</v>
      </c>
      <c r="M131" s="662">
        <v>2991.23</v>
      </c>
      <c r="N131" s="661">
        <v>1</v>
      </c>
      <c r="O131" s="742">
        <v>0.5</v>
      </c>
      <c r="P131" s="662">
        <v>2991.23</v>
      </c>
      <c r="Q131" s="677">
        <v>1</v>
      </c>
      <c r="R131" s="661">
        <v>1</v>
      </c>
      <c r="S131" s="677">
        <v>1</v>
      </c>
      <c r="T131" s="742">
        <v>0.5</v>
      </c>
      <c r="U131" s="700">
        <v>1</v>
      </c>
    </row>
    <row r="132" spans="1:21" ht="14.4" customHeight="1" x14ac:dyDescent="0.3">
      <c r="A132" s="660">
        <v>32</v>
      </c>
      <c r="B132" s="661" t="s">
        <v>567</v>
      </c>
      <c r="C132" s="661">
        <v>89301321</v>
      </c>
      <c r="D132" s="740" t="s">
        <v>4383</v>
      </c>
      <c r="E132" s="741" t="s">
        <v>2902</v>
      </c>
      <c r="F132" s="661" t="s">
        <v>2867</v>
      </c>
      <c r="G132" s="661" t="s">
        <v>3089</v>
      </c>
      <c r="H132" s="661" t="s">
        <v>568</v>
      </c>
      <c r="I132" s="661" t="s">
        <v>3090</v>
      </c>
      <c r="J132" s="661" t="s">
        <v>3091</v>
      </c>
      <c r="K132" s="661" t="s">
        <v>1540</v>
      </c>
      <c r="L132" s="662">
        <v>36.35</v>
      </c>
      <c r="M132" s="662">
        <v>36.35</v>
      </c>
      <c r="N132" s="661">
        <v>1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32</v>
      </c>
      <c r="B133" s="661" t="s">
        <v>567</v>
      </c>
      <c r="C133" s="661">
        <v>89301321</v>
      </c>
      <c r="D133" s="740" t="s">
        <v>4383</v>
      </c>
      <c r="E133" s="741" t="s">
        <v>2902</v>
      </c>
      <c r="F133" s="661" t="s">
        <v>2867</v>
      </c>
      <c r="G133" s="661" t="s">
        <v>2939</v>
      </c>
      <c r="H133" s="661" t="s">
        <v>568</v>
      </c>
      <c r="I133" s="661" t="s">
        <v>3092</v>
      </c>
      <c r="J133" s="661" t="s">
        <v>1720</v>
      </c>
      <c r="K133" s="661" t="s">
        <v>2965</v>
      </c>
      <c r="L133" s="662">
        <v>0</v>
      </c>
      <c r="M133" s="662">
        <v>0</v>
      </c>
      <c r="N133" s="661">
        <v>1</v>
      </c>
      <c r="O133" s="742">
        <v>0.5</v>
      </c>
      <c r="P133" s="662">
        <v>0</v>
      </c>
      <c r="Q133" s="677"/>
      <c r="R133" s="661">
        <v>1</v>
      </c>
      <c r="S133" s="677">
        <v>1</v>
      </c>
      <c r="T133" s="742">
        <v>0.5</v>
      </c>
      <c r="U133" s="700">
        <v>1</v>
      </c>
    </row>
    <row r="134" spans="1:21" ht="14.4" customHeight="1" x14ac:dyDescent="0.3">
      <c r="A134" s="660">
        <v>32</v>
      </c>
      <c r="B134" s="661" t="s">
        <v>567</v>
      </c>
      <c r="C134" s="661">
        <v>89301321</v>
      </c>
      <c r="D134" s="740" t="s">
        <v>4383</v>
      </c>
      <c r="E134" s="741" t="s">
        <v>2902</v>
      </c>
      <c r="F134" s="661" t="s">
        <v>2867</v>
      </c>
      <c r="G134" s="661" t="s">
        <v>2942</v>
      </c>
      <c r="H134" s="661" t="s">
        <v>568</v>
      </c>
      <c r="I134" s="661" t="s">
        <v>808</v>
      </c>
      <c r="J134" s="661" t="s">
        <v>2943</v>
      </c>
      <c r="K134" s="661" t="s">
        <v>2944</v>
      </c>
      <c r="L134" s="662">
        <v>88.76</v>
      </c>
      <c r="M134" s="662">
        <v>177.52</v>
      </c>
      <c r="N134" s="661">
        <v>2</v>
      </c>
      <c r="O134" s="742">
        <v>1</v>
      </c>
      <c r="P134" s="662">
        <v>177.52</v>
      </c>
      <c r="Q134" s="677">
        <v>1</v>
      </c>
      <c r="R134" s="661">
        <v>2</v>
      </c>
      <c r="S134" s="677">
        <v>1</v>
      </c>
      <c r="T134" s="742">
        <v>1</v>
      </c>
      <c r="U134" s="700">
        <v>1</v>
      </c>
    </row>
    <row r="135" spans="1:21" ht="14.4" customHeight="1" x14ac:dyDescent="0.3">
      <c r="A135" s="660">
        <v>32</v>
      </c>
      <c r="B135" s="661" t="s">
        <v>567</v>
      </c>
      <c r="C135" s="661">
        <v>89301321</v>
      </c>
      <c r="D135" s="740" t="s">
        <v>4383</v>
      </c>
      <c r="E135" s="741" t="s">
        <v>2902</v>
      </c>
      <c r="F135" s="661" t="s">
        <v>2867</v>
      </c>
      <c r="G135" s="661" t="s">
        <v>3093</v>
      </c>
      <c r="H135" s="661" t="s">
        <v>568</v>
      </c>
      <c r="I135" s="661" t="s">
        <v>3094</v>
      </c>
      <c r="J135" s="661" t="s">
        <v>3095</v>
      </c>
      <c r="K135" s="661" t="s">
        <v>1585</v>
      </c>
      <c r="L135" s="662">
        <v>52.49</v>
      </c>
      <c r="M135" s="662">
        <v>52.49</v>
      </c>
      <c r="N135" s="661">
        <v>1</v>
      </c>
      <c r="O135" s="742">
        <v>0.5</v>
      </c>
      <c r="P135" s="662">
        <v>52.49</v>
      </c>
      <c r="Q135" s="677">
        <v>1</v>
      </c>
      <c r="R135" s="661">
        <v>1</v>
      </c>
      <c r="S135" s="677">
        <v>1</v>
      </c>
      <c r="T135" s="742">
        <v>0.5</v>
      </c>
      <c r="U135" s="700">
        <v>1</v>
      </c>
    </row>
    <row r="136" spans="1:21" ht="14.4" customHeight="1" x14ac:dyDescent="0.3">
      <c r="A136" s="660">
        <v>32</v>
      </c>
      <c r="B136" s="661" t="s">
        <v>567</v>
      </c>
      <c r="C136" s="661">
        <v>89301321</v>
      </c>
      <c r="D136" s="740" t="s">
        <v>4383</v>
      </c>
      <c r="E136" s="741" t="s">
        <v>2902</v>
      </c>
      <c r="F136" s="661" t="s">
        <v>2867</v>
      </c>
      <c r="G136" s="661" t="s">
        <v>3071</v>
      </c>
      <c r="H136" s="661" t="s">
        <v>568</v>
      </c>
      <c r="I136" s="661" t="s">
        <v>3096</v>
      </c>
      <c r="J136" s="661" t="s">
        <v>1403</v>
      </c>
      <c r="K136" s="661" t="s">
        <v>1404</v>
      </c>
      <c r="L136" s="662">
        <v>131.36000000000001</v>
      </c>
      <c r="M136" s="662">
        <v>131.36000000000001</v>
      </c>
      <c r="N136" s="661">
        <v>1</v>
      </c>
      <c r="O136" s="742">
        <v>0.5</v>
      </c>
      <c r="P136" s="662">
        <v>131.36000000000001</v>
      </c>
      <c r="Q136" s="677">
        <v>1</v>
      </c>
      <c r="R136" s="661">
        <v>1</v>
      </c>
      <c r="S136" s="677">
        <v>1</v>
      </c>
      <c r="T136" s="742">
        <v>0.5</v>
      </c>
      <c r="U136" s="700">
        <v>1</v>
      </c>
    </row>
    <row r="137" spans="1:21" ht="14.4" customHeight="1" x14ac:dyDescent="0.3">
      <c r="A137" s="660">
        <v>32</v>
      </c>
      <c r="B137" s="661" t="s">
        <v>567</v>
      </c>
      <c r="C137" s="661">
        <v>89301321</v>
      </c>
      <c r="D137" s="740" t="s">
        <v>4383</v>
      </c>
      <c r="E137" s="741" t="s">
        <v>2902</v>
      </c>
      <c r="F137" s="661" t="s">
        <v>2867</v>
      </c>
      <c r="G137" s="661" t="s">
        <v>2949</v>
      </c>
      <c r="H137" s="661" t="s">
        <v>1453</v>
      </c>
      <c r="I137" s="661" t="s">
        <v>1587</v>
      </c>
      <c r="J137" s="661" t="s">
        <v>1479</v>
      </c>
      <c r="K137" s="661" t="s">
        <v>1588</v>
      </c>
      <c r="L137" s="662">
        <v>407.55</v>
      </c>
      <c r="M137" s="662">
        <v>407.55</v>
      </c>
      <c r="N137" s="661">
        <v>1</v>
      </c>
      <c r="O137" s="742">
        <v>1</v>
      </c>
      <c r="P137" s="662">
        <v>407.55</v>
      </c>
      <c r="Q137" s="677">
        <v>1</v>
      </c>
      <c r="R137" s="661">
        <v>1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32</v>
      </c>
      <c r="B138" s="661" t="s">
        <v>567</v>
      </c>
      <c r="C138" s="661">
        <v>89301321</v>
      </c>
      <c r="D138" s="740" t="s">
        <v>4383</v>
      </c>
      <c r="E138" s="741" t="s">
        <v>2902</v>
      </c>
      <c r="F138" s="661" t="s">
        <v>2867</v>
      </c>
      <c r="G138" s="661" t="s">
        <v>2949</v>
      </c>
      <c r="H138" s="661" t="s">
        <v>1453</v>
      </c>
      <c r="I138" s="661" t="s">
        <v>1590</v>
      </c>
      <c r="J138" s="661" t="s">
        <v>1479</v>
      </c>
      <c r="K138" s="661" t="s">
        <v>1591</v>
      </c>
      <c r="L138" s="662">
        <v>543.39</v>
      </c>
      <c r="M138" s="662">
        <v>543.39</v>
      </c>
      <c r="N138" s="661">
        <v>1</v>
      </c>
      <c r="O138" s="742">
        <v>1</v>
      </c>
      <c r="P138" s="662">
        <v>543.39</v>
      </c>
      <c r="Q138" s="677">
        <v>1</v>
      </c>
      <c r="R138" s="661">
        <v>1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32</v>
      </c>
      <c r="B139" s="661" t="s">
        <v>567</v>
      </c>
      <c r="C139" s="661">
        <v>89301321</v>
      </c>
      <c r="D139" s="740" t="s">
        <v>4383</v>
      </c>
      <c r="E139" s="741" t="s">
        <v>2902</v>
      </c>
      <c r="F139" s="661" t="s">
        <v>2867</v>
      </c>
      <c r="G139" s="661" t="s">
        <v>2954</v>
      </c>
      <c r="H139" s="661" t="s">
        <v>568</v>
      </c>
      <c r="I139" s="661" t="s">
        <v>2955</v>
      </c>
      <c r="J139" s="661" t="s">
        <v>2956</v>
      </c>
      <c r="K139" s="661" t="s">
        <v>2957</v>
      </c>
      <c r="L139" s="662">
        <v>93.71</v>
      </c>
      <c r="M139" s="662">
        <v>93.71</v>
      </c>
      <c r="N139" s="661">
        <v>1</v>
      </c>
      <c r="O139" s="742">
        <v>1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32</v>
      </c>
      <c r="B140" s="661" t="s">
        <v>567</v>
      </c>
      <c r="C140" s="661">
        <v>89301321</v>
      </c>
      <c r="D140" s="740" t="s">
        <v>4383</v>
      </c>
      <c r="E140" s="741" t="s">
        <v>2902</v>
      </c>
      <c r="F140" s="661" t="s">
        <v>2867</v>
      </c>
      <c r="G140" s="661" t="s">
        <v>2970</v>
      </c>
      <c r="H140" s="661" t="s">
        <v>1453</v>
      </c>
      <c r="I140" s="661" t="s">
        <v>3097</v>
      </c>
      <c r="J140" s="661" t="s">
        <v>2972</v>
      </c>
      <c r="K140" s="661" t="s">
        <v>3098</v>
      </c>
      <c r="L140" s="662">
        <v>167.33</v>
      </c>
      <c r="M140" s="662">
        <v>167.33</v>
      </c>
      <c r="N140" s="661">
        <v>1</v>
      </c>
      <c r="O140" s="742">
        <v>0.5</v>
      </c>
      <c r="P140" s="662">
        <v>167.33</v>
      </c>
      <c r="Q140" s="677">
        <v>1</v>
      </c>
      <c r="R140" s="661">
        <v>1</v>
      </c>
      <c r="S140" s="677">
        <v>1</v>
      </c>
      <c r="T140" s="742">
        <v>0.5</v>
      </c>
      <c r="U140" s="700">
        <v>1</v>
      </c>
    </row>
    <row r="141" spans="1:21" ht="14.4" customHeight="1" x14ac:dyDescent="0.3">
      <c r="A141" s="660">
        <v>32</v>
      </c>
      <c r="B141" s="661" t="s">
        <v>567</v>
      </c>
      <c r="C141" s="661">
        <v>89301321</v>
      </c>
      <c r="D141" s="740" t="s">
        <v>4383</v>
      </c>
      <c r="E141" s="741" t="s">
        <v>2902</v>
      </c>
      <c r="F141" s="661" t="s">
        <v>2867</v>
      </c>
      <c r="G141" s="661" t="s">
        <v>3099</v>
      </c>
      <c r="H141" s="661" t="s">
        <v>1453</v>
      </c>
      <c r="I141" s="661" t="s">
        <v>1659</v>
      </c>
      <c r="J141" s="661" t="s">
        <v>1660</v>
      </c>
      <c r="K141" s="661" t="s">
        <v>1661</v>
      </c>
      <c r="L141" s="662">
        <v>194.26</v>
      </c>
      <c r="M141" s="662">
        <v>194.26</v>
      </c>
      <c r="N141" s="661">
        <v>1</v>
      </c>
      <c r="O141" s="742">
        <v>0.5</v>
      </c>
      <c r="P141" s="662">
        <v>194.26</v>
      </c>
      <c r="Q141" s="677">
        <v>1</v>
      </c>
      <c r="R141" s="661">
        <v>1</v>
      </c>
      <c r="S141" s="677">
        <v>1</v>
      </c>
      <c r="T141" s="742">
        <v>0.5</v>
      </c>
      <c r="U141" s="700">
        <v>1</v>
      </c>
    </row>
    <row r="142" spans="1:21" ht="14.4" customHeight="1" x14ac:dyDescent="0.3">
      <c r="A142" s="660">
        <v>32</v>
      </c>
      <c r="B142" s="661" t="s">
        <v>567</v>
      </c>
      <c r="C142" s="661">
        <v>89301321</v>
      </c>
      <c r="D142" s="740" t="s">
        <v>4383</v>
      </c>
      <c r="E142" s="741" t="s">
        <v>2902</v>
      </c>
      <c r="F142" s="661" t="s">
        <v>2867</v>
      </c>
      <c r="G142" s="661" t="s">
        <v>3099</v>
      </c>
      <c r="H142" s="661" t="s">
        <v>1453</v>
      </c>
      <c r="I142" s="661" t="s">
        <v>1667</v>
      </c>
      <c r="J142" s="661" t="s">
        <v>1668</v>
      </c>
      <c r="K142" s="661" t="s">
        <v>1664</v>
      </c>
      <c r="L142" s="662">
        <v>127.34</v>
      </c>
      <c r="M142" s="662">
        <v>509.36</v>
      </c>
      <c r="N142" s="661">
        <v>4</v>
      </c>
      <c r="O142" s="742">
        <v>0.5</v>
      </c>
      <c r="P142" s="662">
        <v>509.36</v>
      </c>
      <c r="Q142" s="677">
        <v>1</v>
      </c>
      <c r="R142" s="661">
        <v>4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32</v>
      </c>
      <c r="B143" s="661" t="s">
        <v>567</v>
      </c>
      <c r="C143" s="661">
        <v>89301321</v>
      </c>
      <c r="D143" s="740" t="s">
        <v>4383</v>
      </c>
      <c r="E143" s="741" t="s">
        <v>2902</v>
      </c>
      <c r="F143" s="661" t="s">
        <v>2867</v>
      </c>
      <c r="G143" s="661" t="s">
        <v>2961</v>
      </c>
      <c r="H143" s="661" t="s">
        <v>568</v>
      </c>
      <c r="I143" s="661" t="s">
        <v>3100</v>
      </c>
      <c r="J143" s="661" t="s">
        <v>2043</v>
      </c>
      <c r="K143" s="661" t="s">
        <v>3101</v>
      </c>
      <c r="L143" s="662">
        <v>0</v>
      </c>
      <c r="M143" s="662">
        <v>0</v>
      </c>
      <c r="N143" s="661">
        <v>1</v>
      </c>
      <c r="O143" s="742">
        <v>0.5</v>
      </c>
      <c r="P143" s="662">
        <v>0</v>
      </c>
      <c r="Q143" s="677"/>
      <c r="R143" s="661">
        <v>1</v>
      </c>
      <c r="S143" s="677">
        <v>1</v>
      </c>
      <c r="T143" s="742">
        <v>0.5</v>
      </c>
      <c r="U143" s="700">
        <v>1</v>
      </c>
    </row>
    <row r="144" spans="1:21" ht="14.4" customHeight="1" x14ac:dyDescent="0.3">
      <c r="A144" s="660">
        <v>32</v>
      </c>
      <c r="B144" s="661" t="s">
        <v>567</v>
      </c>
      <c r="C144" s="661">
        <v>89301321</v>
      </c>
      <c r="D144" s="740" t="s">
        <v>4383</v>
      </c>
      <c r="E144" s="741" t="s">
        <v>2902</v>
      </c>
      <c r="F144" s="661" t="s">
        <v>2867</v>
      </c>
      <c r="G144" s="661" t="s">
        <v>3102</v>
      </c>
      <c r="H144" s="661" t="s">
        <v>1453</v>
      </c>
      <c r="I144" s="661" t="s">
        <v>2404</v>
      </c>
      <c r="J144" s="661" t="s">
        <v>2846</v>
      </c>
      <c r="K144" s="661" t="s">
        <v>2614</v>
      </c>
      <c r="L144" s="662">
        <v>123.2</v>
      </c>
      <c r="M144" s="662">
        <v>123.2</v>
      </c>
      <c r="N144" s="661">
        <v>1</v>
      </c>
      <c r="O144" s="742">
        <v>0.5</v>
      </c>
      <c r="P144" s="662">
        <v>123.2</v>
      </c>
      <c r="Q144" s="677">
        <v>1</v>
      </c>
      <c r="R144" s="661">
        <v>1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32</v>
      </c>
      <c r="B145" s="661" t="s">
        <v>567</v>
      </c>
      <c r="C145" s="661">
        <v>89301321</v>
      </c>
      <c r="D145" s="740" t="s">
        <v>4383</v>
      </c>
      <c r="E145" s="741" t="s">
        <v>2902</v>
      </c>
      <c r="F145" s="661" t="s">
        <v>2867</v>
      </c>
      <c r="G145" s="661" t="s">
        <v>3074</v>
      </c>
      <c r="H145" s="661" t="s">
        <v>568</v>
      </c>
      <c r="I145" s="661" t="s">
        <v>3103</v>
      </c>
      <c r="J145" s="661" t="s">
        <v>1744</v>
      </c>
      <c r="K145" s="661" t="s">
        <v>3104</v>
      </c>
      <c r="L145" s="662">
        <v>22.44</v>
      </c>
      <c r="M145" s="662">
        <v>22.44</v>
      </c>
      <c r="N145" s="661">
        <v>1</v>
      </c>
      <c r="O145" s="742">
        <v>0.5</v>
      </c>
      <c r="P145" s="662">
        <v>22.44</v>
      </c>
      <c r="Q145" s="677">
        <v>1</v>
      </c>
      <c r="R145" s="661">
        <v>1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32</v>
      </c>
      <c r="B146" s="661" t="s">
        <v>567</v>
      </c>
      <c r="C146" s="661">
        <v>89301321</v>
      </c>
      <c r="D146" s="740" t="s">
        <v>4383</v>
      </c>
      <c r="E146" s="741" t="s">
        <v>2902</v>
      </c>
      <c r="F146" s="661" t="s">
        <v>2867</v>
      </c>
      <c r="G146" s="661" t="s">
        <v>3105</v>
      </c>
      <c r="H146" s="661" t="s">
        <v>1453</v>
      </c>
      <c r="I146" s="661" t="s">
        <v>2393</v>
      </c>
      <c r="J146" s="661" t="s">
        <v>2394</v>
      </c>
      <c r="K146" s="661" t="s">
        <v>2395</v>
      </c>
      <c r="L146" s="662">
        <v>109.97</v>
      </c>
      <c r="M146" s="662">
        <v>109.97</v>
      </c>
      <c r="N146" s="661">
        <v>1</v>
      </c>
      <c r="O146" s="742">
        <v>0.5</v>
      </c>
      <c r="P146" s="662">
        <v>109.97</v>
      </c>
      <c r="Q146" s="677">
        <v>1</v>
      </c>
      <c r="R146" s="661">
        <v>1</v>
      </c>
      <c r="S146" s="677">
        <v>1</v>
      </c>
      <c r="T146" s="742">
        <v>0.5</v>
      </c>
      <c r="U146" s="700">
        <v>1</v>
      </c>
    </row>
    <row r="147" spans="1:21" ht="14.4" customHeight="1" x14ac:dyDescent="0.3">
      <c r="A147" s="660">
        <v>32</v>
      </c>
      <c r="B147" s="661" t="s">
        <v>567</v>
      </c>
      <c r="C147" s="661">
        <v>89301321</v>
      </c>
      <c r="D147" s="740" t="s">
        <v>4383</v>
      </c>
      <c r="E147" s="741" t="s">
        <v>2902</v>
      </c>
      <c r="F147" s="661" t="s">
        <v>2867</v>
      </c>
      <c r="G147" s="661" t="s">
        <v>2968</v>
      </c>
      <c r="H147" s="661" t="s">
        <v>1453</v>
      </c>
      <c r="I147" s="661" t="s">
        <v>1485</v>
      </c>
      <c r="J147" s="661" t="s">
        <v>1486</v>
      </c>
      <c r="K147" s="661" t="s">
        <v>1487</v>
      </c>
      <c r="L147" s="662">
        <v>31.32</v>
      </c>
      <c r="M147" s="662">
        <v>31.32</v>
      </c>
      <c r="N147" s="661">
        <v>1</v>
      </c>
      <c r="O147" s="742">
        <v>1</v>
      </c>
      <c r="P147" s="662">
        <v>31.32</v>
      </c>
      <c r="Q147" s="677">
        <v>1</v>
      </c>
      <c r="R147" s="661">
        <v>1</v>
      </c>
      <c r="S147" s="677">
        <v>1</v>
      </c>
      <c r="T147" s="742">
        <v>1</v>
      </c>
      <c r="U147" s="700">
        <v>1</v>
      </c>
    </row>
    <row r="148" spans="1:21" ht="14.4" customHeight="1" x14ac:dyDescent="0.3">
      <c r="A148" s="660">
        <v>32</v>
      </c>
      <c r="B148" s="661" t="s">
        <v>567</v>
      </c>
      <c r="C148" s="661">
        <v>89301321</v>
      </c>
      <c r="D148" s="740" t="s">
        <v>4383</v>
      </c>
      <c r="E148" s="741" t="s">
        <v>2902</v>
      </c>
      <c r="F148" s="661" t="s">
        <v>2867</v>
      </c>
      <c r="G148" s="661" t="s">
        <v>3106</v>
      </c>
      <c r="H148" s="661" t="s">
        <v>568</v>
      </c>
      <c r="I148" s="661" t="s">
        <v>3107</v>
      </c>
      <c r="J148" s="661" t="s">
        <v>3108</v>
      </c>
      <c r="K148" s="661" t="s">
        <v>945</v>
      </c>
      <c r="L148" s="662">
        <v>75.22</v>
      </c>
      <c r="M148" s="662">
        <v>75.22</v>
      </c>
      <c r="N148" s="661">
        <v>1</v>
      </c>
      <c r="O148" s="742">
        <v>1</v>
      </c>
      <c r="P148" s="662">
        <v>75.22</v>
      </c>
      <c r="Q148" s="677">
        <v>1</v>
      </c>
      <c r="R148" s="661">
        <v>1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32</v>
      </c>
      <c r="B149" s="661" t="s">
        <v>567</v>
      </c>
      <c r="C149" s="661">
        <v>89301321</v>
      </c>
      <c r="D149" s="740" t="s">
        <v>4383</v>
      </c>
      <c r="E149" s="741" t="s">
        <v>2902</v>
      </c>
      <c r="F149" s="661" t="s">
        <v>2867</v>
      </c>
      <c r="G149" s="661" t="s">
        <v>3076</v>
      </c>
      <c r="H149" s="661" t="s">
        <v>568</v>
      </c>
      <c r="I149" s="661" t="s">
        <v>1168</v>
      </c>
      <c r="J149" s="661" t="s">
        <v>1169</v>
      </c>
      <c r="K149" s="661" t="s">
        <v>3077</v>
      </c>
      <c r="L149" s="662">
        <v>32709.68</v>
      </c>
      <c r="M149" s="662">
        <v>32709.68</v>
      </c>
      <c r="N149" s="661">
        <v>1</v>
      </c>
      <c r="O149" s="742">
        <v>0.5</v>
      </c>
      <c r="P149" s="662">
        <v>32709.68</v>
      </c>
      <c r="Q149" s="677">
        <v>1</v>
      </c>
      <c r="R149" s="661">
        <v>1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32</v>
      </c>
      <c r="B150" s="661" t="s">
        <v>567</v>
      </c>
      <c r="C150" s="661">
        <v>89301321</v>
      </c>
      <c r="D150" s="740" t="s">
        <v>4383</v>
      </c>
      <c r="E150" s="741" t="s">
        <v>2902</v>
      </c>
      <c r="F150" s="661" t="s">
        <v>2867</v>
      </c>
      <c r="G150" s="661" t="s">
        <v>3011</v>
      </c>
      <c r="H150" s="661" t="s">
        <v>568</v>
      </c>
      <c r="I150" s="661" t="s">
        <v>3109</v>
      </c>
      <c r="J150" s="661" t="s">
        <v>1845</v>
      </c>
      <c r="K150" s="661" t="s">
        <v>2565</v>
      </c>
      <c r="L150" s="662">
        <v>0</v>
      </c>
      <c r="M150" s="662">
        <v>0</v>
      </c>
      <c r="N150" s="661">
        <v>1</v>
      </c>
      <c r="O150" s="742">
        <v>1</v>
      </c>
      <c r="P150" s="662">
        <v>0</v>
      </c>
      <c r="Q150" s="677"/>
      <c r="R150" s="661">
        <v>1</v>
      </c>
      <c r="S150" s="677">
        <v>1</v>
      </c>
      <c r="T150" s="742">
        <v>1</v>
      </c>
      <c r="U150" s="700">
        <v>1</v>
      </c>
    </row>
    <row r="151" spans="1:21" ht="14.4" customHeight="1" x14ac:dyDescent="0.3">
      <c r="A151" s="660">
        <v>32</v>
      </c>
      <c r="B151" s="661" t="s">
        <v>567</v>
      </c>
      <c r="C151" s="661">
        <v>89301321</v>
      </c>
      <c r="D151" s="740" t="s">
        <v>4383</v>
      </c>
      <c r="E151" s="741" t="s">
        <v>2902</v>
      </c>
      <c r="F151" s="661" t="s">
        <v>2867</v>
      </c>
      <c r="G151" s="661" t="s">
        <v>3078</v>
      </c>
      <c r="H151" s="661" t="s">
        <v>568</v>
      </c>
      <c r="I151" s="661" t="s">
        <v>1836</v>
      </c>
      <c r="J151" s="661" t="s">
        <v>3079</v>
      </c>
      <c r="K151" s="661" t="s">
        <v>3080</v>
      </c>
      <c r="L151" s="662">
        <v>10386.950000000001</v>
      </c>
      <c r="M151" s="662">
        <v>20773.900000000001</v>
      </c>
      <c r="N151" s="661">
        <v>2</v>
      </c>
      <c r="O151" s="742">
        <v>1</v>
      </c>
      <c r="P151" s="662">
        <v>20773.900000000001</v>
      </c>
      <c r="Q151" s="677">
        <v>1</v>
      </c>
      <c r="R151" s="661">
        <v>2</v>
      </c>
      <c r="S151" s="677">
        <v>1</v>
      </c>
      <c r="T151" s="742">
        <v>1</v>
      </c>
      <c r="U151" s="700">
        <v>1</v>
      </c>
    </row>
    <row r="152" spans="1:21" ht="14.4" customHeight="1" x14ac:dyDescent="0.3">
      <c r="A152" s="660">
        <v>32</v>
      </c>
      <c r="B152" s="661" t="s">
        <v>567</v>
      </c>
      <c r="C152" s="661">
        <v>89301321</v>
      </c>
      <c r="D152" s="740" t="s">
        <v>4383</v>
      </c>
      <c r="E152" s="741" t="s">
        <v>2903</v>
      </c>
      <c r="F152" s="661" t="s">
        <v>2867</v>
      </c>
      <c r="G152" s="661" t="s">
        <v>2909</v>
      </c>
      <c r="H152" s="661" t="s">
        <v>568</v>
      </c>
      <c r="I152" s="661" t="s">
        <v>1125</v>
      </c>
      <c r="J152" s="661" t="s">
        <v>1126</v>
      </c>
      <c r="K152" s="661" t="s">
        <v>1109</v>
      </c>
      <c r="L152" s="662">
        <v>263.26</v>
      </c>
      <c r="M152" s="662">
        <v>789.78</v>
      </c>
      <c r="N152" s="661">
        <v>3</v>
      </c>
      <c r="O152" s="742">
        <v>1.5</v>
      </c>
      <c r="P152" s="662">
        <v>263.26</v>
      </c>
      <c r="Q152" s="677">
        <v>0.33333333333333331</v>
      </c>
      <c r="R152" s="661">
        <v>1</v>
      </c>
      <c r="S152" s="677">
        <v>0.33333333333333331</v>
      </c>
      <c r="T152" s="742">
        <v>0.5</v>
      </c>
      <c r="U152" s="700">
        <v>0.33333333333333331</v>
      </c>
    </row>
    <row r="153" spans="1:21" ht="14.4" customHeight="1" x14ac:dyDescent="0.3">
      <c r="A153" s="660">
        <v>32</v>
      </c>
      <c r="B153" s="661" t="s">
        <v>567</v>
      </c>
      <c r="C153" s="661">
        <v>89301321</v>
      </c>
      <c r="D153" s="740" t="s">
        <v>4383</v>
      </c>
      <c r="E153" s="741" t="s">
        <v>2903</v>
      </c>
      <c r="F153" s="661" t="s">
        <v>2867</v>
      </c>
      <c r="G153" s="661" t="s">
        <v>2909</v>
      </c>
      <c r="H153" s="661" t="s">
        <v>568</v>
      </c>
      <c r="I153" s="661" t="s">
        <v>1153</v>
      </c>
      <c r="J153" s="661" t="s">
        <v>1154</v>
      </c>
      <c r="K153" s="661" t="s">
        <v>3025</v>
      </c>
      <c r="L153" s="662">
        <v>1295.6400000000001</v>
      </c>
      <c r="M153" s="662">
        <v>1295.6400000000001</v>
      </c>
      <c r="N153" s="661">
        <v>1</v>
      </c>
      <c r="O153" s="742">
        <v>0.5</v>
      </c>
      <c r="P153" s="662">
        <v>1295.6400000000001</v>
      </c>
      <c r="Q153" s="677">
        <v>1</v>
      </c>
      <c r="R153" s="661">
        <v>1</v>
      </c>
      <c r="S153" s="677">
        <v>1</v>
      </c>
      <c r="T153" s="742">
        <v>0.5</v>
      </c>
      <c r="U153" s="700">
        <v>1</v>
      </c>
    </row>
    <row r="154" spans="1:21" ht="14.4" customHeight="1" x14ac:dyDescent="0.3">
      <c r="A154" s="660">
        <v>32</v>
      </c>
      <c r="B154" s="661" t="s">
        <v>567</v>
      </c>
      <c r="C154" s="661">
        <v>89301321</v>
      </c>
      <c r="D154" s="740" t="s">
        <v>4383</v>
      </c>
      <c r="E154" s="741" t="s">
        <v>2903</v>
      </c>
      <c r="F154" s="661" t="s">
        <v>2867</v>
      </c>
      <c r="G154" s="661" t="s">
        <v>2910</v>
      </c>
      <c r="H154" s="661" t="s">
        <v>568</v>
      </c>
      <c r="I154" s="661" t="s">
        <v>673</v>
      </c>
      <c r="J154" s="661" t="s">
        <v>674</v>
      </c>
      <c r="K154" s="661" t="s">
        <v>3027</v>
      </c>
      <c r="L154" s="662">
        <v>40.58</v>
      </c>
      <c r="M154" s="662">
        <v>40.58</v>
      </c>
      <c r="N154" s="661">
        <v>1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32</v>
      </c>
      <c r="B155" s="661" t="s">
        <v>567</v>
      </c>
      <c r="C155" s="661">
        <v>89301321</v>
      </c>
      <c r="D155" s="740" t="s">
        <v>4383</v>
      </c>
      <c r="E155" s="741" t="s">
        <v>2903</v>
      </c>
      <c r="F155" s="661" t="s">
        <v>2867</v>
      </c>
      <c r="G155" s="661" t="s">
        <v>2910</v>
      </c>
      <c r="H155" s="661" t="s">
        <v>568</v>
      </c>
      <c r="I155" s="661" t="s">
        <v>2911</v>
      </c>
      <c r="J155" s="661" t="s">
        <v>674</v>
      </c>
      <c r="K155" s="661" t="s">
        <v>2912</v>
      </c>
      <c r="L155" s="662">
        <v>135.25</v>
      </c>
      <c r="M155" s="662">
        <v>135.25</v>
      </c>
      <c r="N155" s="661">
        <v>1</v>
      </c>
      <c r="O155" s="742">
        <v>0.5</v>
      </c>
      <c r="P155" s="662">
        <v>135.25</v>
      </c>
      <c r="Q155" s="677">
        <v>1</v>
      </c>
      <c r="R155" s="661">
        <v>1</v>
      </c>
      <c r="S155" s="677">
        <v>1</v>
      </c>
      <c r="T155" s="742">
        <v>0.5</v>
      </c>
      <c r="U155" s="700">
        <v>1</v>
      </c>
    </row>
    <row r="156" spans="1:21" ht="14.4" customHeight="1" x14ac:dyDescent="0.3">
      <c r="A156" s="660">
        <v>32</v>
      </c>
      <c r="B156" s="661" t="s">
        <v>567</v>
      </c>
      <c r="C156" s="661">
        <v>89301321</v>
      </c>
      <c r="D156" s="740" t="s">
        <v>4383</v>
      </c>
      <c r="E156" s="741" t="s">
        <v>2903</v>
      </c>
      <c r="F156" s="661" t="s">
        <v>2867</v>
      </c>
      <c r="G156" s="661" t="s">
        <v>2910</v>
      </c>
      <c r="H156" s="661" t="s">
        <v>568</v>
      </c>
      <c r="I156" s="661" t="s">
        <v>2913</v>
      </c>
      <c r="J156" s="661" t="s">
        <v>2914</v>
      </c>
      <c r="K156" s="661" t="s">
        <v>1007</v>
      </c>
      <c r="L156" s="662">
        <v>42.85</v>
      </c>
      <c r="M156" s="662">
        <v>42.85</v>
      </c>
      <c r="N156" s="661">
        <v>1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32</v>
      </c>
      <c r="B157" s="661" t="s">
        <v>567</v>
      </c>
      <c r="C157" s="661">
        <v>89301321</v>
      </c>
      <c r="D157" s="740" t="s">
        <v>4383</v>
      </c>
      <c r="E157" s="741" t="s">
        <v>2903</v>
      </c>
      <c r="F157" s="661" t="s">
        <v>2867</v>
      </c>
      <c r="G157" s="661" t="s">
        <v>3110</v>
      </c>
      <c r="H157" s="661" t="s">
        <v>1453</v>
      </c>
      <c r="I157" s="661" t="s">
        <v>3111</v>
      </c>
      <c r="J157" s="661" t="s">
        <v>1464</v>
      </c>
      <c r="K157" s="661" t="s">
        <v>3112</v>
      </c>
      <c r="L157" s="662">
        <v>144.01</v>
      </c>
      <c r="M157" s="662">
        <v>144.01</v>
      </c>
      <c r="N157" s="661">
        <v>1</v>
      </c>
      <c r="O157" s="742">
        <v>0.5</v>
      </c>
      <c r="P157" s="662">
        <v>144.01</v>
      </c>
      <c r="Q157" s="677">
        <v>1</v>
      </c>
      <c r="R157" s="661">
        <v>1</v>
      </c>
      <c r="S157" s="677">
        <v>1</v>
      </c>
      <c r="T157" s="742">
        <v>0.5</v>
      </c>
      <c r="U157" s="700">
        <v>1</v>
      </c>
    </row>
    <row r="158" spans="1:21" ht="14.4" customHeight="1" x14ac:dyDescent="0.3">
      <c r="A158" s="660">
        <v>32</v>
      </c>
      <c r="B158" s="661" t="s">
        <v>567</v>
      </c>
      <c r="C158" s="661">
        <v>89301321</v>
      </c>
      <c r="D158" s="740" t="s">
        <v>4383</v>
      </c>
      <c r="E158" s="741" t="s">
        <v>2903</v>
      </c>
      <c r="F158" s="661" t="s">
        <v>2867</v>
      </c>
      <c r="G158" s="661" t="s">
        <v>2918</v>
      </c>
      <c r="H158" s="661" t="s">
        <v>568</v>
      </c>
      <c r="I158" s="661" t="s">
        <v>3081</v>
      </c>
      <c r="J158" s="661" t="s">
        <v>3082</v>
      </c>
      <c r="K158" s="661" t="s">
        <v>3083</v>
      </c>
      <c r="L158" s="662">
        <v>150.04</v>
      </c>
      <c r="M158" s="662">
        <v>150.04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32</v>
      </c>
      <c r="B159" s="661" t="s">
        <v>567</v>
      </c>
      <c r="C159" s="661">
        <v>89301321</v>
      </c>
      <c r="D159" s="740" t="s">
        <v>4383</v>
      </c>
      <c r="E159" s="741" t="s">
        <v>2903</v>
      </c>
      <c r="F159" s="661" t="s">
        <v>2867</v>
      </c>
      <c r="G159" s="661" t="s">
        <v>2918</v>
      </c>
      <c r="H159" s="661" t="s">
        <v>1453</v>
      </c>
      <c r="I159" s="661" t="s">
        <v>2467</v>
      </c>
      <c r="J159" s="661" t="s">
        <v>611</v>
      </c>
      <c r="K159" s="661" t="s">
        <v>2833</v>
      </c>
      <c r="L159" s="662">
        <v>150.04</v>
      </c>
      <c r="M159" s="662">
        <v>150.04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32</v>
      </c>
      <c r="B160" s="661" t="s">
        <v>567</v>
      </c>
      <c r="C160" s="661">
        <v>89301321</v>
      </c>
      <c r="D160" s="740" t="s">
        <v>4383</v>
      </c>
      <c r="E160" s="741" t="s">
        <v>2903</v>
      </c>
      <c r="F160" s="661" t="s">
        <v>2867</v>
      </c>
      <c r="G160" s="661" t="s">
        <v>3113</v>
      </c>
      <c r="H160" s="661" t="s">
        <v>1453</v>
      </c>
      <c r="I160" s="661" t="s">
        <v>1501</v>
      </c>
      <c r="J160" s="661" t="s">
        <v>1502</v>
      </c>
      <c r="K160" s="661" t="s">
        <v>1503</v>
      </c>
      <c r="L160" s="662">
        <v>35.11</v>
      </c>
      <c r="M160" s="662">
        <v>35.11</v>
      </c>
      <c r="N160" s="661">
        <v>1</v>
      </c>
      <c r="O160" s="742">
        <v>0.5</v>
      </c>
      <c r="P160" s="662">
        <v>35.11</v>
      </c>
      <c r="Q160" s="677">
        <v>1</v>
      </c>
      <c r="R160" s="661">
        <v>1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32</v>
      </c>
      <c r="B161" s="661" t="s">
        <v>567</v>
      </c>
      <c r="C161" s="661">
        <v>89301321</v>
      </c>
      <c r="D161" s="740" t="s">
        <v>4383</v>
      </c>
      <c r="E161" s="741" t="s">
        <v>2903</v>
      </c>
      <c r="F161" s="661" t="s">
        <v>2867</v>
      </c>
      <c r="G161" s="661" t="s">
        <v>2975</v>
      </c>
      <c r="H161" s="661" t="s">
        <v>568</v>
      </c>
      <c r="I161" s="661" t="s">
        <v>3114</v>
      </c>
      <c r="J161" s="661" t="s">
        <v>1713</v>
      </c>
      <c r="K161" s="661" t="s">
        <v>2760</v>
      </c>
      <c r="L161" s="662">
        <v>170.52</v>
      </c>
      <c r="M161" s="662">
        <v>170.52</v>
      </c>
      <c r="N161" s="661">
        <v>1</v>
      </c>
      <c r="O161" s="742">
        <v>1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32</v>
      </c>
      <c r="B162" s="661" t="s">
        <v>567</v>
      </c>
      <c r="C162" s="661">
        <v>89301321</v>
      </c>
      <c r="D162" s="740" t="s">
        <v>4383</v>
      </c>
      <c r="E162" s="741" t="s">
        <v>2903</v>
      </c>
      <c r="F162" s="661" t="s">
        <v>2867</v>
      </c>
      <c r="G162" s="661" t="s">
        <v>3017</v>
      </c>
      <c r="H162" s="661" t="s">
        <v>568</v>
      </c>
      <c r="I162" s="661" t="s">
        <v>1716</v>
      </c>
      <c r="J162" s="661" t="s">
        <v>1717</v>
      </c>
      <c r="K162" s="661" t="s">
        <v>2760</v>
      </c>
      <c r="L162" s="662">
        <v>66.819999999999993</v>
      </c>
      <c r="M162" s="662">
        <v>66.819999999999993</v>
      </c>
      <c r="N162" s="661">
        <v>1</v>
      </c>
      <c r="O162" s="742">
        <v>0.5</v>
      </c>
      <c r="P162" s="662">
        <v>66.819999999999993</v>
      </c>
      <c r="Q162" s="677">
        <v>1</v>
      </c>
      <c r="R162" s="661">
        <v>1</v>
      </c>
      <c r="S162" s="677">
        <v>1</v>
      </c>
      <c r="T162" s="742">
        <v>0.5</v>
      </c>
      <c r="U162" s="700">
        <v>1</v>
      </c>
    </row>
    <row r="163" spans="1:21" ht="14.4" customHeight="1" x14ac:dyDescent="0.3">
      <c r="A163" s="660">
        <v>32</v>
      </c>
      <c r="B163" s="661" t="s">
        <v>567</v>
      </c>
      <c r="C163" s="661">
        <v>89301321</v>
      </c>
      <c r="D163" s="740" t="s">
        <v>4383</v>
      </c>
      <c r="E163" s="741" t="s">
        <v>2903</v>
      </c>
      <c r="F163" s="661" t="s">
        <v>2867</v>
      </c>
      <c r="G163" s="661" t="s">
        <v>3086</v>
      </c>
      <c r="H163" s="661" t="s">
        <v>1453</v>
      </c>
      <c r="I163" s="661" t="s">
        <v>1546</v>
      </c>
      <c r="J163" s="661" t="s">
        <v>1547</v>
      </c>
      <c r="K163" s="661" t="s">
        <v>2805</v>
      </c>
      <c r="L163" s="662">
        <v>65.989999999999995</v>
      </c>
      <c r="M163" s="662">
        <v>131.97999999999999</v>
      </c>
      <c r="N163" s="661">
        <v>2</v>
      </c>
      <c r="O163" s="742">
        <v>1.5</v>
      </c>
      <c r="P163" s="662">
        <v>65.989999999999995</v>
      </c>
      <c r="Q163" s="677">
        <v>0.5</v>
      </c>
      <c r="R163" s="661">
        <v>1</v>
      </c>
      <c r="S163" s="677">
        <v>0.5</v>
      </c>
      <c r="T163" s="742">
        <v>0.5</v>
      </c>
      <c r="U163" s="700">
        <v>0.33333333333333331</v>
      </c>
    </row>
    <row r="164" spans="1:21" ht="14.4" customHeight="1" x14ac:dyDescent="0.3">
      <c r="A164" s="660">
        <v>32</v>
      </c>
      <c r="B164" s="661" t="s">
        <v>567</v>
      </c>
      <c r="C164" s="661">
        <v>89301321</v>
      </c>
      <c r="D164" s="740" t="s">
        <v>4383</v>
      </c>
      <c r="E164" s="741" t="s">
        <v>2903</v>
      </c>
      <c r="F164" s="661" t="s">
        <v>2867</v>
      </c>
      <c r="G164" s="661" t="s">
        <v>3086</v>
      </c>
      <c r="H164" s="661" t="s">
        <v>1453</v>
      </c>
      <c r="I164" s="661" t="s">
        <v>1606</v>
      </c>
      <c r="J164" s="661" t="s">
        <v>1607</v>
      </c>
      <c r="K164" s="661" t="s">
        <v>2806</v>
      </c>
      <c r="L164" s="662">
        <v>132</v>
      </c>
      <c r="M164" s="662">
        <v>132</v>
      </c>
      <c r="N164" s="661">
        <v>1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32</v>
      </c>
      <c r="B165" s="661" t="s">
        <v>567</v>
      </c>
      <c r="C165" s="661">
        <v>89301321</v>
      </c>
      <c r="D165" s="740" t="s">
        <v>4383</v>
      </c>
      <c r="E165" s="741" t="s">
        <v>2903</v>
      </c>
      <c r="F165" s="661" t="s">
        <v>2867</v>
      </c>
      <c r="G165" s="661" t="s">
        <v>2976</v>
      </c>
      <c r="H165" s="661" t="s">
        <v>568</v>
      </c>
      <c r="I165" s="661" t="s">
        <v>3115</v>
      </c>
      <c r="J165" s="661" t="s">
        <v>2978</v>
      </c>
      <c r="K165" s="661" t="s">
        <v>2382</v>
      </c>
      <c r="L165" s="662">
        <v>0</v>
      </c>
      <c r="M165" s="662">
        <v>0</v>
      </c>
      <c r="N165" s="661">
        <v>1</v>
      </c>
      <c r="O165" s="742">
        <v>0.5</v>
      </c>
      <c r="P165" s="662"/>
      <c r="Q165" s="677"/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32</v>
      </c>
      <c r="B166" s="661" t="s">
        <v>567</v>
      </c>
      <c r="C166" s="661">
        <v>89301321</v>
      </c>
      <c r="D166" s="740" t="s">
        <v>4383</v>
      </c>
      <c r="E166" s="741" t="s">
        <v>2903</v>
      </c>
      <c r="F166" s="661" t="s">
        <v>2867</v>
      </c>
      <c r="G166" s="661" t="s">
        <v>3116</v>
      </c>
      <c r="H166" s="661" t="s">
        <v>568</v>
      </c>
      <c r="I166" s="661" t="s">
        <v>1209</v>
      </c>
      <c r="J166" s="661" t="s">
        <v>924</v>
      </c>
      <c r="K166" s="661" t="s">
        <v>3117</v>
      </c>
      <c r="L166" s="662">
        <v>815.1</v>
      </c>
      <c r="M166" s="662">
        <v>2445.3000000000002</v>
      </c>
      <c r="N166" s="661">
        <v>3</v>
      </c>
      <c r="O166" s="742">
        <v>1</v>
      </c>
      <c r="P166" s="662">
        <v>2445.3000000000002</v>
      </c>
      <c r="Q166" s="677">
        <v>1</v>
      </c>
      <c r="R166" s="661">
        <v>3</v>
      </c>
      <c r="S166" s="677">
        <v>1</v>
      </c>
      <c r="T166" s="742">
        <v>1</v>
      </c>
      <c r="U166" s="700">
        <v>1</v>
      </c>
    </row>
    <row r="167" spans="1:21" ht="14.4" customHeight="1" x14ac:dyDescent="0.3">
      <c r="A167" s="660">
        <v>32</v>
      </c>
      <c r="B167" s="661" t="s">
        <v>567</v>
      </c>
      <c r="C167" s="661">
        <v>89301321</v>
      </c>
      <c r="D167" s="740" t="s">
        <v>4383</v>
      </c>
      <c r="E167" s="741" t="s">
        <v>2903</v>
      </c>
      <c r="F167" s="661" t="s">
        <v>2867</v>
      </c>
      <c r="G167" s="661" t="s">
        <v>3116</v>
      </c>
      <c r="H167" s="661" t="s">
        <v>568</v>
      </c>
      <c r="I167" s="661" t="s">
        <v>923</v>
      </c>
      <c r="J167" s="661" t="s">
        <v>924</v>
      </c>
      <c r="K167" s="661" t="s">
        <v>3118</v>
      </c>
      <c r="L167" s="662">
        <v>923.74</v>
      </c>
      <c r="M167" s="662">
        <v>1847.48</v>
      </c>
      <c r="N167" s="661">
        <v>2</v>
      </c>
      <c r="O167" s="742">
        <v>1</v>
      </c>
      <c r="P167" s="662">
        <v>1847.48</v>
      </c>
      <c r="Q167" s="677">
        <v>1</v>
      </c>
      <c r="R167" s="661">
        <v>2</v>
      </c>
      <c r="S167" s="677">
        <v>1</v>
      </c>
      <c r="T167" s="742">
        <v>1</v>
      </c>
      <c r="U167" s="700">
        <v>1</v>
      </c>
    </row>
    <row r="168" spans="1:21" ht="14.4" customHeight="1" x14ac:dyDescent="0.3">
      <c r="A168" s="660">
        <v>32</v>
      </c>
      <c r="B168" s="661" t="s">
        <v>567</v>
      </c>
      <c r="C168" s="661">
        <v>89301321</v>
      </c>
      <c r="D168" s="740" t="s">
        <v>4383</v>
      </c>
      <c r="E168" s="741" t="s">
        <v>2903</v>
      </c>
      <c r="F168" s="661" t="s">
        <v>2867</v>
      </c>
      <c r="G168" s="661" t="s">
        <v>2925</v>
      </c>
      <c r="H168" s="661" t="s">
        <v>568</v>
      </c>
      <c r="I168" s="661" t="s">
        <v>1821</v>
      </c>
      <c r="J168" s="661" t="s">
        <v>1822</v>
      </c>
      <c r="K168" s="661" t="s">
        <v>2781</v>
      </c>
      <c r="L168" s="662">
        <v>2991.23</v>
      </c>
      <c r="M168" s="662">
        <v>8973.69</v>
      </c>
      <c r="N168" s="661">
        <v>3</v>
      </c>
      <c r="O168" s="742">
        <v>1.5</v>
      </c>
      <c r="P168" s="662">
        <v>2991.23</v>
      </c>
      <c r="Q168" s="677">
        <v>0.33333333333333331</v>
      </c>
      <c r="R168" s="661">
        <v>1</v>
      </c>
      <c r="S168" s="677">
        <v>0.33333333333333331</v>
      </c>
      <c r="T168" s="742">
        <v>0.5</v>
      </c>
      <c r="U168" s="700">
        <v>0.33333333333333331</v>
      </c>
    </row>
    <row r="169" spans="1:21" ht="14.4" customHeight="1" x14ac:dyDescent="0.3">
      <c r="A169" s="660">
        <v>32</v>
      </c>
      <c r="B169" s="661" t="s">
        <v>567</v>
      </c>
      <c r="C169" s="661">
        <v>89301321</v>
      </c>
      <c r="D169" s="740" t="s">
        <v>4383</v>
      </c>
      <c r="E169" s="741" t="s">
        <v>2903</v>
      </c>
      <c r="F169" s="661" t="s">
        <v>2867</v>
      </c>
      <c r="G169" s="661" t="s">
        <v>2925</v>
      </c>
      <c r="H169" s="661" t="s">
        <v>568</v>
      </c>
      <c r="I169" s="661" t="s">
        <v>2982</v>
      </c>
      <c r="J169" s="661" t="s">
        <v>1822</v>
      </c>
      <c r="K169" s="661" t="s">
        <v>2983</v>
      </c>
      <c r="L169" s="662">
        <v>748.21</v>
      </c>
      <c r="M169" s="662">
        <v>748.21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32</v>
      </c>
      <c r="B170" s="661" t="s">
        <v>567</v>
      </c>
      <c r="C170" s="661">
        <v>89301321</v>
      </c>
      <c r="D170" s="740" t="s">
        <v>4383</v>
      </c>
      <c r="E170" s="741" t="s">
        <v>2903</v>
      </c>
      <c r="F170" s="661" t="s">
        <v>2867</v>
      </c>
      <c r="G170" s="661" t="s">
        <v>2930</v>
      </c>
      <c r="H170" s="661" t="s">
        <v>568</v>
      </c>
      <c r="I170" s="661" t="s">
        <v>2931</v>
      </c>
      <c r="J170" s="661" t="s">
        <v>2932</v>
      </c>
      <c r="K170" s="661" t="s">
        <v>2933</v>
      </c>
      <c r="L170" s="662">
        <v>0</v>
      </c>
      <c r="M170" s="662">
        <v>0</v>
      </c>
      <c r="N170" s="661">
        <v>1</v>
      </c>
      <c r="O170" s="742">
        <v>0.5</v>
      </c>
      <c r="P170" s="662">
        <v>0</v>
      </c>
      <c r="Q170" s="677"/>
      <c r="R170" s="661">
        <v>1</v>
      </c>
      <c r="S170" s="677">
        <v>1</v>
      </c>
      <c r="T170" s="742">
        <v>0.5</v>
      </c>
      <c r="U170" s="700">
        <v>1</v>
      </c>
    </row>
    <row r="171" spans="1:21" ht="14.4" customHeight="1" x14ac:dyDescent="0.3">
      <c r="A171" s="660">
        <v>32</v>
      </c>
      <c r="B171" s="661" t="s">
        <v>567</v>
      </c>
      <c r="C171" s="661">
        <v>89301321</v>
      </c>
      <c r="D171" s="740" t="s">
        <v>4383</v>
      </c>
      <c r="E171" s="741" t="s">
        <v>2903</v>
      </c>
      <c r="F171" s="661" t="s">
        <v>2867</v>
      </c>
      <c r="G171" s="661" t="s">
        <v>2934</v>
      </c>
      <c r="H171" s="661" t="s">
        <v>568</v>
      </c>
      <c r="I171" s="661" t="s">
        <v>3119</v>
      </c>
      <c r="J171" s="661" t="s">
        <v>1841</v>
      </c>
      <c r="K171" s="661" t="s">
        <v>3120</v>
      </c>
      <c r="L171" s="662">
        <v>0</v>
      </c>
      <c r="M171" s="662">
        <v>0</v>
      </c>
      <c r="N171" s="661">
        <v>1</v>
      </c>
      <c r="O171" s="742">
        <v>1</v>
      </c>
      <c r="P171" s="662"/>
      <c r="Q171" s="677"/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32</v>
      </c>
      <c r="B172" s="661" t="s">
        <v>567</v>
      </c>
      <c r="C172" s="661">
        <v>89301321</v>
      </c>
      <c r="D172" s="740" t="s">
        <v>4383</v>
      </c>
      <c r="E172" s="741" t="s">
        <v>2903</v>
      </c>
      <c r="F172" s="661" t="s">
        <v>2867</v>
      </c>
      <c r="G172" s="661" t="s">
        <v>2942</v>
      </c>
      <c r="H172" s="661" t="s">
        <v>568</v>
      </c>
      <c r="I172" s="661" t="s">
        <v>808</v>
      </c>
      <c r="J172" s="661" t="s">
        <v>2943</v>
      </c>
      <c r="K172" s="661" t="s">
        <v>2944</v>
      </c>
      <c r="L172" s="662">
        <v>88.76</v>
      </c>
      <c r="M172" s="662">
        <v>266.28000000000003</v>
      </c>
      <c r="N172" s="661">
        <v>3</v>
      </c>
      <c r="O172" s="742">
        <v>2</v>
      </c>
      <c r="P172" s="662">
        <v>266.28000000000003</v>
      </c>
      <c r="Q172" s="677">
        <v>1</v>
      </c>
      <c r="R172" s="661">
        <v>3</v>
      </c>
      <c r="S172" s="677">
        <v>1</v>
      </c>
      <c r="T172" s="742">
        <v>2</v>
      </c>
      <c r="U172" s="700">
        <v>1</v>
      </c>
    </row>
    <row r="173" spans="1:21" ht="14.4" customHeight="1" x14ac:dyDescent="0.3">
      <c r="A173" s="660">
        <v>32</v>
      </c>
      <c r="B173" s="661" t="s">
        <v>567</v>
      </c>
      <c r="C173" s="661">
        <v>89301321</v>
      </c>
      <c r="D173" s="740" t="s">
        <v>4383</v>
      </c>
      <c r="E173" s="741" t="s">
        <v>2903</v>
      </c>
      <c r="F173" s="661" t="s">
        <v>2867</v>
      </c>
      <c r="G173" s="661" t="s">
        <v>3050</v>
      </c>
      <c r="H173" s="661" t="s">
        <v>1453</v>
      </c>
      <c r="I173" s="661" t="s">
        <v>1573</v>
      </c>
      <c r="J173" s="661" t="s">
        <v>2789</v>
      </c>
      <c r="K173" s="661" t="s">
        <v>2790</v>
      </c>
      <c r="L173" s="662">
        <v>133.63999999999999</v>
      </c>
      <c r="M173" s="662">
        <v>133.63999999999999</v>
      </c>
      <c r="N173" s="661">
        <v>1</v>
      </c>
      <c r="O173" s="742">
        <v>0.5</v>
      </c>
      <c r="P173" s="662">
        <v>133.63999999999999</v>
      </c>
      <c r="Q173" s="677">
        <v>1</v>
      </c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32</v>
      </c>
      <c r="B174" s="661" t="s">
        <v>567</v>
      </c>
      <c r="C174" s="661">
        <v>89301321</v>
      </c>
      <c r="D174" s="740" t="s">
        <v>4383</v>
      </c>
      <c r="E174" s="741" t="s">
        <v>2903</v>
      </c>
      <c r="F174" s="661" t="s">
        <v>2867</v>
      </c>
      <c r="G174" s="661" t="s">
        <v>3055</v>
      </c>
      <c r="H174" s="661" t="s">
        <v>568</v>
      </c>
      <c r="I174" s="661" t="s">
        <v>3121</v>
      </c>
      <c r="J174" s="661" t="s">
        <v>3122</v>
      </c>
      <c r="K174" s="661" t="s">
        <v>3123</v>
      </c>
      <c r="L174" s="662">
        <v>65.98</v>
      </c>
      <c r="M174" s="662">
        <v>65.98</v>
      </c>
      <c r="N174" s="661">
        <v>1</v>
      </c>
      <c r="O174" s="742">
        <v>0.5</v>
      </c>
      <c r="P174" s="662">
        <v>65.98</v>
      </c>
      <c r="Q174" s="677">
        <v>1</v>
      </c>
      <c r="R174" s="661">
        <v>1</v>
      </c>
      <c r="S174" s="677">
        <v>1</v>
      </c>
      <c r="T174" s="742">
        <v>0.5</v>
      </c>
      <c r="U174" s="700">
        <v>1</v>
      </c>
    </row>
    <row r="175" spans="1:21" ht="14.4" customHeight="1" x14ac:dyDescent="0.3">
      <c r="A175" s="660">
        <v>32</v>
      </c>
      <c r="B175" s="661" t="s">
        <v>567</v>
      </c>
      <c r="C175" s="661">
        <v>89301321</v>
      </c>
      <c r="D175" s="740" t="s">
        <v>4383</v>
      </c>
      <c r="E175" s="741" t="s">
        <v>2903</v>
      </c>
      <c r="F175" s="661" t="s">
        <v>2867</v>
      </c>
      <c r="G175" s="661" t="s">
        <v>2949</v>
      </c>
      <c r="H175" s="661" t="s">
        <v>1453</v>
      </c>
      <c r="I175" s="661" t="s">
        <v>1590</v>
      </c>
      <c r="J175" s="661" t="s">
        <v>1479</v>
      </c>
      <c r="K175" s="661" t="s">
        <v>1591</v>
      </c>
      <c r="L175" s="662">
        <v>543.39</v>
      </c>
      <c r="M175" s="662">
        <v>1086.78</v>
      </c>
      <c r="N175" s="661">
        <v>2</v>
      </c>
      <c r="O175" s="742">
        <v>0.5</v>
      </c>
      <c r="P175" s="662">
        <v>1086.78</v>
      </c>
      <c r="Q175" s="677">
        <v>1</v>
      </c>
      <c r="R175" s="661">
        <v>2</v>
      </c>
      <c r="S175" s="677">
        <v>1</v>
      </c>
      <c r="T175" s="742">
        <v>0.5</v>
      </c>
      <c r="U175" s="700">
        <v>1</v>
      </c>
    </row>
    <row r="176" spans="1:21" ht="14.4" customHeight="1" x14ac:dyDescent="0.3">
      <c r="A176" s="660">
        <v>32</v>
      </c>
      <c r="B176" s="661" t="s">
        <v>567</v>
      </c>
      <c r="C176" s="661">
        <v>89301321</v>
      </c>
      <c r="D176" s="740" t="s">
        <v>4383</v>
      </c>
      <c r="E176" s="741" t="s">
        <v>2903</v>
      </c>
      <c r="F176" s="661" t="s">
        <v>2867</v>
      </c>
      <c r="G176" s="661" t="s">
        <v>2949</v>
      </c>
      <c r="H176" s="661" t="s">
        <v>1453</v>
      </c>
      <c r="I176" s="661" t="s">
        <v>1478</v>
      </c>
      <c r="J176" s="661" t="s">
        <v>1479</v>
      </c>
      <c r="K176" s="661" t="s">
        <v>1480</v>
      </c>
      <c r="L176" s="662">
        <v>815.1</v>
      </c>
      <c r="M176" s="662">
        <v>5705.7</v>
      </c>
      <c r="N176" s="661">
        <v>7</v>
      </c>
      <c r="O176" s="742">
        <v>1.5</v>
      </c>
      <c r="P176" s="662">
        <v>4075.5</v>
      </c>
      <c r="Q176" s="677">
        <v>0.7142857142857143</v>
      </c>
      <c r="R176" s="661">
        <v>5</v>
      </c>
      <c r="S176" s="677">
        <v>0.7142857142857143</v>
      </c>
      <c r="T176" s="742">
        <v>1</v>
      </c>
      <c r="U176" s="700">
        <v>0.66666666666666663</v>
      </c>
    </row>
    <row r="177" spans="1:21" ht="14.4" customHeight="1" x14ac:dyDescent="0.3">
      <c r="A177" s="660">
        <v>32</v>
      </c>
      <c r="B177" s="661" t="s">
        <v>567</v>
      </c>
      <c r="C177" s="661">
        <v>89301321</v>
      </c>
      <c r="D177" s="740" t="s">
        <v>4383</v>
      </c>
      <c r="E177" s="741" t="s">
        <v>2903</v>
      </c>
      <c r="F177" s="661" t="s">
        <v>2867</v>
      </c>
      <c r="G177" s="661" t="s">
        <v>2949</v>
      </c>
      <c r="H177" s="661" t="s">
        <v>1453</v>
      </c>
      <c r="I177" s="661" t="s">
        <v>1482</v>
      </c>
      <c r="J177" s="661" t="s">
        <v>1479</v>
      </c>
      <c r="K177" s="661" t="s">
        <v>1483</v>
      </c>
      <c r="L177" s="662">
        <v>923.74</v>
      </c>
      <c r="M177" s="662">
        <v>1847.48</v>
      </c>
      <c r="N177" s="661">
        <v>2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32</v>
      </c>
      <c r="B178" s="661" t="s">
        <v>567</v>
      </c>
      <c r="C178" s="661">
        <v>89301321</v>
      </c>
      <c r="D178" s="740" t="s">
        <v>4383</v>
      </c>
      <c r="E178" s="741" t="s">
        <v>2903</v>
      </c>
      <c r="F178" s="661" t="s">
        <v>2867</v>
      </c>
      <c r="G178" s="661" t="s">
        <v>2954</v>
      </c>
      <c r="H178" s="661" t="s">
        <v>568</v>
      </c>
      <c r="I178" s="661" t="s">
        <v>3005</v>
      </c>
      <c r="J178" s="661" t="s">
        <v>2956</v>
      </c>
      <c r="K178" s="661" t="s">
        <v>722</v>
      </c>
      <c r="L178" s="662">
        <v>301.2</v>
      </c>
      <c r="M178" s="662">
        <v>1506</v>
      </c>
      <c r="N178" s="661">
        <v>5</v>
      </c>
      <c r="O178" s="742">
        <v>2.5</v>
      </c>
      <c r="P178" s="662">
        <v>602.4</v>
      </c>
      <c r="Q178" s="677">
        <v>0.39999999999999997</v>
      </c>
      <c r="R178" s="661">
        <v>2</v>
      </c>
      <c r="S178" s="677">
        <v>0.4</v>
      </c>
      <c r="T178" s="742">
        <v>1</v>
      </c>
      <c r="U178" s="700">
        <v>0.4</v>
      </c>
    </row>
    <row r="179" spans="1:21" ht="14.4" customHeight="1" x14ac:dyDescent="0.3">
      <c r="A179" s="660">
        <v>32</v>
      </c>
      <c r="B179" s="661" t="s">
        <v>567</v>
      </c>
      <c r="C179" s="661">
        <v>89301321</v>
      </c>
      <c r="D179" s="740" t="s">
        <v>4383</v>
      </c>
      <c r="E179" s="741" t="s">
        <v>2903</v>
      </c>
      <c r="F179" s="661" t="s">
        <v>2867</v>
      </c>
      <c r="G179" s="661" t="s">
        <v>2958</v>
      </c>
      <c r="H179" s="661" t="s">
        <v>568</v>
      </c>
      <c r="I179" s="661" t="s">
        <v>1032</v>
      </c>
      <c r="J179" s="661" t="s">
        <v>2959</v>
      </c>
      <c r="K179" s="661" t="s">
        <v>2960</v>
      </c>
      <c r="L179" s="662">
        <v>99.11</v>
      </c>
      <c r="M179" s="662">
        <v>792.88</v>
      </c>
      <c r="N179" s="661">
        <v>8</v>
      </c>
      <c r="O179" s="742">
        <v>1.5</v>
      </c>
      <c r="P179" s="662">
        <v>594.66</v>
      </c>
      <c r="Q179" s="677">
        <v>0.75</v>
      </c>
      <c r="R179" s="661">
        <v>6</v>
      </c>
      <c r="S179" s="677">
        <v>0.75</v>
      </c>
      <c r="T179" s="742">
        <v>1</v>
      </c>
      <c r="U179" s="700">
        <v>0.66666666666666663</v>
      </c>
    </row>
    <row r="180" spans="1:21" ht="14.4" customHeight="1" x14ac:dyDescent="0.3">
      <c r="A180" s="660">
        <v>32</v>
      </c>
      <c r="B180" s="661" t="s">
        <v>567</v>
      </c>
      <c r="C180" s="661">
        <v>89301321</v>
      </c>
      <c r="D180" s="740" t="s">
        <v>4383</v>
      </c>
      <c r="E180" s="741" t="s">
        <v>2903</v>
      </c>
      <c r="F180" s="661" t="s">
        <v>2867</v>
      </c>
      <c r="G180" s="661" t="s">
        <v>3124</v>
      </c>
      <c r="H180" s="661" t="s">
        <v>568</v>
      </c>
      <c r="I180" s="661" t="s">
        <v>3125</v>
      </c>
      <c r="J180" s="661" t="s">
        <v>3126</v>
      </c>
      <c r="K180" s="661" t="s">
        <v>3127</v>
      </c>
      <c r="L180" s="662">
        <v>0</v>
      </c>
      <c r="M180" s="662">
        <v>0</v>
      </c>
      <c r="N180" s="661">
        <v>1</v>
      </c>
      <c r="O180" s="742">
        <v>1</v>
      </c>
      <c r="P180" s="662">
        <v>0</v>
      </c>
      <c r="Q180" s="677"/>
      <c r="R180" s="661">
        <v>1</v>
      </c>
      <c r="S180" s="677">
        <v>1</v>
      </c>
      <c r="T180" s="742">
        <v>1</v>
      </c>
      <c r="U180" s="700">
        <v>1</v>
      </c>
    </row>
    <row r="181" spans="1:21" ht="14.4" customHeight="1" x14ac:dyDescent="0.3">
      <c r="A181" s="660">
        <v>32</v>
      </c>
      <c r="B181" s="661" t="s">
        <v>567</v>
      </c>
      <c r="C181" s="661">
        <v>89301321</v>
      </c>
      <c r="D181" s="740" t="s">
        <v>4383</v>
      </c>
      <c r="E181" s="741" t="s">
        <v>2903</v>
      </c>
      <c r="F181" s="661" t="s">
        <v>2867</v>
      </c>
      <c r="G181" s="661" t="s">
        <v>2966</v>
      </c>
      <c r="H181" s="661" t="s">
        <v>568</v>
      </c>
      <c r="I181" s="661" t="s">
        <v>3128</v>
      </c>
      <c r="J181" s="661" t="s">
        <v>729</v>
      </c>
      <c r="K181" s="661" t="s">
        <v>3129</v>
      </c>
      <c r="L181" s="662">
        <v>30.47</v>
      </c>
      <c r="M181" s="662">
        <v>30.47</v>
      </c>
      <c r="N181" s="661">
        <v>1</v>
      </c>
      <c r="O181" s="742">
        <v>0.5</v>
      </c>
      <c r="P181" s="662">
        <v>30.47</v>
      </c>
      <c r="Q181" s="677">
        <v>1</v>
      </c>
      <c r="R181" s="661">
        <v>1</v>
      </c>
      <c r="S181" s="677">
        <v>1</v>
      </c>
      <c r="T181" s="742">
        <v>0.5</v>
      </c>
      <c r="U181" s="700">
        <v>1</v>
      </c>
    </row>
    <row r="182" spans="1:21" ht="14.4" customHeight="1" x14ac:dyDescent="0.3">
      <c r="A182" s="660">
        <v>32</v>
      </c>
      <c r="B182" s="661" t="s">
        <v>567</v>
      </c>
      <c r="C182" s="661">
        <v>89301321</v>
      </c>
      <c r="D182" s="740" t="s">
        <v>4383</v>
      </c>
      <c r="E182" s="741" t="s">
        <v>2903</v>
      </c>
      <c r="F182" s="661" t="s">
        <v>2867</v>
      </c>
      <c r="G182" s="661" t="s">
        <v>3074</v>
      </c>
      <c r="H182" s="661" t="s">
        <v>568</v>
      </c>
      <c r="I182" s="661" t="s">
        <v>2455</v>
      </c>
      <c r="J182" s="661" t="s">
        <v>2456</v>
      </c>
      <c r="K182" s="661" t="s">
        <v>3075</v>
      </c>
      <c r="L182" s="662">
        <v>51.21</v>
      </c>
      <c r="M182" s="662">
        <v>102.42</v>
      </c>
      <c r="N182" s="661">
        <v>2</v>
      </c>
      <c r="O182" s="742">
        <v>0.5</v>
      </c>
      <c r="P182" s="662">
        <v>102.42</v>
      </c>
      <c r="Q182" s="677">
        <v>1</v>
      </c>
      <c r="R182" s="661">
        <v>2</v>
      </c>
      <c r="S182" s="677">
        <v>1</v>
      </c>
      <c r="T182" s="742">
        <v>0.5</v>
      </c>
      <c r="U182" s="700">
        <v>1</v>
      </c>
    </row>
    <row r="183" spans="1:21" ht="14.4" customHeight="1" x14ac:dyDescent="0.3">
      <c r="A183" s="660">
        <v>32</v>
      </c>
      <c r="B183" s="661" t="s">
        <v>567</v>
      </c>
      <c r="C183" s="661">
        <v>89301321</v>
      </c>
      <c r="D183" s="740" t="s">
        <v>4383</v>
      </c>
      <c r="E183" s="741" t="s">
        <v>2903</v>
      </c>
      <c r="F183" s="661" t="s">
        <v>2867</v>
      </c>
      <c r="G183" s="661" t="s">
        <v>3106</v>
      </c>
      <c r="H183" s="661" t="s">
        <v>568</v>
      </c>
      <c r="I183" s="661" t="s">
        <v>3130</v>
      </c>
      <c r="J183" s="661" t="s">
        <v>3108</v>
      </c>
      <c r="K183" s="661" t="s">
        <v>3131</v>
      </c>
      <c r="L183" s="662">
        <v>25.07</v>
      </c>
      <c r="M183" s="662">
        <v>25.07</v>
      </c>
      <c r="N183" s="661">
        <v>1</v>
      </c>
      <c r="O183" s="742">
        <v>1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32</v>
      </c>
      <c r="B184" s="661" t="s">
        <v>567</v>
      </c>
      <c r="C184" s="661">
        <v>89301321</v>
      </c>
      <c r="D184" s="740" t="s">
        <v>4383</v>
      </c>
      <c r="E184" s="741" t="s">
        <v>2903</v>
      </c>
      <c r="F184" s="661" t="s">
        <v>2867</v>
      </c>
      <c r="G184" s="661" t="s">
        <v>3132</v>
      </c>
      <c r="H184" s="661" t="s">
        <v>568</v>
      </c>
      <c r="I184" s="661" t="s">
        <v>3133</v>
      </c>
      <c r="J184" s="661" t="s">
        <v>3134</v>
      </c>
      <c r="K184" s="661" t="s">
        <v>3135</v>
      </c>
      <c r="L184" s="662">
        <v>0</v>
      </c>
      <c r="M184" s="662">
        <v>0</v>
      </c>
      <c r="N184" s="661">
        <v>1</v>
      </c>
      <c r="O184" s="742">
        <v>1</v>
      </c>
      <c r="P184" s="662">
        <v>0</v>
      </c>
      <c r="Q184" s="677"/>
      <c r="R184" s="661">
        <v>1</v>
      </c>
      <c r="S184" s="677">
        <v>1</v>
      </c>
      <c r="T184" s="742">
        <v>1</v>
      </c>
      <c r="U184" s="700">
        <v>1</v>
      </c>
    </row>
    <row r="185" spans="1:21" ht="14.4" customHeight="1" x14ac:dyDescent="0.3">
      <c r="A185" s="660">
        <v>32</v>
      </c>
      <c r="B185" s="661" t="s">
        <v>567</v>
      </c>
      <c r="C185" s="661">
        <v>89301322</v>
      </c>
      <c r="D185" s="740" t="s">
        <v>4384</v>
      </c>
      <c r="E185" s="741" t="s">
        <v>2878</v>
      </c>
      <c r="F185" s="661" t="s">
        <v>2867</v>
      </c>
      <c r="G185" s="661" t="s">
        <v>3136</v>
      </c>
      <c r="H185" s="661" t="s">
        <v>568</v>
      </c>
      <c r="I185" s="661" t="s">
        <v>3137</v>
      </c>
      <c r="J185" s="661" t="s">
        <v>3138</v>
      </c>
      <c r="K185" s="661" t="s">
        <v>3101</v>
      </c>
      <c r="L185" s="662">
        <v>96.84</v>
      </c>
      <c r="M185" s="662">
        <v>96.84</v>
      </c>
      <c r="N185" s="661">
        <v>1</v>
      </c>
      <c r="O185" s="742">
        <v>1</v>
      </c>
      <c r="P185" s="662">
        <v>96.84</v>
      </c>
      <c r="Q185" s="677">
        <v>1</v>
      </c>
      <c r="R185" s="661">
        <v>1</v>
      </c>
      <c r="S185" s="677">
        <v>1</v>
      </c>
      <c r="T185" s="742">
        <v>1</v>
      </c>
      <c r="U185" s="700">
        <v>1</v>
      </c>
    </row>
    <row r="186" spans="1:21" ht="14.4" customHeight="1" x14ac:dyDescent="0.3">
      <c r="A186" s="660">
        <v>32</v>
      </c>
      <c r="B186" s="661" t="s">
        <v>567</v>
      </c>
      <c r="C186" s="661">
        <v>89301322</v>
      </c>
      <c r="D186" s="740" t="s">
        <v>4384</v>
      </c>
      <c r="E186" s="741" t="s">
        <v>2878</v>
      </c>
      <c r="F186" s="661" t="s">
        <v>2867</v>
      </c>
      <c r="G186" s="661" t="s">
        <v>2909</v>
      </c>
      <c r="H186" s="661" t="s">
        <v>568</v>
      </c>
      <c r="I186" s="661" t="s">
        <v>1125</v>
      </c>
      <c r="J186" s="661" t="s">
        <v>1126</v>
      </c>
      <c r="K186" s="661" t="s">
        <v>1109</v>
      </c>
      <c r="L186" s="662">
        <v>263.26</v>
      </c>
      <c r="M186" s="662">
        <v>2106.08</v>
      </c>
      <c r="N186" s="661">
        <v>8</v>
      </c>
      <c r="O186" s="742">
        <v>3</v>
      </c>
      <c r="P186" s="662">
        <v>2106.08</v>
      </c>
      <c r="Q186" s="677">
        <v>1</v>
      </c>
      <c r="R186" s="661">
        <v>8</v>
      </c>
      <c r="S186" s="677">
        <v>1</v>
      </c>
      <c r="T186" s="742">
        <v>3</v>
      </c>
      <c r="U186" s="700">
        <v>1</v>
      </c>
    </row>
    <row r="187" spans="1:21" ht="14.4" customHeight="1" x14ac:dyDescent="0.3">
      <c r="A187" s="660">
        <v>32</v>
      </c>
      <c r="B187" s="661" t="s">
        <v>567</v>
      </c>
      <c r="C187" s="661">
        <v>89301322</v>
      </c>
      <c r="D187" s="740" t="s">
        <v>4384</v>
      </c>
      <c r="E187" s="741" t="s">
        <v>2878</v>
      </c>
      <c r="F187" s="661" t="s">
        <v>2867</v>
      </c>
      <c r="G187" s="661" t="s">
        <v>2909</v>
      </c>
      <c r="H187" s="661" t="s">
        <v>568</v>
      </c>
      <c r="I187" s="661" t="s">
        <v>1153</v>
      </c>
      <c r="J187" s="661" t="s">
        <v>1154</v>
      </c>
      <c r="K187" s="661" t="s">
        <v>3025</v>
      </c>
      <c r="L187" s="662">
        <v>1295.6400000000001</v>
      </c>
      <c r="M187" s="662">
        <v>1295.6400000000001</v>
      </c>
      <c r="N187" s="661">
        <v>1</v>
      </c>
      <c r="O187" s="742">
        <v>1</v>
      </c>
      <c r="P187" s="662">
        <v>1295.6400000000001</v>
      </c>
      <c r="Q187" s="677">
        <v>1</v>
      </c>
      <c r="R187" s="661">
        <v>1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32</v>
      </c>
      <c r="B188" s="661" t="s">
        <v>567</v>
      </c>
      <c r="C188" s="661">
        <v>89301322</v>
      </c>
      <c r="D188" s="740" t="s">
        <v>4384</v>
      </c>
      <c r="E188" s="741" t="s">
        <v>2878</v>
      </c>
      <c r="F188" s="661" t="s">
        <v>2867</v>
      </c>
      <c r="G188" s="661" t="s">
        <v>2910</v>
      </c>
      <c r="H188" s="661" t="s">
        <v>568</v>
      </c>
      <c r="I188" s="661" t="s">
        <v>2911</v>
      </c>
      <c r="J188" s="661" t="s">
        <v>674</v>
      </c>
      <c r="K188" s="661" t="s">
        <v>2912</v>
      </c>
      <c r="L188" s="662">
        <v>135.25</v>
      </c>
      <c r="M188" s="662">
        <v>405.75</v>
      </c>
      <c r="N188" s="661">
        <v>3</v>
      </c>
      <c r="O188" s="742">
        <v>2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32</v>
      </c>
      <c r="B189" s="661" t="s">
        <v>567</v>
      </c>
      <c r="C189" s="661">
        <v>89301322</v>
      </c>
      <c r="D189" s="740" t="s">
        <v>4384</v>
      </c>
      <c r="E189" s="741" t="s">
        <v>2878</v>
      </c>
      <c r="F189" s="661" t="s">
        <v>2867</v>
      </c>
      <c r="G189" s="661" t="s">
        <v>2974</v>
      </c>
      <c r="H189" s="661" t="s">
        <v>1453</v>
      </c>
      <c r="I189" s="661" t="s">
        <v>1603</v>
      </c>
      <c r="J189" s="661" t="s">
        <v>2801</v>
      </c>
      <c r="K189" s="661" t="s">
        <v>2802</v>
      </c>
      <c r="L189" s="662">
        <v>10.26</v>
      </c>
      <c r="M189" s="662">
        <v>10.26</v>
      </c>
      <c r="N189" s="661">
        <v>1</v>
      </c>
      <c r="O189" s="742">
        <v>0.5</v>
      </c>
      <c r="P189" s="662">
        <v>10.26</v>
      </c>
      <c r="Q189" s="677">
        <v>1</v>
      </c>
      <c r="R189" s="661">
        <v>1</v>
      </c>
      <c r="S189" s="677">
        <v>1</v>
      </c>
      <c r="T189" s="742">
        <v>0.5</v>
      </c>
      <c r="U189" s="700">
        <v>1</v>
      </c>
    </row>
    <row r="190" spans="1:21" ht="14.4" customHeight="1" x14ac:dyDescent="0.3">
      <c r="A190" s="660">
        <v>32</v>
      </c>
      <c r="B190" s="661" t="s">
        <v>567</v>
      </c>
      <c r="C190" s="661">
        <v>89301322</v>
      </c>
      <c r="D190" s="740" t="s">
        <v>4384</v>
      </c>
      <c r="E190" s="741" t="s">
        <v>2878</v>
      </c>
      <c r="F190" s="661" t="s">
        <v>2867</v>
      </c>
      <c r="G190" s="661" t="s">
        <v>2918</v>
      </c>
      <c r="H190" s="661" t="s">
        <v>1453</v>
      </c>
      <c r="I190" s="661" t="s">
        <v>2467</v>
      </c>
      <c r="J190" s="661" t="s">
        <v>611</v>
      </c>
      <c r="K190" s="661" t="s">
        <v>2833</v>
      </c>
      <c r="L190" s="662">
        <v>150.04</v>
      </c>
      <c r="M190" s="662">
        <v>150.04</v>
      </c>
      <c r="N190" s="661">
        <v>1</v>
      </c>
      <c r="O190" s="742">
        <v>0.5</v>
      </c>
      <c r="P190" s="662">
        <v>150.04</v>
      </c>
      <c r="Q190" s="677">
        <v>1</v>
      </c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32</v>
      </c>
      <c r="B191" s="661" t="s">
        <v>567</v>
      </c>
      <c r="C191" s="661">
        <v>89301322</v>
      </c>
      <c r="D191" s="740" t="s">
        <v>4384</v>
      </c>
      <c r="E191" s="741" t="s">
        <v>2878</v>
      </c>
      <c r="F191" s="661" t="s">
        <v>2867</v>
      </c>
      <c r="G191" s="661" t="s">
        <v>2918</v>
      </c>
      <c r="H191" s="661" t="s">
        <v>1453</v>
      </c>
      <c r="I191" s="661" t="s">
        <v>2467</v>
      </c>
      <c r="J191" s="661" t="s">
        <v>611</v>
      </c>
      <c r="K191" s="661" t="s">
        <v>2833</v>
      </c>
      <c r="L191" s="662">
        <v>154.36000000000001</v>
      </c>
      <c r="M191" s="662">
        <v>308.72000000000003</v>
      </c>
      <c r="N191" s="661">
        <v>2</v>
      </c>
      <c r="O191" s="742">
        <v>1.5</v>
      </c>
      <c r="P191" s="662">
        <v>154.36000000000001</v>
      </c>
      <c r="Q191" s="677">
        <v>0.5</v>
      </c>
      <c r="R191" s="661">
        <v>1</v>
      </c>
      <c r="S191" s="677">
        <v>0.5</v>
      </c>
      <c r="T191" s="742">
        <v>1</v>
      </c>
      <c r="U191" s="700">
        <v>0.66666666666666663</v>
      </c>
    </row>
    <row r="192" spans="1:21" ht="14.4" customHeight="1" x14ac:dyDescent="0.3">
      <c r="A192" s="660">
        <v>32</v>
      </c>
      <c r="B192" s="661" t="s">
        <v>567</v>
      </c>
      <c r="C192" s="661">
        <v>89301322</v>
      </c>
      <c r="D192" s="740" t="s">
        <v>4384</v>
      </c>
      <c r="E192" s="741" t="s">
        <v>2878</v>
      </c>
      <c r="F192" s="661" t="s">
        <v>2867</v>
      </c>
      <c r="G192" s="661" t="s">
        <v>3139</v>
      </c>
      <c r="H192" s="661" t="s">
        <v>1453</v>
      </c>
      <c r="I192" s="661" t="s">
        <v>3140</v>
      </c>
      <c r="J192" s="661" t="s">
        <v>3141</v>
      </c>
      <c r="K192" s="661" t="s">
        <v>1585</v>
      </c>
      <c r="L192" s="662">
        <v>62.46</v>
      </c>
      <c r="M192" s="662">
        <v>62.46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32</v>
      </c>
      <c r="B193" s="661" t="s">
        <v>567</v>
      </c>
      <c r="C193" s="661">
        <v>89301322</v>
      </c>
      <c r="D193" s="740" t="s">
        <v>4384</v>
      </c>
      <c r="E193" s="741" t="s">
        <v>2878</v>
      </c>
      <c r="F193" s="661" t="s">
        <v>2867</v>
      </c>
      <c r="G193" s="661" t="s">
        <v>3139</v>
      </c>
      <c r="H193" s="661" t="s">
        <v>1453</v>
      </c>
      <c r="I193" s="661" t="s">
        <v>3142</v>
      </c>
      <c r="J193" s="661" t="s">
        <v>3141</v>
      </c>
      <c r="K193" s="661" t="s">
        <v>1417</v>
      </c>
      <c r="L193" s="662">
        <v>208.19</v>
      </c>
      <c r="M193" s="662">
        <v>208.19</v>
      </c>
      <c r="N193" s="661">
        <v>1</v>
      </c>
      <c r="O193" s="742">
        <v>1</v>
      </c>
      <c r="P193" s="662">
        <v>208.19</v>
      </c>
      <c r="Q193" s="677">
        <v>1</v>
      </c>
      <c r="R193" s="661">
        <v>1</v>
      </c>
      <c r="S193" s="677">
        <v>1</v>
      </c>
      <c r="T193" s="742">
        <v>1</v>
      </c>
      <c r="U193" s="700">
        <v>1</v>
      </c>
    </row>
    <row r="194" spans="1:21" ht="14.4" customHeight="1" x14ac:dyDescent="0.3">
      <c r="A194" s="660">
        <v>32</v>
      </c>
      <c r="B194" s="661" t="s">
        <v>567</v>
      </c>
      <c r="C194" s="661">
        <v>89301322</v>
      </c>
      <c r="D194" s="740" t="s">
        <v>4384</v>
      </c>
      <c r="E194" s="741" t="s">
        <v>2878</v>
      </c>
      <c r="F194" s="661" t="s">
        <v>2867</v>
      </c>
      <c r="G194" s="661" t="s">
        <v>3113</v>
      </c>
      <c r="H194" s="661" t="s">
        <v>568</v>
      </c>
      <c r="I194" s="661" t="s">
        <v>3143</v>
      </c>
      <c r="J194" s="661" t="s">
        <v>3144</v>
      </c>
      <c r="K194" s="661" t="s">
        <v>3145</v>
      </c>
      <c r="L194" s="662">
        <v>16.38</v>
      </c>
      <c r="M194" s="662">
        <v>16.38</v>
      </c>
      <c r="N194" s="661">
        <v>1</v>
      </c>
      <c r="O194" s="742">
        <v>0.5</v>
      </c>
      <c r="P194" s="662">
        <v>16.38</v>
      </c>
      <c r="Q194" s="677">
        <v>1</v>
      </c>
      <c r="R194" s="661">
        <v>1</v>
      </c>
      <c r="S194" s="677">
        <v>1</v>
      </c>
      <c r="T194" s="742">
        <v>0.5</v>
      </c>
      <c r="U194" s="700">
        <v>1</v>
      </c>
    </row>
    <row r="195" spans="1:21" ht="14.4" customHeight="1" x14ac:dyDescent="0.3">
      <c r="A195" s="660">
        <v>32</v>
      </c>
      <c r="B195" s="661" t="s">
        <v>567</v>
      </c>
      <c r="C195" s="661">
        <v>89301322</v>
      </c>
      <c r="D195" s="740" t="s">
        <v>4384</v>
      </c>
      <c r="E195" s="741" t="s">
        <v>2878</v>
      </c>
      <c r="F195" s="661" t="s">
        <v>2867</v>
      </c>
      <c r="G195" s="661" t="s">
        <v>3146</v>
      </c>
      <c r="H195" s="661" t="s">
        <v>568</v>
      </c>
      <c r="I195" s="661" t="s">
        <v>1997</v>
      </c>
      <c r="J195" s="661" t="s">
        <v>3147</v>
      </c>
      <c r="K195" s="661" t="s">
        <v>3148</v>
      </c>
      <c r="L195" s="662">
        <v>13.58</v>
      </c>
      <c r="M195" s="662">
        <v>54.32</v>
      </c>
      <c r="N195" s="661">
        <v>4</v>
      </c>
      <c r="O195" s="742">
        <v>1.5</v>
      </c>
      <c r="P195" s="662">
        <v>54.32</v>
      </c>
      <c r="Q195" s="677">
        <v>1</v>
      </c>
      <c r="R195" s="661">
        <v>4</v>
      </c>
      <c r="S195" s="677">
        <v>1</v>
      </c>
      <c r="T195" s="742">
        <v>1.5</v>
      </c>
      <c r="U195" s="700">
        <v>1</v>
      </c>
    </row>
    <row r="196" spans="1:21" ht="14.4" customHeight="1" x14ac:dyDescent="0.3">
      <c r="A196" s="660">
        <v>32</v>
      </c>
      <c r="B196" s="661" t="s">
        <v>567</v>
      </c>
      <c r="C196" s="661">
        <v>89301322</v>
      </c>
      <c r="D196" s="740" t="s">
        <v>4384</v>
      </c>
      <c r="E196" s="741" t="s">
        <v>2878</v>
      </c>
      <c r="F196" s="661" t="s">
        <v>2867</v>
      </c>
      <c r="G196" s="661" t="s">
        <v>3149</v>
      </c>
      <c r="H196" s="661" t="s">
        <v>568</v>
      </c>
      <c r="I196" s="661" t="s">
        <v>3150</v>
      </c>
      <c r="J196" s="661" t="s">
        <v>3151</v>
      </c>
      <c r="K196" s="661" t="s">
        <v>3152</v>
      </c>
      <c r="L196" s="662">
        <v>72.64</v>
      </c>
      <c r="M196" s="662">
        <v>72.64</v>
      </c>
      <c r="N196" s="661">
        <v>1</v>
      </c>
      <c r="O196" s="742">
        <v>0.5</v>
      </c>
      <c r="P196" s="662">
        <v>72.64</v>
      </c>
      <c r="Q196" s="677">
        <v>1</v>
      </c>
      <c r="R196" s="661">
        <v>1</v>
      </c>
      <c r="S196" s="677">
        <v>1</v>
      </c>
      <c r="T196" s="742">
        <v>0.5</v>
      </c>
      <c r="U196" s="700">
        <v>1</v>
      </c>
    </row>
    <row r="197" spans="1:21" ht="14.4" customHeight="1" x14ac:dyDescent="0.3">
      <c r="A197" s="660">
        <v>32</v>
      </c>
      <c r="B197" s="661" t="s">
        <v>567</v>
      </c>
      <c r="C197" s="661">
        <v>89301322</v>
      </c>
      <c r="D197" s="740" t="s">
        <v>4384</v>
      </c>
      <c r="E197" s="741" t="s">
        <v>2878</v>
      </c>
      <c r="F197" s="661" t="s">
        <v>2867</v>
      </c>
      <c r="G197" s="661" t="s">
        <v>2980</v>
      </c>
      <c r="H197" s="661" t="s">
        <v>568</v>
      </c>
      <c r="I197" s="661" t="s">
        <v>3153</v>
      </c>
      <c r="J197" s="661" t="s">
        <v>702</v>
      </c>
      <c r="K197" s="661" t="s">
        <v>2728</v>
      </c>
      <c r="L197" s="662">
        <v>110.28</v>
      </c>
      <c r="M197" s="662">
        <v>110.28</v>
      </c>
      <c r="N197" s="661">
        <v>1</v>
      </c>
      <c r="O197" s="742">
        <v>0.5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32</v>
      </c>
      <c r="B198" s="661" t="s">
        <v>567</v>
      </c>
      <c r="C198" s="661">
        <v>89301322</v>
      </c>
      <c r="D198" s="740" t="s">
        <v>4384</v>
      </c>
      <c r="E198" s="741" t="s">
        <v>2878</v>
      </c>
      <c r="F198" s="661" t="s">
        <v>2867</v>
      </c>
      <c r="G198" s="661" t="s">
        <v>2980</v>
      </c>
      <c r="H198" s="661" t="s">
        <v>568</v>
      </c>
      <c r="I198" s="661" t="s">
        <v>3154</v>
      </c>
      <c r="J198" s="661" t="s">
        <v>702</v>
      </c>
      <c r="K198" s="661" t="s">
        <v>2728</v>
      </c>
      <c r="L198" s="662">
        <v>110.28</v>
      </c>
      <c r="M198" s="662">
        <v>220.56</v>
      </c>
      <c r="N198" s="661">
        <v>2</v>
      </c>
      <c r="O198" s="742">
        <v>0.5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32</v>
      </c>
      <c r="B199" s="661" t="s">
        <v>567</v>
      </c>
      <c r="C199" s="661">
        <v>89301322</v>
      </c>
      <c r="D199" s="740" t="s">
        <v>4384</v>
      </c>
      <c r="E199" s="741" t="s">
        <v>2878</v>
      </c>
      <c r="F199" s="661" t="s">
        <v>2867</v>
      </c>
      <c r="G199" s="661" t="s">
        <v>2922</v>
      </c>
      <c r="H199" s="661" t="s">
        <v>568</v>
      </c>
      <c r="I199" s="661" t="s">
        <v>828</v>
      </c>
      <c r="J199" s="661" t="s">
        <v>2046</v>
      </c>
      <c r="K199" s="661" t="s">
        <v>2981</v>
      </c>
      <c r="L199" s="662">
        <v>123.3</v>
      </c>
      <c r="M199" s="662">
        <v>123.3</v>
      </c>
      <c r="N199" s="661">
        <v>1</v>
      </c>
      <c r="O199" s="742">
        <v>1</v>
      </c>
      <c r="P199" s="662">
        <v>123.3</v>
      </c>
      <c r="Q199" s="677">
        <v>1</v>
      </c>
      <c r="R199" s="661">
        <v>1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32</v>
      </c>
      <c r="B200" s="661" t="s">
        <v>567</v>
      </c>
      <c r="C200" s="661">
        <v>89301322</v>
      </c>
      <c r="D200" s="740" t="s">
        <v>4384</v>
      </c>
      <c r="E200" s="741" t="s">
        <v>2878</v>
      </c>
      <c r="F200" s="661" t="s">
        <v>2867</v>
      </c>
      <c r="G200" s="661" t="s">
        <v>2930</v>
      </c>
      <c r="H200" s="661" t="s">
        <v>568</v>
      </c>
      <c r="I200" s="661" t="s">
        <v>869</v>
      </c>
      <c r="J200" s="661" t="s">
        <v>2932</v>
      </c>
      <c r="K200" s="661" t="s">
        <v>3155</v>
      </c>
      <c r="L200" s="662">
        <v>63.7</v>
      </c>
      <c r="M200" s="662">
        <v>127.4</v>
      </c>
      <c r="N200" s="661">
        <v>2</v>
      </c>
      <c r="O200" s="742">
        <v>1</v>
      </c>
      <c r="P200" s="662">
        <v>127.4</v>
      </c>
      <c r="Q200" s="677">
        <v>1</v>
      </c>
      <c r="R200" s="661">
        <v>2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32</v>
      </c>
      <c r="B201" s="661" t="s">
        <v>567</v>
      </c>
      <c r="C201" s="661">
        <v>89301322</v>
      </c>
      <c r="D201" s="740" t="s">
        <v>4384</v>
      </c>
      <c r="E201" s="741" t="s">
        <v>2878</v>
      </c>
      <c r="F201" s="661" t="s">
        <v>2867</v>
      </c>
      <c r="G201" s="661" t="s">
        <v>3156</v>
      </c>
      <c r="H201" s="661" t="s">
        <v>568</v>
      </c>
      <c r="I201" s="661" t="s">
        <v>966</v>
      </c>
      <c r="J201" s="661" t="s">
        <v>967</v>
      </c>
      <c r="K201" s="661" t="s">
        <v>3157</v>
      </c>
      <c r="L201" s="662">
        <v>420.07</v>
      </c>
      <c r="M201" s="662">
        <v>840.14</v>
      </c>
      <c r="N201" s="661">
        <v>2</v>
      </c>
      <c r="O201" s="742">
        <v>1.5</v>
      </c>
      <c r="P201" s="662">
        <v>840.14</v>
      </c>
      <c r="Q201" s="677">
        <v>1</v>
      </c>
      <c r="R201" s="661">
        <v>2</v>
      </c>
      <c r="S201" s="677">
        <v>1</v>
      </c>
      <c r="T201" s="742">
        <v>1.5</v>
      </c>
      <c r="U201" s="700">
        <v>1</v>
      </c>
    </row>
    <row r="202" spans="1:21" ht="14.4" customHeight="1" x14ac:dyDescent="0.3">
      <c r="A202" s="660">
        <v>32</v>
      </c>
      <c r="B202" s="661" t="s">
        <v>567</v>
      </c>
      <c r="C202" s="661">
        <v>89301322</v>
      </c>
      <c r="D202" s="740" t="s">
        <v>4384</v>
      </c>
      <c r="E202" s="741" t="s">
        <v>2878</v>
      </c>
      <c r="F202" s="661" t="s">
        <v>2867</v>
      </c>
      <c r="G202" s="661" t="s">
        <v>3158</v>
      </c>
      <c r="H202" s="661" t="s">
        <v>1453</v>
      </c>
      <c r="I202" s="661" t="s">
        <v>3159</v>
      </c>
      <c r="J202" s="661" t="s">
        <v>3160</v>
      </c>
      <c r="K202" s="661" t="s">
        <v>3161</v>
      </c>
      <c r="L202" s="662">
        <v>238.69</v>
      </c>
      <c r="M202" s="662">
        <v>238.69</v>
      </c>
      <c r="N202" s="661">
        <v>1</v>
      </c>
      <c r="O202" s="742">
        <v>0.5</v>
      </c>
      <c r="P202" s="662">
        <v>238.69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32</v>
      </c>
      <c r="B203" s="661" t="s">
        <v>567</v>
      </c>
      <c r="C203" s="661">
        <v>89301322</v>
      </c>
      <c r="D203" s="740" t="s">
        <v>4384</v>
      </c>
      <c r="E203" s="741" t="s">
        <v>2878</v>
      </c>
      <c r="F203" s="661" t="s">
        <v>2867</v>
      </c>
      <c r="G203" s="661" t="s">
        <v>3031</v>
      </c>
      <c r="H203" s="661" t="s">
        <v>568</v>
      </c>
      <c r="I203" s="661" t="s">
        <v>3032</v>
      </c>
      <c r="J203" s="661" t="s">
        <v>3033</v>
      </c>
      <c r="K203" s="661" t="s">
        <v>3034</v>
      </c>
      <c r="L203" s="662">
        <v>0</v>
      </c>
      <c r="M203" s="662">
        <v>0</v>
      </c>
      <c r="N203" s="661">
        <v>3</v>
      </c>
      <c r="O203" s="742">
        <v>2</v>
      </c>
      <c r="P203" s="662">
        <v>0</v>
      </c>
      <c r="Q203" s="677"/>
      <c r="R203" s="661">
        <v>3</v>
      </c>
      <c r="S203" s="677">
        <v>1</v>
      </c>
      <c r="T203" s="742">
        <v>2</v>
      </c>
      <c r="U203" s="700">
        <v>1</v>
      </c>
    </row>
    <row r="204" spans="1:21" ht="14.4" customHeight="1" x14ac:dyDescent="0.3">
      <c r="A204" s="660">
        <v>32</v>
      </c>
      <c r="B204" s="661" t="s">
        <v>567</v>
      </c>
      <c r="C204" s="661">
        <v>89301322</v>
      </c>
      <c r="D204" s="740" t="s">
        <v>4384</v>
      </c>
      <c r="E204" s="741" t="s">
        <v>2878</v>
      </c>
      <c r="F204" s="661" t="s">
        <v>2867</v>
      </c>
      <c r="G204" s="661" t="s">
        <v>3162</v>
      </c>
      <c r="H204" s="661" t="s">
        <v>568</v>
      </c>
      <c r="I204" s="661" t="s">
        <v>3163</v>
      </c>
      <c r="J204" s="661" t="s">
        <v>706</v>
      </c>
      <c r="K204" s="661" t="s">
        <v>3164</v>
      </c>
      <c r="L204" s="662">
        <v>0</v>
      </c>
      <c r="M204" s="662">
        <v>0</v>
      </c>
      <c r="N204" s="661">
        <v>1</v>
      </c>
      <c r="O204" s="742">
        <v>0.5</v>
      </c>
      <c r="P204" s="662">
        <v>0</v>
      </c>
      <c r="Q204" s="677"/>
      <c r="R204" s="661">
        <v>1</v>
      </c>
      <c r="S204" s="677">
        <v>1</v>
      </c>
      <c r="T204" s="742">
        <v>0.5</v>
      </c>
      <c r="U204" s="700">
        <v>1</v>
      </c>
    </row>
    <row r="205" spans="1:21" ht="14.4" customHeight="1" x14ac:dyDescent="0.3">
      <c r="A205" s="660">
        <v>32</v>
      </c>
      <c r="B205" s="661" t="s">
        <v>567</v>
      </c>
      <c r="C205" s="661">
        <v>89301322</v>
      </c>
      <c r="D205" s="740" t="s">
        <v>4384</v>
      </c>
      <c r="E205" s="741" t="s">
        <v>2878</v>
      </c>
      <c r="F205" s="661" t="s">
        <v>2867</v>
      </c>
      <c r="G205" s="661" t="s">
        <v>3012</v>
      </c>
      <c r="H205" s="661" t="s">
        <v>568</v>
      </c>
      <c r="I205" s="661" t="s">
        <v>3165</v>
      </c>
      <c r="J205" s="661" t="s">
        <v>3014</v>
      </c>
      <c r="K205" s="661"/>
      <c r="L205" s="662">
        <v>2315.5300000000002</v>
      </c>
      <c r="M205" s="662">
        <v>4631.0600000000004</v>
      </c>
      <c r="N205" s="661">
        <v>2</v>
      </c>
      <c r="O205" s="742">
        <v>0.5</v>
      </c>
      <c r="P205" s="662">
        <v>4631.0600000000004</v>
      </c>
      <c r="Q205" s="677">
        <v>1</v>
      </c>
      <c r="R205" s="661">
        <v>2</v>
      </c>
      <c r="S205" s="677">
        <v>1</v>
      </c>
      <c r="T205" s="742">
        <v>0.5</v>
      </c>
      <c r="U205" s="700">
        <v>1</v>
      </c>
    </row>
    <row r="206" spans="1:21" ht="14.4" customHeight="1" x14ac:dyDescent="0.3">
      <c r="A206" s="660">
        <v>32</v>
      </c>
      <c r="B206" s="661" t="s">
        <v>567</v>
      </c>
      <c r="C206" s="661">
        <v>89301322</v>
      </c>
      <c r="D206" s="740" t="s">
        <v>4384</v>
      </c>
      <c r="E206" s="741" t="s">
        <v>2878</v>
      </c>
      <c r="F206" s="661" t="s">
        <v>2867</v>
      </c>
      <c r="G206" s="661" t="s">
        <v>2935</v>
      </c>
      <c r="H206" s="661" t="s">
        <v>568</v>
      </c>
      <c r="I206" s="661" t="s">
        <v>3166</v>
      </c>
      <c r="J206" s="661" t="s">
        <v>2937</v>
      </c>
      <c r="K206" s="661" t="s">
        <v>3167</v>
      </c>
      <c r="L206" s="662">
        <v>17.559999999999999</v>
      </c>
      <c r="M206" s="662">
        <v>35.119999999999997</v>
      </c>
      <c r="N206" s="661">
        <v>2</v>
      </c>
      <c r="O206" s="742">
        <v>0.5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32</v>
      </c>
      <c r="B207" s="661" t="s">
        <v>567</v>
      </c>
      <c r="C207" s="661">
        <v>89301322</v>
      </c>
      <c r="D207" s="740" t="s">
        <v>4384</v>
      </c>
      <c r="E207" s="741" t="s">
        <v>2878</v>
      </c>
      <c r="F207" s="661" t="s">
        <v>2867</v>
      </c>
      <c r="G207" s="661" t="s">
        <v>3168</v>
      </c>
      <c r="H207" s="661" t="s">
        <v>568</v>
      </c>
      <c r="I207" s="661" t="s">
        <v>3169</v>
      </c>
      <c r="J207" s="661" t="s">
        <v>3170</v>
      </c>
      <c r="K207" s="661" t="s">
        <v>3171</v>
      </c>
      <c r="L207" s="662">
        <v>29.54</v>
      </c>
      <c r="M207" s="662">
        <v>59.08</v>
      </c>
      <c r="N207" s="661">
        <v>2</v>
      </c>
      <c r="O207" s="742">
        <v>1</v>
      </c>
      <c r="P207" s="662">
        <v>59.08</v>
      </c>
      <c r="Q207" s="677">
        <v>1</v>
      </c>
      <c r="R207" s="661">
        <v>2</v>
      </c>
      <c r="S207" s="677">
        <v>1</v>
      </c>
      <c r="T207" s="742">
        <v>1</v>
      </c>
      <c r="U207" s="700">
        <v>1</v>
      </c>
    </row>
    <row r="208" spans="1:21" ht="14.4" customHeight="1" x14ac:dyDescent="0.3">
      <c r="A208" s="660">
        <v>32</v>
      </c>
      <c r="B208" s="661" t="s">
        <v>567</v>
      </c>
      <c r="C208" s="661">
        <v>89301322</v>
      </c>
      <c r="D208" s="740" t="s">
        <v>4384</v>
      </c>
      <c r="E208" s="741" t="s">
        <v>2878</v>
      </c>
      <c r="F208" s="661" t="s">
        <v>2867</v>
      </c>
      <c r="G208" s="661" t="s">
        <v>3172</v>
      </c>
      <c r="H208" s="661" t="s">
        <v>568</v>
      </c>
      <c r="I208" s="661" t="s">
        <v>3173</v>
      </c>
      <c r="J208" s="661" t="s">
        <v>3174</v>
      </c>
      <c r="K208" s="661" t="s">
        <v>2614</v>
      </c>
      <c r="L208" s="662">
        <v>3828.13</v>
      </c>
      <c r="M208" s="662">
        <v>45937.560000000005</v>
      </c>
      <c r="N208" s="661">
        <v>12</v>
      </c>
      <c r="O208" s="742">
        <v>5.5</v>
      </c>
      <c r="P208" s="662">
        <v>34453.170000000006</v>
      </c>
      <c r="Q208" s="677">
        <v>0.75</v>
      </c>
      <c r="R208" s="661">
        <v>9</v>
      </c>
      <c r="S208" s="677">
        <v>0.75</v>
      </c>
      <c r="T208" s="742">
        <v>4</v>
      </c>
      <c r="U208" s="700">
        <v>0.72727272727272729</v>
      </c>
    </row>
    <row r="209" spans="1:21" ht="14.4" customHeight="1" x14ac:dyDescent="0.3">
      <c r="A209" s="660">
        <v>32</v>
      </c>
      <c r="B209" s="661" t="s">
        <v>567</v>
      </c>
      <c r="C209" s="661">
        <v>89301322</v>
      </c>
      <c r="D209" s="740" t="s">
        <v>4384</v>
      </c>
      <c r="E209" s="741" t="s">
        <v>2878</v>
      </c>
      <c r="F209" s="661" t="s">
        <v>2867</v>
      </c>
      <c r="G209" s="661" t="s">
        <v>3175</v>
      </c>
      <c r="H209" s="661" t="s">
        <v>568</v>
      </c>
      <c r="I209" s="661" t="s">
        <v>3176</v>
      </c>
      <c r="J209" s="661" t="s">
        <v>3177</v>
      </c>
      <c r="K209" s="661" t="s">
        <v>3178</v>
      </c>
      <c r="L209" s="662">
        <v>5927.29</v>
      </c>
      <c r="M209" s="662">
        <v>88909.35</v>
      </c>
      <c r="N209" s="661">
        <v>15</v>
      </c>
      <c r="O209" s="742">
        <v>7</v>
      </c>
      <c r="P209" s="662">
        <v>59272.9</v>
      </c>
      <c r="Q209" s="677">
        <v>0.66666666666666663</v>
      </c>
      <c r="R209" s="661">
        <v>10</v>
      </c>
      <c r="S209" s="677">
        <v>0.66666666666666663</v>
      </c>
      <c r="T209" s="742">
        <v>5</v>
      </c>
      <c r="U209" s="700">
        <v>0.7142857142857143</v>
      </c>
    </row>
    <row r="210" spans="1:21" ht="14.4" customHeight="1" x14ac:dyDescent="0.3">
      <c r="A210" s="660">
        <v>32</v>
      </c>
      <c r="B210" s="661" t="s">
        <v>567</v>
      </c>
      <c r="C210" s="661">
        <v>89301322</v>
      </c>
      <c r="D210" s="740" t="s">
        <v>4384</v>
      </c>
      <c r="E210" s="741" t="s">
        <v>2878</v>
      </c>
      <c r="F210" s="661" t="s">
        <v>2867</v>
      </c>
      <c r="G210" s="661" t="s">
        <v>3175</v>
      </c>
      <c r="H210" s="661" t="s">
        <v>568</v>
      </c>
      <c r="I210" s="661" t="s">
        <v>3179</v>
      </c>
      <c r="J210" s="661" t="s">
        <v>3177</v>
      </c>
      <c r="K210" s="661" t="s">
        <v>3178</v>
      </c>
      <c r="L210" s="662">
        <v>5927.29</v>
      </c>
      <c r="M210" s="662">
        <v>5927.29</v>
      </c>
      <c r="N210" s="661">
        <v>1</v>
      </c>
      <c r="O210" s="742">
        <v>1</v>
      </c>
      <c r="P210" s="662">
        <v>5927.29</v>
      </c>
      <c r="Q210" s="677">
        <v>1</v>
      </c>
      <c r="R210" s="661">
        <v>1</v>
      </c>
      <c r="S210" s="677">
        <v>1</v>
      </c>
      <c r="T210" s="742">
        <v>1</v>
      </c>
      <c r="U210" s="700">
        <v>1</v>
      </c>
    </row>
    <row r="211" spans="1:21" ht="14.4" customHeight="1" x14ac:dyDescent="0.3">
      <c r="A211" s="660">
        <v>32</v>
      </c>
      <c r="B211" s="661" t="s">
        <v>567</v>
      </c>
      <c r="C211" s="661">
        <v>89301322</v>
      </c>
      <c r="D211" s="740" t="s">
        <v>4384</v>
      </c>
      <c r="E211" s="741" t="s">
        <v>2878</v>
      </c>
      <c r="F211" s="661" t="s">
        <v>2867</v>
      </c>
      <c r="G211" s="661" t="s">
        <v>2942</v>
      </c>
      <c r="H211" s="661" t="s">
        <v>568</v>
      </c>
      <c r="I211" s="661" t="s">
        <v>808</v>
      </c>
      <c r="J211" s="661" t="s">
        <v>2943</v>
      </c>
      <c r="K211" s="661" t="s">
        <v>2944</v>
      </c>
      <c r="L211" s="662">
        <v>88.76</v>
      </c>
      <c r="M211" s="662">
        <v>88.76</v>
      </c>
      <c r="N211" s="661">
        <v>1</v>
      </c>
      <c r="O211" s="742">
        <v>1</v>
      </c>
      <c r="P211" s="662">
        <v>88.76</v>
      </c>
      <c r="Q211" s="677">
        <v>1</v>
      </c>
      <c r="R211" s="661">
        <v>1</v>
      </c>
      <c r="S211" s="677">
        <v>1</v>
      </c>
      <c r="T211" s="742">
        <v>1</v>
      </c>
      <c r="U211" s="700">
        <v>1</v>
      </c>
    </row>
    <row r="212" spans="1:21" ht="14.4" customHeight="1" x14ac:dyDescent="0.3">
      <c r="A212" s="660">
        <v>32</v>
      </c>
      <c r="B212" s="661" t="s">
        <v>567</v>
      </c>
      <c r="C212" s="661">
        <v>89301322</v>
      </c>
      <c r="D212" s="740" t="s">
        <v>4384</v>
      </c>
      <c r="E212" s="741" t="s">
        <v>2878</v>
      </c>
      <c r="F212" s="661" t="s">
        <v>2867</v>
      </c>
      <c r="G212" s="661" t="s">
        <v>3180</v>
      </c>
      <c r="H212" s="661" t="s">
        <v>1453</v>
      </c>
      <c r="I212" s="661" t="s">
        <v>3181</v>
      </c>
      <c r="J212" s="661" t="s">
        <v>3182</v>
      </c>
      <c r="K212" s="661" t="s">
        <v>3183</v>
      </c>
      <c r="L212" s="662">
        <v>187.41</v>
      </c>
      <c r="M212" s="662">
        <v>374.82</v>
      </c>
      <c r="N212" s="661">
        <v>2</v>
      </c>
      <c r="O212" s="742">
        <v>1.5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32</v>
      </c>
      <c r="B213" s="661" t="s">
        <v>567</v>
      </c>
      <c r="C213" s="661">
        <v>89301322</v>
      </c>
      <c r="D213" s="740" t="s">
        <v>4384</v>
      </c>
      <c r="E213" s="741" t="s">
        <v>2878</v>
      </c>
      <c r="F213" s="661" t="s">
        <v>2867</v>
      </c>
      <c r="G213" s="661" t="s">
        <v>3184</v>
      </c>
      <c r="H213" s="661" t="s">
        <v>1453</v>
      </c>
      <c r="I213" s="661" t="s">
        <v>1569</v>
      </c>
      <c r="J213" s="661" t="s">
        <v>2752</v>
      </c>
      <c r="K213" s="661" t="s">
        <v>2753</v>
      </c>
      <c r="L213" s="662">
        <v>48.37</v>
      </c>
      <c r="M213" s="662">
        <v>48.37</v>
      </c>
      <c r="N213" s="661">
        <v>1</v>
      </c>
      <c r="O213" s="742">
        <v>1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32</v>
      </c>
      <c r="B214" s="661" t="s">
        <v>567</v>
      </c>
      <c r="C214" s="661">
        <v>89301322</v>
      </c>
      <c r="D214" s="740" t="s">
        <v>4384</v>
      </c>
      <c r="E214" s="741" t="s">
        <v>2878</v>
      </c>
      <c r="F214" s="661" t="s">
        <v>2867</v>
      </c>
      <c r="G214" s="661" t="s">
        <v>3185</v>
      </c>
      <c r="H214" s="661" t="s">
        <v>1453</v>
      </c>
      <c r="I214" s="661" t="s">
        <v>3186</v>
      </c>
      <c r="J214" s="661" t="s">
        <v>1539</v>
      </c>
      <c r="K214" s="661" t="s">
        <v>1540</v>
      </c>
      <c r="L214" s="662">
        <v>54.98</v>
      </c>
      <c r="M214" s="662">
        <v>54.98</v>
      </c>
      <c r="N214" s="661">
        <v>1</v>
      </c>
      <c r="O214" s="742">
        <v>1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32</v>
      </c>
      <c r="B215" s="661" t="s">
        <v>567</v>
      </c>
      <c r="C215" s="661">
        <v>89301322</v>
      </c>
      <c r="D215" s="740" t="s">
        <v>4384</v>
      </c>
      <c r="E215" s="741" t="s">
        <v>2878</v>
      </c>
      <c r="F215" s="661" t="s">
        <v>2867</v>
      </c>
      <c r="G215" s="661" t="s">
        <v>2995</v>
      </c>
      <c r="H215" s="661" t="s">
        <v>568</v>
      </c>
      <c r="I215" s="661" t="s">
        <v>861</v>
      </c>
      <c r="J215" s="661" t="s">
        <v>862</v>
      </c>
      <c r="K215" s="661" t="s">
        <v>3187</v>
      </c>
      <c r="L215" s="662">
        <v>0</v>
      </c>
      <c r="M215" s="662">
        <v>0</v>
      </c>
      <c r="N215" s="661">
        <v>1</v>
      </c>
      <c r="O215" s="742">
        <v>0.5</v>
      </c>
      <c r="P215" s="662">
        <v>0</v>
      </c>
      <c r="Q215" s="677"/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32</v>
      </c>
      <c r="B216" s="661" t="s">
        <v>567</v>
      </c>
      <c r="C216" s="661">
        <v>89301322</v>
      </c>
      <c r="D216" s="740" t="s">
        <v>4384</v>
      </c>
      <c r="E216" s="741" t="s">
        <v>2878</v>
      </c>
      <c r="F216" s="661" t="s">
        <v>2867</v>
      </c>
      <c r="G216" s="661" t="s">
        <v>3188</v>
      </c>
      <c r="H216" s="661" t="s">
        <v>568</v>
      </c>
      <c r="I216" s="661" t="s">
        <v>3189</v>
      </c>
      <c r="J216" s="661" t="s">
        <v>1396</v>
      </c>
      <c r="K216" s="661" t="s">
        <v>3190</v>
      </c>
      <c r="L216" s="662">
        <v>2214.85</v>
      </c>
      <c r="M216" s="662">
        <v>4429.7</v>
      </c>
      <c r="N216" s="661">
        <v>2</v>
      </c>
      <c r="O216" s="742">
        <v>1</v>
      </c>
      <c r="P216" s="662">
        <v>4429.7</v>
      </c>
      <c r="Q216" s="677">
        <v>1</v>
      </c>
      <c r="R216" s="661">
        <v>2</v>
      </c>
      <c r="S216" s="677">
        <v>1</v>
      </c>
      <c r="T216" s="742">
        <v>1</v>
      </c>
      <c r="U216" s="700">
        <v>1</v>
      </c>
    </row>
    <row r="217" spans="1:21" ht="14.4" customHeight="1" x14ac:dyDescent="0.3">
      <c r="A217" s="660">
        <v>32</v>
      </c>
      <c r="B217" s="661" t="s">
        <v>567</v>
      </c>
      <c r="C217" s="661">
        <v>89301322</v>
      </c>
      <c r="D217" s="740" t="s">
        <v>4384</v>
      </c>
      <c r="E217" s="741" t="s">
        <v>2878</v>
      </c>
      <c r="F217" s="661" t="s">
        <v>2867</v>
      </c>
      <c r="G217" s="661" t="s">
        <v>2949</v>
      </c>
      <c r="H217" s="661" t="s">
        <v>1453</v>
      </c>
      <c r="I217" s="661" t="s">
        <v>1587</v>
      </c>
      <c r="J217" s="661" t="s">
        <v>1479</v>
      </c>
      <c r="K217" s="661" t="s">
        <v>1588</v>
      </c>
      <c r="L217" s="662">
        <v>407.55</v>
      </c>
      <c r="M217" s="662">
        <v>1222.6500000000001</v>
      </c>
      <c r="N217" s="661">
        <v>3</v>
      </c>
      <c r="O217" s="742">
        <v>1</v>
      </c>
      <c r="P217" s="662">
        <v>1222.6500000000001</v>
      </c>
      <c r="Q217" s="677">
        <v>1</v>
      </c>
      <c r="R217" s="661">
        <v>3</v>
      </c>
      <c r="S217" s="677">
        <v>1</v>
      </c>
      <c r="T217" s="742">
        <v>1</v>
      </c>
      <c r="U217" s="700">
        <v>1</v>
      </c>
    </row>
    <row r="218" spans="1:21" ht="14.4" customHeight="1" x14ac:dyDescent="0.3">
      <c r="A218" s="660">
        <v>32</v>
      </c>
      <c r="B218" s="661" t="s">
        <v>567</v>
      </c>
      <c r="C218" s="661">
        <v>89301322</v>
      </c>
      <c r="D218" s="740" t="s">
        <v>4384</v>
      </c>
      <c r="E218" s="741" t="s">
        <v>2878</v>
      </c>
      <c r="F218" s="661" t="s">
        <v>2867</v>
      </c>
      <c r="G218" s="661" t="s">
        <v>2949</v>
      </c>
      <c r="H218" s="661" t="s">
        <v>1453</v>
      </c>
      <c r="I218" s="661" t="s">
        <v>1590</v>
      </c>
      <c r="J218" s="661" t="s">
        <v>1479</v>
      </c>
      <c r="K218" s="661" t="s">
        <v>1591</v>
      </c>
      <c r="L218" s="662">
        <v>543.39</v>
      </c>
      <c r="M218" s="662">
        <v>7064.07</v>
      </c>
      <c r="N218" s="661">
        <v>13</v>
      </c>
      <c r="O218" s="742">
        <v>2.5</v>
      </c>
      <c r="P218" s="662">
        <v>7064.07</v>
      </c>
      <c r="Q218" s="677">
        <v>1</v>
      </c>
      <c r="R218" s="661">
        <v>13</v>
      </c>
      <c r="S218" s="677">
        <v>1</v>
      </c>
      <c r="T218" s="742">
        <v>2.5</v>
      </c>
      <c r="U218" s="700">
        <v>1</v>
      </c>
    </row>
    <row r="219" spans="1:21" ht="14.4" customHeight="1" x14ac:dyDescent="0.3">
      <c r="A219" s="660">
        <v>32</v>
      </c>
      <c r="B219" s="661" t="s">
        <v>567</v>
      </c>
      <c r="C219" s="661">
        <v>89301322</v>
      </c>
      <c r="D219" s="740" t="s">
        <v>4384</v>
      </c>
      <c r="E219" s="741" t="s">
        <v>2878</v>
      </c>
      <c r="F219" s="661" t="s">
        <v>2867</v>
      </c>
      <c r="G219" s="661" t="s">
        <v>2949</v>
      </c>
      <c r="H219" s="661" t="s">
        <v>1453</v>
      </c>
      <c r="I219" s="661" t="s">
        <v>1478</v>
      </c>
      <c r="J219" s="661" t="s">
        <v>1479</v>
      </c>
      <c r="K219" s="661" t="s">
        <v>1480</v>
      </c>
      <c r="L219" s="662">
        <v>815.1</v>
      </c>
      <c r="M219" s="662">
        <v>7335.9000000000005</v>
      </c>
      <c r="N219" s="661">
        <v>9</v>
      </c>
      <c r="O219" s="742">
        <v>2.5</v>
      </c>
      <c r="P219" s="662">
        <v>7335.9000000000005</v>
      </c>
      <c r="Q219" s="677">
        <v>1</v>
      </c>
      <c r="R219" s="661">
        <v>9</v>
      </c>
      <c r="S219" s="677">
        <v>1</v>
      </c>
      <c r="T219" s="742">
        <v>2.5</v>
      </c>
      <c r="U219" s="700">
        <v>1</v>
      </c>
    </row>
    <row r="220" spans="1:21" ht="14.4" customHeight="1" x14ac:dyDescent="0.3">
      <c r="A220" s="660">
        <v>32</v>
      </c>
      <c r="B220" s="661" t="s">
        <v>567</v>
      </c>
      <c r="C220" s="661">
        <v>89301322</v>
      </c>
      <c r="D220" s="740" t="s">
        <v>4384</v>
      </c>
      <c r="E220" s="741" t="s">
        <v>2878</v>
      </c>
      <c r="F220" s="661" t="s">
        <v>2867</v>
      </c>
      <c r="G220" s="661" t="s">
        <v>2949</v>
      </c>
      <c r="H220" s="661" t="s">
        <v>1453</v>
      </c>
      <c r="I220" s="661" t="s">
        <v>2360</v>
      </c>
      <c r="J220" s="661" t="s">
        <v>2361</v>
      </c>
      <c r="K220" s="661" t="s">
        <v>1480</v>
      </c>
      <c r="L220" s="662">
        <v>1385.62</v>
      </c>
      <c r="M220" s="662">
        <v>4156.8599999999997</v>
      </c>
      <c r="N220" s="661">
        <v>3</v>
      </c>
      <c r="O220" s="742">
        <v>1</v>
      </c>
      <c r="P220" s="662">
        <v>4156.8599999999997</v>
      </c>
      <c r="Q220" s="677">
        <v>1</v>
      </c>
      <c r="R220" s="661">
        <v>3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32</v>
      </c>
      <c r="B221" s="661" t="s">
        <v>567</v>
      </c>
      <c r="C221" s="661">
        <v>89301322</v>
      </c>
      <c r="D221" s="740" t="s">
        <v>4384</v>
      </c>
      <c r="E221" s="741" t="s">
        <v>2878</v>
      </c>
      <c r="F221" s="661" t="s">
        <v>2867</v>
      </c>
      <c r="G221" s="661" t="s">
        <v>2949</v>
      </c>
      <c r="H221" s="661" t="s">
        <v>1453</v>
      </c>
      <c r="I221" s="661" t="s">
        <v>2364</v>
      </c>
      <c r="J221" s="661" t="s">
        <v>2361</v>
      </c>
      <c r="K221" s="661" t="s">
        <v>1483</v>
      </c>
      <c r="L221" s="662">
        <v>1847.49</v>
      </c>
      <c r="M221" s="662">
        <v>5542.47</v>
      </c>
      <c r="N221" s="661">
        <v>3</v>
      </c>
      <c r="O221" s="742">
        <v>1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32</v>
      </c>
      <c r="B222" s="661" t="s">
        <v>567</v>
      </c>
      <c r="C222" s="661">
        <v>89301322</v>
      </c>
      <c r="D222" s="740" t="s">
        <v>4384</v>
      </c>
      <c r="E222" s="741" t="s">
        <v>2878</v>
      </c>
      <c r="F222" s="661" t="s">
        <v>2867</v>
      </c>
      <c r="G222" s="661" t="s">
        <v>2954</v>
      </c>
      <c r="H222" s="661" t="s">
        <v>568</v>
      </c>
      <c r="I222" s="661" t="s">
        <v>720</v>
      </c>
      <c r="J222" s="661" t="s">
        <v>721</v>
      </c>
      <c r="K222" s="661" t="s">
        <v>722</v>
      </c>
      <c r="L222" s="662">
        <v>301.2</v>
      </c>
      <c r="M222" s="662">
        <v>2108.4</v>
      </c>
      <c r="N222" s="661">
        <v>7</v>
      </c>
      <c r="O222" s="742">
        <v>3.5</v>
      </c>
      <c r="P222" s="662">
        <v>2108.4</v>
      </c>
      <c r="Q222" s="677">
        <v>1</v>
      </c>
      <c r="R222" s="661">
        <v>7</v>
      </c>
      <c r="S222" s="677">
        <v>1</v>
      </c>
      <c r="T222" s="742">
        <v>3.5</v>
      </c>
      <c r="U222" s="700">
        <v>1</v>
      </c>
    </row>
    <row r="223" spans="1:21" ht="14.4" customHeight="1" x14ac:dyDescent="0.3">
      <c r="A223" s="660">
        <v>32</v>
      </c>
      <c r="B223" s="661" t="s">
        <v>567</v>
      </c>
      <c r="C223" s="661">
        <v>89301322</v>
      </c>
      <c r="D223" s="740" t="s">
        <v>4384</v>
      </c>
      <c r="E223" s="741" t="s">
        <v>2878</v>
      </c>
      <c r="F223" s="661" t="s">
        <v>2867</v>
      </c>
      <c r="G223" s="661" t="s">
        <v>2970</v>
      </c>
      <c r="H223" s="661" t="s">
        <v>1453</v>
      </c>
      <c r="I223" s="661" t="s">
        <v>2971</v>
      </c>
      <c r="J223" s="661" t="s">
        <v>2972</v>
      </c>
      <c r="K223" s="661" t="s">
        <v>2973</v>
      </c>
      <c r="L223" s="662">
        <v>46.85</v>
      </c>
      <c r="M223" s="662">
        <v>46.85</v>
      </c>
      <c r="N223" s="661">
        <v>1</v>
      </c>
      <c r="O223" s="742">
        <v>0.5</v>
      </c>
      <c r="P223" s="662">
        <v>46.85</v>
      </c>
      <c r="Q223" s="677">
        <v>1</v>
      </c>
      <c r="R223" s="661">
        <v>1</v>
      </c>
      <c r="S223" s="677">
        <v>1</v>
      </c>
      <c r="T223" s="742">
        <v>0.5</v>
      </c>
      <c r="U223" s="700">
        <v>1</v>
      </c>
    </row>
    <row r="224" spans="1:21" ht="14.4" customHeight="1" x14ac:dyDescent="0.3">
      <c r="A224" s="660">
        <v>32</v>
      </c>
      <c r="B224" s="661" t="s">
        <v>567</v>
      </c>
      <c r="C224" s="661">
        <v>89301322</v>
      </c>
      <c r="D224" s="740" t="s">
        <v>4384</v>
      </c>
      <c r="E224" s="741" t="s">
        <v>2878</v>
      </c>
      <c r="F224" s="661" t="s">
        <v>2867</v>
      </c>
      <c r="G224" s="661" t="s">
        <v>2970</v>
      </c>
      <c r="H224" s="661" t="s">
        <v>1453</v>
      </c>
      <c r="I224" s="661" t="s">
        <v>3191</v>
      </c>
      <c r="J224" s="661" t="s">
        <v>2972</v>
      </c>
      <c r="K224" s="661" t="s">
        <v>3192</v>
      </c>
      <c r="L224" s="662">
        <v>0</v>
      </c>
      <c r="M224" s="662">
        <v>0</v>
      </c>
      <c r="N224" s="661">
        <v>1</v>
      </c>
      <c r="O224" s="742">
        <v>1</v>
      </c>
      <c r="P224" s="662">
        <v>0</v>
      </c>
      <c r="Q224" s="677"/>
      <c r="R224" s="661">
        <v>1</v>
      </c>
      <c r="S224" s="677">
        <v>1</v>
      </c>
      <c r="T224" s="742">
        <v>1</v>
      </c>
      <c r="U224" s="700">
        <v>1</v>
      </c>
    </row>
    <row r="225" spans="1:21" ht="14.4" customHeight="1" x14ac:dyDescent="0.3">
      <c r="A225" s="660">
        <v>32</v>
      </c>
      <c r="B225" s="661" t="s">
        <v>567</v>
      </c>
      <c r="C225" s="661">
        <v>89301322</v>
      </c>
      <c r="D225" s="740" t="s">
        <v>4384</v>
      </c>
      <c r="E225" s="741" t="s">
        <v>2878</v>
      </c>
      <c r="F225" s="661" t="s">
        <v>2867</v>
      </c>
      <c r="G225" s="661" t="s">
        <v>3193</v>
      </c>
      <c r="H225" s="661" t="s">
        <v>568</v>
      </c>
      <c r="I225" s="661" t="s">
        <v>3194</v>
      </c>
      <c r="J225" s="661" t="s">
        <v>3195</v>
      </c>
      <c r="K225" s="661" t="s">
        <v>3196</v>
      </c>
      <c r="L225" s="662">
        <v>0</v>
      </c>
      <c r="M225" s="662">
        <v>0</v>
      </c>
      <c r="N225" s="661">
        <v>1</v>
      </c>
      <c r="O225" s="742">
        <v>0.5</v>
      </c>
      <c r="P225" s="662"/>
      <c r="Q225" s="677"/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32</v>
      </c>
      <c r="B226" s="661" t="s">
        <v>567</v>
      </c>
      <c r="C226" s="661">
        <v>89301322</v>
      </c>
      <c r="D226" s="740" t="s">
        <v>4384</v>
      </c>
      <c r="E226" s="741" t="s">
        <v>2878</v>
      </c>
      <c r="F226" s="661" t="s">
        <v>2867</v>
      </c>
      <c r="G226" s="661" t="s">
        <v>2958</v>
      </c>
      <c r="H226" s="661" t="s">
        <v>568</v>
      </c>
      <c r="I226" s="661" t="s">
        <v>1032</v>
      </c>
      <c r="J226" s="661" t="s">
        <v>2959</v>
      </c>
      <c r="K226" s="661" t="s">
        <v>2960</v>
      </c>
      <c r="L226" s="662">
        <v>99.11</v>
      </c>
      <c r="M226" s="662">
        <v>792.88</v>
      </c>
      <c r="N226" s="661">
        <v>8</v>
      </c>
      <c r="O226" s="742">
        <v>2.5</v>
      </c>
      <c r="P226" s="662">
        <v>594.66</v>
      </c>
      <c r="Q226" s="677">
        <v>0.75</v>
      </c>
      <c r="R226" s="661">
        <v>6</v>
      </c>
      <c r="S226" s="677">
        <v>0.75</v>
      </c>
      <c r="T226" s="742">
        <v>1.5</v>
      </c>
      <c r="U226" s="700">
        <v>0.6</v>
      </c>
    </row>
    <row r="227" spans="1:21" ht="14.4" customHeight="1" x14ac:dyDescent="0.3">
      <c r="A227" s="660">
        <v>32</v>
      </c>
      <c r="B227" s="661" t="s">
        <v>567</v>
      </c>
      <c r="C227" s="661">
        <v>89301322</v>
      </c>
      <c r="D227" s="740" t="s">
        <v>4384</v>
      </c>
      <c r="E227" s="741" t="s">
        <v>2878</v>
      </c>
      <c r="F227" s="661" t="s">
        <v>2867</v>
      </c>
      <c r="G227" s="661" t="s">
        <v>3197</v>
      </c>
      <c r="H227" s="661" t="s">
        <v>1453</v>
      </c>
      <c r="I227" s="661" t="s">
        <v>3198</v>
      </c>
      <c r="J227" s="661" t="s">
        <v>3199</v>
      </c>
      <c r="K227" s="661" t="s">
        <v>3200</v>
      </c>
      <c r="L227" s="662">
        <v>1715.48</v>
      </c>
      <c r="M227" s="662">
        <v>3430.96</v>
      </c>
      <c r="N227" s="661">
        <v>2</v>
      </c>
      <c r="O227" s="742">
        <v>1.5</v>
      </c>
      <c r="P227" s="662">
        <v>1715.48</v>
      </c>
      <c r="Q227" s="677">
        <v>0.5</v>
      </c>
      <c r="R227" s="661">
        <v>1</v>
      </c>
      <c r="S227" s="677">
        <v>0.5</v>
      </c>
      <c r="T227" s="742">
        <v>0.5</v>
      </c>
      <c r="U227" s="700">
        <v>0.33333333333333331</v>
      </c>
    </row>
    <row r="228" spans="1:21" ht="14.4" customHeight="1" x14ac:dyDescent="0.3">
      <c r="A228" s="660">
        <v>32</v>
      </c>
      <c r="B228" s="661" t="s">
        <v>567</v>
      </c>
      <c r="C228" s="661">
        <v>89301322</v>
      </c>
      <c r="D228" s="740" t="s">
        <v>4384</v>
      </c>
      <c r="E228" s="741" t="s">
        <v>2878</v>
      </c>
      <c r="F228" s="661" t="s">
        <v>2867</v>
      </c>
      <c r="G228" s="661" t="s">
        <v>3201</v>
      </c>
      <c r="H228" s="661" t="s">
        <v>1453</v>
      </c>
      <c r="I228" s="661" t="s">
        <v>3202</v>
      </c>
      <c r="J228" s="661" t="s">
        <v>2821</v>
      </c>
      <c r="K228" s="661" t="s">
        <v>3203</v>
      </c>
      <c r="L228" s="662">
        <v>80.45</v>
      </c>
      <c r="M228" s="662">
        <v>80.45</v>
      </c>
      <c r="N228" s="661">
        <v>1</v>
      </c>
      <c r="O228" s="742">
        <v>0.5</v>
      </c>
      <c r="P228" s="662">
        <v>80.45</v>
      </c>
      <c r="Q228" s="677">
        <v>1</v>
      </c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32</v>
      </c>
      <c r="B229" s="661" t="s">
        <v>567</v>
      </c>
      <c r="C229" s="661">
        <v>89301322</v>
      </c>
      <c r="D229" s="740" t="s">
        <v>4384</v>
      </c>
      <c r="E229" s="741" t="s">
        <v>2878</v>
      </c>
      <c r="F229" s="661" t="s">
        <v>2867</v>
      </c>
      <c r="G229" s="661" t="s">
        <v>2963</v>
      </c>
      <c r="H229" s="661" t="s">
        <v>568</v>
      </c>
      <c r="I229" s="661" t="s">
        <v>767</v>
      </c>
      <c r="J229" s="661" t="s">
        <v>2964</v>
      </c>
      <c r="K229" s="661" t="s">
        <v>2965</v>
      </c>
      <c r="L229" s="662">
        <v>0</v>
      </c>
      <c r="M229" s="662">
        <v>0</v>
      </c>
      <c r="N229" s="661">
        <v>16</v>
      </c>
      <c r="O229" s="742">
        <v>5.5</v>
      </c>
      <c r="P229" s="662">
        <v>0</v>
      </c>
      <c r="Q229" s="677"/>
      <c r="R229" s="661">
        <v>12</v>
      </c>
      <c r="S229" s="677">
        <v>0.75</v>
      </c>
      <c r="T229" s="742">
        <v>4</v>
      </c>
      <c r="U229" s="700">
        <v>0.72727272727272729</v>
      </c>
    </row>
    <row r="230" spans="1:21" ht="14.4" customHeight="1" x14ac:dyDescent="0.3">
      <c r="A230" s="660">
        <v>32</v>
      </c>
      <c r="B230" s="661" t="s">
        <v>567</v>
      </c>
      <c r="C230" s="661">
        <v>89301322</v>
      </c>
      <c r="D230" s="740" t="s">
        <v>4384</v>
      </c>
      <c r="E230" s="741" t="s">
        <v>2878</v>
      </c>
      <c r="F230" s="661" t="s">
        <v>2867</v>
      </c>
      <c r="G230" s="661" t="s">
        <v>2968</v>
      </c>
      <c r="H230" s="661" t="s">
        <v>1453</v>
      </c>
      <c r="I230" s="661" t="s">
        <v>2356</v>
      </c>
      <c r="J230" s="661" t="s">
        <v>2357</v>
      </c>
      <c r="K230" s="661" t="s">
        <v>2844</v>
      </c>
      <c r="L230" s="662">
        <v>156.61000000000001</v>
      </c>
      <c r="M230" s="662">
        <v>156.61000000000001</v>
      </c>
      <c r="N230" s="661">
        <v>1</v>
      </c>
      <c r="O230" s="742">
        <v>0.5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32</v>
      </c>
      <c r="B231" s="661" t="s">
        <v>567</v>
      </c>
      <c r="C231" s="661">
        <v>89301322</v>
      </c>
      <c r="D231" s="740" t="s">
        <v>4384</v>
      </c>
      <c r="E231" s="741" t="s">
        <v>2878</v>
      </c>
      <c r="F231" s="661" t="s">
        <v>2867</v>
      </c>
      <c r="G231" s="661" t="s">
        <v>3106</v>
      </c>
      <c r="H231" s="661" t="s">
        <v>568</v>
      </c>
      <c r="I231" s="661" t="s">
        <v>3107</v>
      </c>
      <c r="J231" s="661" t="s">
        <v>3108</v>
      </c>
      <c r="K231" s="661" t="s">
        <v>945</v>
      </c>
      <c r="L231" s="662">
        <v>75.22</v>
      </c>
      <c r="M231" s="662">
        <v>75.22</v>
      </c>
      <c r="N231" s="661">
        <v>1</v>
      </c>
      <c r="O231" s="742">
        <v>0.5</v>
      </c>
      <c r="P231" s="662">
        <v>75.22</v>
      </c>
      <c r="Q231" s="677">
        <v>1</v>
      </c>
      <c r="R231" s="661">
        <v>1</v>
      </c>
      <c r="S231" s="677">
        <v>1</v>
      </c>
      <c r="T231" s="742">
        <v>0.5</v>
      </c>
      <c r="U231" s="700">
        <v>1</v>
      </c>
    </row>
    <row r="232" spans="1:21" ht="14.4" customHeight="1" x14ac:dyDescent="0.3">
      <c r="A232" s="660">
        <v>32</v>
      </c>
      <c r="B232" s="661" t="s">
        <v>567</v>
      </c>
      <c r="C232" s="661">
        <v>89301322</v>
      </c>
      <c r="D232" s="740" t="s">
        <v>4384</v>
      </c>
      <c r="E232" s="741" t="s">
        <v>2878</v>
      </c>
      <c r="F232" s="661" t="s">
        <v>2867</v>
      </c>
      <c r="G232" s="661" t="s">
        <v>3010</v>
      </c>
      <c r="H232" s="661" t="s">
        <v>1453</v>
      </c>
      <c r="I232" s="661" t="s">
        <v>1622</v>
      </c>
      <c r="J232" s="661" t="s">
        <v>1623</v>
      </c>
      <c r="K232" s="661" t="s">
        <v>1991</v>
      </c>
      <c r="L232" s="662">
        <v>1427.23</v>
      </c>
      <c r="M232" s="662">
        <v>2854.46</v>
      </c>
      <c r="N232" s="661">
        <v>2</v>
      </c>
      <c r="O232" s="742">
        <v>1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32</v>
      </c>
      <c r="B233" s="661" t="s">
        <v>567</v>
      </c>
      <c r="C233" s="661">
        <v>89301322</v>
      </c>
      <c r="D233" s="740" t="s">
        <v>4384</v>
      </c>
      <c r="E233" s="741" t="s">
        <v>2878</v>
      </c>
      <c r="F233" s="661" t="s">
        <v>2867</v>
      </c>
      <c r="G233" s="661" t="s">
        <v>2969</v>
      </c>
      <c r="H233" s="661" t="s">
        <v>568</v>
      </c>
      <c r="I233" s="661" t="s">
        <v>3204</v>
      </c>
      <c r="J233" s="661" t="s">
        <v>3205</v>
      </c>
      <c r="K233" s="661" t="s">
        <v>3206</v>
      </c>
      <c r="L233" s="662">
        <v>271.94</v>
      </c>
      <c r="M233" s="662">
        <v>1087.76</v>
      </c>
      <c r="N233" s="661">
        <v>4</v>
      </c>
      <c r="O233" s="742">
        <v>3.5</v>
      </c>
      <c r="P233" s="662">
        <v>271.94</v>
      </c>
      <c r="Q233" s="677">
        <v>0.25</v>
      </c>
      <c r="R233" s="661">
        <v>1</v>
      </c>
      <c r="S233" s="677">
        <v>0.25</v>
      </c>
      <c r="T233" s="742">
        <v>0.5</v>
      </c>
      <c r="U233" s="700">
        <v>0.14285714285714285</v>
      </c>
    </row>
    <row r="234" spans="1:21" ht="14.4" customHeight="1" x14ac:dyDescent="0.3">
      <c r="A234" s="660">
        <v>32</v>
      </c>
      <c r="B234" s="661" t="s">
        <v>567</v>
      </c>
      <c r="C234" s="661">
        <v>89301322</v>
      </c>
      <c r="D234" s="740" t="s">
        <v>4384</v>
      </c>
      <c r="E234" s="741" t="s">
        <v>2878</v>
      </c>
      <c r="F234" s="661" t="s">
        <v>2867</v>
      </c>
      <c r="G234" s="661" t="s">
        <v>2969</v>
      </c>
      <c r="H234" s="661" t="s">
        <v>568</v>
      </c>
      <c r="I234" s="661" t="s">
        <v>2028</v>
      </c>
      <c r="J234" s="661" t="s">
        <v>2029</v>
      </c>
      <c r="K234" s="661" t="s">
        <v>2030</v>
      </c>
      <c r="L234" s="662">
        <v>151.62</v>
      </c>
      <c r="M234" s="662">
        <v>151.62</v>
      </c>
      <c r="N234" s="661">
        <v>1</v>
      </c>
      <c r="O234" s="742">
        <v>0.5</v>
      </c>
      <c r="P234" s="662">
        <v>151.62</v>
      </c>
      <c r="Q234" s="677">
        <v>1</v>
      </c>
      <c r="R234" s="661">
        <v>1</v>
      </c>
      <c r="S234" s="677">
        <v>1</v>
      </c>
      <c r="T234" s="742">
        <v>0.5</v>
      </c>
      <c r="U234" s="700">
        <v>1</v>
      </c>
    </row>
    <row r="235" spans="1:21" ht="14.4" customHeight="1" x14ac:dyDescent="0.3">
      <c r="A235" s="660">
        <v>32</v>
      </c>
      <c r="B235" s="661" t="s">
        <v>567</v>
      </c>
      <c r="C235" s="661">
        <v>89301322</v>
      </c>
      <c r="D235" s="740" t="s">
        <v>4384</v>
      </c>
      <c r="E235" s="741" t="s">
        <v>2878</v>
      </c>
      <c r="F235" s="661" t="s">
        <v>2867</v>
      </c>
      <c r="G235" s="661" t="s">
        <v>3065</v>
      </c>
      <c r="H235" s="661" t="s">
        <v>1453</v>
      </c>
      <c r="I235" s="661" t="s">
        <v>3207</v>
      </c>
      <c r="J235" s="661" t="s">
        <v>3208</v>
      </c>
      <c r="K235" s="661" t="s">
        <v>3209</v>
      </c>
      <c r="L235" s="662">
        <v>184.74</v>
      </c>
      <c r="M235" s="662">
        <v>184.74</v>
      </c>
      <c r="N235" s="661">
        <v>1</v>
      </c>
      <c r="O235" s="742">
        <v>1</v>
      </c>
      <c r="P235" s="662">
        <v>184.74</v>
      </c>
      <c r="Q235" s="677">
        <v>1</v>
      </c>
      <c r="R235" s="661">
        <v>1</v>
      </c>
      <c r="S235" s="677">
        <v>1</v>
      </c>
      <c r="T235" s="742">
        <v>1</v>
      </c>
      <c r="U235" s="700">
        <v>1</v>
      </c>
    </row>
    <row r="236" spans="1:21" ht="14.4" customHeight="1" x14ac:dyDescent="0.3">
      <c r="A236" s="660">
        <v>32</v>
      </c>
      <c r="B236" s="661" t="s">
        <v>567</v>
      </c>
      <c r="C236" s="661">
        <v>89301322</v>
      </c>
      <c r="D236" s="740" t="s">
        <v>4384</v>
      </c>
      <c r="E236" s="741" t="s">
        <v>2878</v>
      </c>
      <c r="F236" s="661" t="s">
        <v>2868</v>
      </c>
      <c r="G236" s="661" t="s">
        <v>3012</v>
      </c>
      <c r="H236" s="661" t="s">
        <v>568</v>
      </c>
      <c r="I236" s="661" t="s">
        <v>3210</v>
      </c>
      <c r="J236" s="661" t="s">
        <v>3014</v>
      </c>
      <c r="K236" s="661"/>
      <c r="L236" s="662">
        <v>0</v>
      </c>
      <c r="M236" s="662">
        <v>0</v>
      </c>
      <c r="N236" s="661">
        <v>14</v>
      </c>
      <c r="O236" s="742">
        <v>14</v>
      </c>
      <c r="P236" s="662">
        <v>0</v>
      </c>
      <c r="Q236" s="677"/>
      <c r="R236" s="661">
        <v>14</v>
      </c>
      <c r="S236" s="677">
        <v>1</v>
      </c>
      <c r="T236" s="742">
        <v>14</v>
      </c>
      <c r="U236" s="700">
        <v>1</v>
      </c>
    </row>
    <row r="237" spans="1:21" ht="14.4" customHeight="1" x14ac:dyDescent="0.3">
      <c r="A237" s="660">
        <v>32</v>
      </c>
      <c r="B237" s="661" t="s">
        <v>567</v>
      </c>
      <c r="C237" s="661">
        <v>89301322</v>
      </c>
      <c r="D237" s="740" t="s">
        <v>4384</v>
      </c>
      <c r="E237" s="741" t="s">
        <v>2879</v>
      </c>
      <c r="F237" s="661" t="s">
        <v>2867</v>
      </c>
      <c r="G237" s="661" t="s">
        <v>2909</v>
      </c>
      <c r="H237" s="661" t="s">
        <v>568</v>
      </c>
      <c r="I237" s="661" t="s">
        <v>1153</v>
      </c>
      <c r="J237" s="661" t="s">
        <v>1154</v>
      </c>
      <c r="K237" s="661" t="s">
        <v>3025</v>
      </c>
      <c r="L237" s="662">
        <v>1295.6400000000001</v>
      </c>
      <c r="M237" s="662">
        <v>5182.5600000000004</v>
      </c>
      <c r="N237" s="661">
        <v>4</v>
      </c>
      <c r="O237" s="742">
        <v>2</v>
      </c>
      <c r="P237" s="662">
        <v>2591.2800000000002</v>
      </c>
      <c r="Q237" s="677">
        <v>0.5</v>
      </c>
      <c r="R237" s="661">
        <v>2</v>
      </c>
      <c r="S237" s="677">
        <v>0.5</v>
      </c>
      <c r="T237" s="742">
        <v>1.5</v>
      </c>
      <c r="U237" s="700">
        <v>0.75</v>
      </c>
    </row>
    <row r="238" spans="1:21" ht="14.4" customHeight="1" x14ac:dyDescent="0.3">
      <c r="A238" s="660">
        <v>32</v>
      </c>
      <c r="B238" s="661" t="s">
        <v>567</v>
      </c>
      <c r="C238" s="661">
        <v>89301322</v>
      </c>
      <c r="D238" s="740" t="s">
        <v>4384</v>
      </c>
      <c r="E238" s="741" t="s">
        <v>2879</v>
      </c>
      <c r="F238" s="661" t="s">
        <v>2867</v>
      </c>
      <c r="G238" s="661" t="s">
        <v>2909</v>
      </c>
      <c r="H238" s="661" t="s">
        <v>568</v>
      </c>
      <c r="I238" s="661" t="s">
        <v>2127</v>
      </c>
      <c r="J238" s="661" t="s">
        <v>2128</v>
      </c>
      <c r="K238" s="661" t="s">
        <v>2129</v>
      </c>
      <c r="L238" s="662">
        <v>462.73</v>
      </c>
      <c r="M238" s="662">
        <v>925.46</v>
      </c>
      <c r="N238" s="661">
        <v>2</v>
      </c>
      <c r="O238" s="742">
        <v>1.5</v>
      </c>
      <c r="P238" s="662">
        <v>925.46</v>
      </c>
      <c r="Q238" s="677">
        <v>1</v>
      </c>
      <c r="R238" s="661">
        <v>2</v>
      </c>
      <c r="S238" s="677">
        <v>1</v>
      </c>
      <c r="T238" s="742">
        <v>1.5</v>
      </c>
      <c r="U238" s="700">
        <v>1</v>
      </c>
    </row>
    <row r="239" spans="1:21" ht="14.4" customHeight="1" x14ac:dyDescent="0.3">
      <c r="A239" s="660">
        <v>32</v>
      </c>
      <c r="B239" s="661" t="s">
        <v>567</v>
      </c>
      <c r="C239" s="661">
        <v>89301322</v>
      </c>
      <c r="D239" s="740" t="s">
        <v>4384</v>
      </c>
      <c r="E239" s="741" t="s">
        <v>2879</v>
      </c>
      <c r="F239" s="661" t="s">
        <v>2867</v>
      </c>
      <c r="G239" s="661" t="s">
        <v>2909</v>
      </c>
      <c r="H239" s="661" t="s">
        <v>568</v>
      </c>
      <c r="I239" s="661" t="s">
        <v>3211</v>
      </c>
      <c r="J239" s="661" t="s">
        <v>2128</v>
      </c>
      <c r="K239" s="661" t="s">
        <v>2129</v>
      </c>
      <c r="L239" s="662">
        <v>462.73</v>
      </c>
      <c r="M239" s="662">
        <v>462.73</v>
      </c>
      <c r="N239" s="661">
        <v>1</v>
      </c>
      <c r="O239" s="742">
        <v>0.5</v>
      </c>
      <c r="P239" s="662">
        <v>462.73</v>
      </c>
      <c r="Q239" s="677">
        <v>1</v>
      </c>
      <c r="R239" s="661">
        <v>1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32</v>
      </c>
      <c r="B240" s="661" t="s">
        <v>567</v>
      </c>
      <c r="C240" s="661">
        <v>89301322</v>
      </c>
      <c r="D240" s="740" t="s">
        <v>4384</v>
      </c>
      <c r="E240" s="741" t="s">
        <v>2879</v>
      </c>
      <c r="F240" s="661" t="s">
        <v>2867</v>
      </c>
      <c r="G240" s="661" t="s">
        <v>2910</v>
      </c>
      <c r="H240" s="661" t="s">
        <v>568</v>
      </c>
      <c r="I240" s="661" t="s">
        <v>3212</v>
      </c>
      <c r="J240" s="661" t="s">
        <v>3213</v>
      </c>
      <c r="K240" s="661" t="s">
        <v>3016</v>
      </c>
      <c r="L240" s="662">
        <v>85.71</v>
      </c>
      <c r="M240" s="662">
        <v>599.97</v>
      </c>
      <c r="N240" s="661">
        <v>7</v>
      </c>
      <c r="O240" s="742">
        <v>4.5</v>
      </c>
      <c r="P240" s="662">
        <v>257.13</v>
      </c>
      <c r="Q240" s="677">
        <v>0.42857142857142855</v>
      </c>
      <c r="R240" s="661">
        <v>3</v>
      </c>
      <c r="S240" s="677">
        <v>0.42857142857142855</v>
      </c>
      <c r="T240" s="742">
        <v>1.5</v>
      </c>
      <c r="U240" s="700">
        <v>0.33333333333333331</v>
      </c>
    </row>
    <row r="241" spans="1:21" ht="14.4" customHeight="1" x14ac:dyDescent="0.3">
      <c r="A241" s="660">
        <v>32</v>
      </c>
      <c r="B241" s="661" t="s">
        <v>567</v>
      </c>
      <c r="C241" s="661">
        <v>89301322</v>
      </c>
      <c r="D241" s="740" t="s">
        <v>4384</v>
      </c>
      <c r="E241" s="741" t="s">
        <v>2879</v>
      </c>
      <c r="F241" s="661" t="s">
        <v>2867</v>
      </c>
      <c r="G241" s="661" t="s">
        <v>2910</v>
      </c>
      <c r="H241" s="661" t="s">
        <v>568</v>
      </c>
      <c r="I241" s="661" t="s">
        <v>3015</v>
      </c>
      <c r="J241" s="661" t="s">
        <v>2914</v>
      </c>
      <c r="K241" s="661" t="s">
        <v>3016</v>
      </c>
      <c r="L241" s="662">
        <v>0</v>
      </c>
      <c r="M241" s="662">
        <v>0</v>
      </c>
      <c r="N241" s="661">
        <v>1</v>
      </c>
      <c r="O241" s="742">
        <v>1</v>
      </c>
      <c r="P241" s="662">
        <v>0</v>
      </c>
      <c r="Q241" s="677"/>
      <c r="R241" s="661">
        <v>1</v>
      </c>
      <c r="S241" s="677">
        <v>1</v>
      </c>
      <c r="T241" s="742">
        <v>1</v>
      </c>
      <c r="U241" s="700">
        <v>1</v>
      </c>
    </row>
    <row r="242" spans="1:21" ht="14.4" customHeight="1" x14ac:dyDescent="0.3">
      <c r="A242" s="660">
        <v>32</v>
      </c>
      <c r="B242" s="661" t="s">
        <v>567</v>
      </c>
      <c r="C242" s="661">
        <v>89301322</v>
      </c>
      <c r="D242" s="740" t="s">
        <v>4384</v>
      </c>
      <c r="E242" s="741" t="s">
        <v>2879</v>
      </c>
      <c r="F242" s="661" t="s">
        <v>2867</v>
      </c>
      <c r="G242" s="661" t="s">
        <v>2910</v>
      </c>
      <c r="H242" s="661" t="s">
        <v>568</v>
      </c>
      <c r="I242" s="661" t="s">
        <v>3214</v>
      </c>
      <c r="J242" s="661" t="s">
        <v>3215</v>
      </c>
      <c r="K242" s="661" t="s">
        <v>3016</v>
      </c>
      <c r="L242" s="662">
        <v>85.71</v>
      </c>
      <c r="M242" s="662">
        <v>85.71</v>
      </c>
      <c r="N242" s="661">
        <v>1</v>
      </c>
      <c r="O242" s="742">
        <v>0.5</v>
      </c>
      <c r="P242" s="662">
        <v>85.71</v>
      </c>
      <c r="Q242" s="677">
        <v>1</v>
      </c>
      <c r="R242" s="661">
        <v>1</v>
      </c>
      <c r="S242" s="677">
        <v>1</v>
      </c>
      <c r="T242" s="742">
        <v>0.5</v>
      </c>
      <c r="U242" s="700">
        <v>1</v>
      </c>
    </row>
    <row r="243" spans="1:21" ht="14.4" customHeight="1" x14ac:dyDescent="0.3">
      <c r="A243" s="660">
        <v>32</v>
      </c>
      <c r="B243" s="661" t="s">
        <v>567</v>
      </c>
      <c r="C243" s="661">
        <v>89301322</v>
      </c>
      <c r="D243" s="740" t="s">
        <v>4384</v>
      </c>
      <c r="E243" s="741" t="s">
        <v>2879</v>
      </c>
      <c r="F243" s="661" t="s">
        <v>2867</v>
      </c>
      <c r="G243" s="661" t="s">
        <v>2910</v>
      </c>
      <c r="H243" s="661" t="s">
        <v>568</v>
      </c>
      <c r="I243" s="661" t="s">
        <v>673</v>
      </c>
      <c r="J243" s="661" t="s">
        <v>674</v>
      </c>
      <c r="K243" s="661" t="s">
        <v>3027</v>
      </c>
      <c r="L243" s="662">
        <v>40.58</v>
      </c>
      <c r="M243" s="662">
        <v>162.32</v>
      </c>
      <c r="N243" s="661">
        <v>4</v>
      </c>
      <c r="O243" s="742">
        <v>1.5</v>
      </c>
      <c r="P243" s="662">
        <v>40.58</v>
      </c>
      <c r="Q243" s="677">
        <v>0.25</v>
      </c>
      <c r="R243" s="661">
        <v>1</v>
      </c>
      <c r="S243" s="677">
        <v>0.25</v>
      </c>
      <c r="T243" s="742">
        <v>0.5</v>
      </c>
      <c r="U243" s="700">
        <v>0.33333333333333331</v>
      </c>
    </row>
    <row r="244" spans="1:21" ht="14.4" customHeight="1" x14ac:dyDescent="0.3">
      <c r="A244" s="660">
        <v>32</v>
      </c>
      <c r="B244" s="661" t="s">
        <v>567</v>
      </c>
      <c r="C244" s="661">
        <v>89301322</v>
      </c>
      <c r="D244" s="740" t="s">
        <v>4384</v>
      </c>
      <c r="E244" s="741" t="s">
        <v>2879</v>
      </c>
      <c r="F244" s="661" t="s">
        <v>2867</v>
      </c>
      <c r="G244" s="661" t="s">
        <v>2974</v>
      </c>
      <c r="H244" s="661" t="s">
        <v>568</v>
      </c>
      <c r="I244" s="661" t="s">
        <v>3216</v>
      </c>
      <c r="J244" s="661" t="s">
        <v>3217</v>
      </c>
      <c r="K244" s="661" t="s">
        <v>3218</v>
      </c>
      <c r="L244" s="662">
        <v>16.920000000000002</v>
      </c>
      <c r="M244" s="662">
        <v>16.920000000000002</v>
      </c>
      <c r="N244" s="661">
        <v>1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32</v>
      </c>
      <c r="B245" s="661" t="s">
        <v>567</v>
      </c>
      <c r="C245" s="661">
        <v>89301322</v>
      </c>
      <c r="D245" s="740" t="s">
        <v>4384</v>
      </c>
      <c r="E245" s="741" t="s">
        <v>2879</v>
      </c>
      <c r="F245" s="661" t="s">
        <v>2867</v>
      </c>
      <c r="G245" s="661" t="s">
        <v>2918</v>
      </c>
      <c r="H245" s="661" t="s">
        <v>1453</v>
      </c>
      <c r="I245" s="661" t="s">
        <v>2467</v>
      </c>
      <c r="J245" s="661" t="s">
        <v>611</v>
      </c>
      <c r="K245" s="661" t="s">
        <v>2833</v>
      </c>
      <c r="L245" s="662">
        <v>150.04</v>
      </c>
      <c r="M245" s="662">
        <v>2100.56</v>
      </c>
      <c r="N245" s="661">
        <v>14</v>
      </c>
      <c r="O245" s="742">
        <v>6.5</v>
      </c>
      <c r="P245" s="662">
        <v>750.19999999999993</v>
      </c>
      <c r="Q245" s="677">
        <v>0.3571428571428571</v>
      </c>
      <c r="R245" s="661">
        <v>5</v>
      </c>
      <c r="S245" s="677">
        <v>0.35714285714285715</v>
      </c>
      <c r="T245" s="742">
        <v>2</v>
      </c>
      <c r="U245" s="700">
        <v>0.30769230769230771</v>
      </c>
    </row>
    <row r="246" spans="1:21" ht="14.4" customHeight="1" x14ac:dyDescent="0.3">
      <c r="A246" s="660">
        <v>32</v>
      </c>
      <c r="B246" s="661" t="s">
        <v>567</v>
      </c>
      <c r="C246" s="661">
        <v>89301322</v>
      </c>
      <c r="D246" s="740" t="s">
        <v>4384</v>
      </c>
      <c r="E246" s="741" t="s">
        <v>2879</v>
      </c>
      <c r="F246" s="661" t="s">
        <v>2867</v>
      </c>
      <c r="G246" s="661" t="s">
        <v>2918</v>
      </c>
      <c r="H246" s="661" t="s">
        <v>1453</v>
      </c>
      <c r="I246" s="661" t="s">
        <v>2467</v>
      </c>
      <c r="J246" s="661" t="s">
        <v>611</v>
      </c>
      <c r="K246" s="661" t="s">
        <v>2833</v>
      </c>
      <c r="L246" s="662">
        <v>154.36000000000001</v>
      </c>
      <c r="M246" s="662">
        <v>2006.68</v>
      </c>
      <c r="N246" s="661">
        <v>13</v>
      </c>
      <c r="O246" s="742">
        <v>2.5</v>
      </c>
      <c r="P246" s="662">
        <v>1697.96</v>
      </c>
      <c r="Q246" s="677">
        <v>0.84615384615384615</v>
      </c>
      <c r="R246" s="661">
        <v>11</v>
      </c>
      <c r="S246" s="677">
        <v>0.84615384615384615</v>
      </c>
      <c r="T246" s="742">
        <v>1.5</v>
      </c>
      <c r="U246" s="700">
        <v>0.6</v>
      </c>
    </row>
    <row r="247" spans="1:21" ht="14.4" customHeight="1" x14ac:dyDescent="0.3">
      <c r="A247" s="660">
        <v>32</v>
      </c>
      <c r="B247" s="661" t="s">
        <v>567</v>
      </c>
      <c r="C247" s="661">
        <v>89301322</v>
      </c>
      <c r="D247" s="740" t="s">
        <v>4384</v>
      </c>
      <c r="E247" s="741" t="s">
        <v>2879</v>
      </c>
      <c r="F247" s="661" t="s">
        <v>2867</v>
      </c>
      <c r="G247" s="661" t="s">
        <v>3219</v>
      </c>
      <c r="H247" s="661" t="s">
        <v>568</v>
      </c>
      <c r="I247" s="661" t="s">
        <v>3220</v>
      </c>
      <c r="J247" s="661" t="s">
        <v>3221</v>
      </c>
      <c r="K247" s="661" t="s">
        <v>3222</v>
      </c>
      <c r="L247" s="662">
        <v>10277.59</v>
      </c>
      <c r="M247" s="662">
        <v>41110.36</v>
      </c>
      <c r="N247" s="661">
        <v>4</v>
      </c>
      <c r="O247" s="742">
        <v>1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32</v>
      </c>
      <c r="B248" s="661" t="s">
        <v>567</v>
      </c>
      <c r="C248" s="661">
        <v>89301322</v>
      </c>
      <c r="D248" s="740" t="s">
        <v>4384</v>
      </c>
      <c r="E248" s="741" t="s">
        <v>2879</v>
      </c>
      <c r="F248" s="661" t="s">
        <v>2867</v>
      </c>
      <c r="G248" s="661" t="s">
        <v>3017</v>
      </c>
      <c r="H248" s="661" t="s">
        <v>568</v>
      </c>
      <c r="I248" s="661" t="s">
        <v>1716</v>
      </c>
      <c r="J248" s="661" t="s">
        <v>1717</v>
      </c>
      <c r="K248" s="661" t="s">
        <v>2760</v>
      </c>
      <c r="L248" s="662">
        <v>66.819999999999993</v>
      </c>
      <c r="M248" s="662">
        <v>133.63999999999999</v>
      </c>
      <c r="N248" s="661">
        <v>2</v>
      </c>
      <c r="O248" s="742">
        <v>1</v>
      </c>
      <c r="P248" s="662">
        <v>133.63999999999999</v>
      </c>
      <c r="Q248" s="677">
        <v>1</v>
      </c>
      <c r="R248" s="661">
        <v>2</v>
      </c>
      <c r="S248" s="677">
        <v>1</v>
      </c>
      <c r="T248" s="742">
        <v>1</v>
      </c>
      <c r="U248" s="700">
        <v>1</v>
      </c>
    </row>
    <row r="249" spans="1:21" ht="14.4" customHeight="1" x14ac:dyDescent="0.3">
      <c r="A249" s="660">
        <v>32</v>
      </c>
      <c r="B249" s="661" t="s">
        <v>567</v>
      </c>
      <c r="C249" s="661">
        <v>89301322</v>
      </c>
      <c r="D249" s="740" t="s">
        <v>4384</v>
      </c>
      <c r="E249" s="741" t="s">
        <v>2879</v>
      </c>
      <c r="F249" s="661" t="s">
        <v>2867</v>
      </c>
      <c r="G249" s="661" t="s">
        <v>3223</v>
      </c>
      <c r="H249" s="661" t="s">
        <v>568</v>
      </c>
      <c r="I249" s="661" t="s">
        <v>820</v>
      </c>
      <c r="J249" s="661" t="s">
        <v>3224</v>
      </c>
      <c r="K249" s="661" t="s">
        <v>3225</v>
      </c>
      <c r="L249" s="662">
        <v>35.29</v>
      </c>
      <c r="M249" s="662">
        <v>35.29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32</v>
      </c>
      <c r="B250" s="661" t="s">
        <v>567</v>
      </c>
      <c r="C250" s="661">
        <v>89301322</v>
      </c>
      <c r="D250" s="740" t="s">
        <v>4384</v>
      </c>
      <c r="E250" s="741" t="s">
        <v>2879</v>
      </c>
      <c r="F250" s="661" t="s">
        <v>2867</v>
      </c>
      <c r="G250" s="661" t="s">
        <v>3149</v>
      </c>
      <c r="H250" s="661" t="s">
        <v>568</v>
      </c>
      <c r="I250" s="661" t="s">
        <v>3226</v>
      </c>
      <c r="J250" s="661" t="s">
        <v>3227</v>
      </c>
      <c r="K250" s="661" t="s">
        <v>3228</v>
      </c>
      <c r="L250" s="662">
        <v>0</v>
      </c>
      <c r="M250" s="662">
        <v>0</v>
      </c>
      <c r="N250" s="661">
        <v>1</v>
      </c>
      <c r="O250" s="742">
        <v>1</v>
      </c>
      <c r="P250" s="662"/>
      <c r="Q250" s="677"/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32</v>
      </c>
      <c r="B251" s="661" t="s">
        <v>567</v>
      </c>
      <c r="C251" s="661">
        <v>89301322</v>
      </c>
      <c r="D251" s="740" t="s">
        <v>4384</v>
      </c>
      <c r="E251" s="741" t="s">
        <v>2879</v>
      </c>
      <c r="F251" s="661" t="s">
        <v>2867</v>
      </c>
      <c r="G251" s="661" t="s">
        <v>2922</v>
      </c>
      <c r="H251" s="661" t="s">
        <v>568</v>
      </c>
      <c r="I251" s="661" t="s">
        <v>2045</v>
      </c>
      <c r="J251" s="661" t="s">
        <v>2046</v>
      </c>
      <c r="K251" s="661" t="s">
        <v>2047</v>
      </c>
      <c r="L251" s="662">
        <v>369.91</v>
      </c>
      <c r="M251" s="662">
        <v>739.82</v>
      </c>
      <c r="N251" s="661">
        <v>2</v>
      </c>
      <c r="O251" s="742">
        <v>1</v>
      </c>
      <c r="P251" s="662">
        <v>739.82</v>
      </c>
      <c r="Q251" s="677">
        <v>1</v>
      </c>
      <c r="R251" s="661">
        <v>2</v>
      </c>
      <c r="S251" s="677">
        <v>1</v>
      </c>
      <c r="T251" s="742">
        <v>1</v>
      </c>
      <c r="U251" s="700">
        <v>1</v>
      </c>
    </row>
    <row r="252" spans="1:21" ht="14.4" customHeight="1" x14ac:dyDescent="0.3">
      <c r="A252" s="660">
        <v>32</v>
      </c>
      <c r="B252" s="661" t="s">
        <v>567</v>
      </c>
      <c r="C252" s="661">
        <v>89301322</v>
      </c>
      <c r="D252" s="740" t="s">
        <v>4384</v>
      </c>
      <c r="E252" s="741" t="s">
        <v>2879</v>
      </c>
      <c r="F252" s="661" t="s">
        <v>2867</v>
      </c>
      <c r="G252" s="661" t="s">
        <v>3229</v>
      </c>
      <c r="H252" s="661" t="s">
        <v>568</v>
      </c>
      <c r="I252" s="661" t="s">
        <v>3230</v>
      </c>
      <c r="J252" s="661" t="s">
        <v>3231</v>
      </c>
      <c r="K252" s="661" t="s">
        <v>3232</v>
      </c>
      <c r="L252" s="662">
        <v>240.11</v>
      </c>
      <c r="M252" s="662">
        <v>240.11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32</v>
      </c>
      <c r="B253" s="661" t="s">
        <v>567</v>
      </c>
      <c r="C253" s="661">
        <v>89301322</v>
      </c>
      <c r="D253" s="740" t="s">
        <v>4384</v>
      </c>
      <c r="E253" s="741" t="s">
        <v>2879</v>
      </c>
      <c r="F253" s="661" t="s">
        <v>2867</v>
      </c>
      <c r="G253" s="661" t="s">
        <v>3229</v>
      </c>
      <c r="H253" s="661" t="s">
        <v>568</v>
      </c>
      <c r="I253" s="661" t="s">
        <v>3233</v>
      </c>
      <c r="J253" s="661" t="s">
        <v>3234</v>
      </c>
      <c r="K253" s="661" t="s">
        <v>3235</v>
      </c>
      <c r="L253" s="662">
        <v>0</v>
      </c>
      <c r="M253" s="662">
        <v>0</v>
      </c>
      <c r="N253" s="661">
        <v>1</v>
      </c>
      <c r="O253" s="742">
        <v>0.5</v>
      </c>
      <c r="P253" s="662"/>
      <c r="Q253" s="677"/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32</v>
      </c>
      <c r="B254" s="661" t="s">
        <v>567</v>
      </c>
      <c r="C254" s="661">
        <v>89301322</v>
      </c>
      <c r="D254" s="740" t="s">
        <v>4384</v>
      </c>
      <c r="E254" s="741" t="s">
        <v>2879</v>
      </c>
      <c r="F254" s="661" t="s">
        <v>2867</v>
      </c>
      <c r="G254" s="661" t="s">
        <v>3236</v>
      </c>
      <c r="H254" s="661" t="s">
        <v>568</v>
      </c>
      <c r="I254" s="661" t="s">
        <v>3237</v>
      </c>
      <c r="J254" s="661" t="s">
        <v>3238</v>
      </c>
      <c r="K254" s="661" t="s">
        <v>683</v>
      </c>
      <c r="L254" s="662">
        <v>80.599999999999994</v>
      </c>
      <c r="M254" s="662">
        <v>80.599999999999994</v>
      </c>
      <c r="N254" s="661">
        <v>1</v>
      </c>
      <c r="O254" s="742">
        <v>0.5</v>
      </c>
      <c r="P254" s="662">
        <v>80.599999999999994</v>
      </c>
      <c r="Q254" s="677">
        <v>1</v>
      </c>
      <c r="R254" s="661">
        <v>1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32</v>
      </c>
      <c r="B255" s="661" t="s">
        <v>567</v>
      </c>
      <c r="C255" s="661">
        <v>89301322</v>
      </c>
      <c r="D255" s="740" t="s">
        <v>4384</v>
      </c>
      <c r="E255" s="741" t="s">
        <v>2879</v>
      </c>
      <c r="F255" s="661" t="s">
        <v>2867</v>
      </c>
      <c r="G255" s="661" t="s">
        <v>2925</v>
      </c>
      <c r="H255" s="661" t="s">
        <v>568</v>
      </c>
      <c r="I255" s="661" t="s">
        <v>1821</v>
      </c>
      <c r="J255" s="661" t="s">
        <v>1822</v>
      </c>
      <c r="K255" s="661" t="s">
        <v>2781</v>
      </c>
      <c r="L255" s="662">
        <v>2991.23</v>
      </c>
      <c r="M255" s="662">
        <v>2991.23</v>
      </c>
      <c r="N255" s="661">
        <v>1</v>
      </c>
      <c r="O255" s="742">
        <v>1</v>
      </c>
      <c r="P255" s="662">
        <v>2991.23</v>
      </c>
      <c r="Q255" s="677">
        <v>1</v>
      </c>
      <c r="R255" s="661">
        <v>1</v>
      </c>
      <c r="S255" s="677">
        <v>1</v>
      </c>
      <c r="T255" s="742">
        <v>1</v>
      </c>
      <c r="U255" s="700">
        <v>1</v>
      </c>
    </row>
    <row r="256" spans="1:21" ht="14.4" customHeight="1" x14ac:dyDescent="0.3">
      <c r="A256" s="660">
        <v>32</v>
      </c>
      <c r="B256" s="661" t="s">
        <v>567</v>
      </c>
      <c r="C256" s="661">
        <v>89301322</v>
      </c>
      <c r="D256" s="740" t="s">
        <v>4384</v>
      </c>
      <c r="E256" s="741" t="s">
        <v>2879</v>
      </c>
      <c r="F256" s="661" t="s">
        <v>2867</v>
      </c>
      <c r="G256" s="661" t="s">
        <v>3239</v>
      </c>
      <c r="H256" s="661" t="s">
        <v>568</v>
      </c>
      <c r="I256" s="661" t="s">
        <v>3240</v>
      </c>
      <c r="J256" s="661" t="s">
        <v>3241</v>
      </c>
      <c r="K256" s="661" t="s">
        <v>3242</v>
      </c>
      <c r="L256" s="662">
        <v>90</v>
      </c>
      <c r="M256" s="662">
        <v>180</v>
      </c>
      <c r="N256" s="661">
        <v>2</v>
      </c>
      <c r="O256" s="742">
        <v>1</v>
      </c>
      <c r="P256" s="662">
        <v>90</v>
      </c>
      <c r="Q256" s="677">
        <v>0.5</v>
      </c>
      <c r="R256" s="661">
        <v>1</v>
      </c>
      <c r="S256" s="677">
        <v>0.5</v>
      </c>
      <c r="T256" s="742">
        <v>0.5</v>
      </c>
      <c r="U256" s="700">
        <v>0.5</v>
      </c>
    </row>
    <row r="257" spans="1:21" ht="14.4" customHeight="1" x14ac:dyDescent="0.3">
      <c r="A257" s="660">
        <v>32</v>
      </c>
      <c r="B257" s="661" t="s">
        <v>567</v>
      </c>
      <c r="C257" s="661">
        <v>89301322</v>
      </c>
      <c r="D257" s="740" t="s">
        <v>4384</v>
      </c>
      <c r="E257" s="741" t="s">
        <v>2879</v>
      </c>
      <c r="F257" s="661" t="s">
        <v>2867</v>
      </c>
      <c r="G257" s="661" t="s">
        <v>3243</v>
      </c>
      <c r="H257" s="661" t="s">
        <v>568</v>
      </c>
      <c r="I257" s="661" t="s">
        <v>804</v>
      </c>
      <c r="J257" s="661" t="s">
        <v>805</v>
      </c>
      <c r="K257" s="661" t="s">
        <v>3244</v>
      </c>
      <c r="L257" s="662">
        <v>156.77000000000001</v>
      </c>
      <c r="M257" s="662">
        <v>1881.2400000000002</v>
      </c>
      <c r="N257" s="661">
        <v>12</v>
      </c>
      <c r="O257" s="742">
        <v>3.5</v>
      </c>
      <c r="P257" s="662">
        <v>783.85000000000014</v>
      </c>
      <c r="Q257" s="677">
        <v>0.41666666666666669</v>
      </c>
      <c r="R257" s="661">
        <v>5</v>
      </c>
      <c r="S257" s="677">
        <v>0.41666666666666669</v>
      </c>
      <c r="T257" s="742">
        <v>1.5</v>
      </c>
      <c r="U257" s="700">
        <v>0.42857142857142855</v>
      </c>
    </row>
    <row r="258" spans="1:21" ht="14.4" customHeight="1" x14ac:dyDescent="0.3">
      <c r="A258" s="660">
        <v>32</v>
      </c>
      <c r="B258" s="661" t="s">
        <v>567</v>
      </c>
      <c r="C258" s="661">
        <v>89301322</v>
      </c>
      <c r="D258" s="740" t="s">
        <v>4384</v>
      </c>
      <c r="E258" s="741" t="s">
        <v>2879</v>
      </c>
      <c r="F258" s="661" t="s">
        <v>2867</v>
      </c>
      <c r="G258" s="661" t="s">
        <v>3245</v>
      </c>
      <c r="H258" s="661" t="s">
        <v>568</v>
      </c>
      <c r="I258" s="661" t="s">
        <v>2036</v>
      </c>
      <c r="J258" s="661" t="s">
        <v>2037</v>
      </c>
      <c r="K258" s="661" t="s">
        <v>1528</v>
      </c>
      <c r="L258" s="662">
        <v>32.270000000000003</v>
      </c>
      <c r="M258" s="662">
        <v>32.270000000000003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32</v>
      </c>
      <c r="B259" s="661" t="s">
        <v>567</v>
      </c>
      <c r="C259" s="661">
        <v>89301322</v>
      </c>
      <c r="D259" s="740" t="s">
        <v>4384</v>
      </c>
      <c r="E259" s="741" t="s">
        <v>2879</v>
      </c>
      <c r="F259" s="661" t="s">
        <v>2867</v>
      </c>
      <c r="G259" s="661" t="s">
        <v>3156</v>
      </c>
      <c r="H259" s="661" t="s">
        <v>568</v>
      </c>
      <c r="I259" s="661" t="s">
        <v>966</v>
      </c>
      <c r="J259" s="661" t="s">
        <v>967</v>
      </c>
      <c r="K259" s="661" t="s">
        <v>3157</v>
      </c>
      <c r="L259" s="662">
        <v>420.07</v>
      </c>
      <c r="M259" s="662">
        <v>2100.35</v>
      </c>
      <c r="N259" s="661">
        <v>5</v>
      </c>
      <c r="O259" s="742">
        <v>4</v>
      </c>
      <c r="P259" s="662">
        <v>1260.21</v>
      </c>
      <c r="Q259" s="677">
        <v>0.60000000000000009</v>
      </c>
      <c r="R259" s="661">
        <v>3</v>
      </c>
      <c r="S259" s="677">
        <v>0.6</v>
      </c>
      <c r="T259" s="742">
        <v>2.5</v>
      </c>
      <c r="U259" s="700">
        <v>0.625</v>
      </c>
    </row>
    <row r="260" spans="1:21" ht="14.4" customHeight="1" x14ac:dyDescent="0.3">
      <c r="A260" s="660">
        <v>32</v>
      </c>
      <c r="B260" s="661" t="s">
        <v>567</v>
      </c>
      <c r="C260" s="661">
        <v>89301322</v>
      </c>
      <c r="D260" s="740" t="s">
        <v>4384</v>
      </c>
      <c r="E260" s="741" t="s">
        <v>2879</v>
      </c>
      <c r="F260" s="661" t="s">
        <v>2867</v>
      </c>
      <c r="G260" s="661" t="s">
        <v>3246</v>
      </c>
      <c r="H260" s="661" t="s">
        <v>568</v>
      </c>
      <c r="I260" s="661" t="s">
        <v>3247</v>
      </c>
      <c r="J260" s="661" t="s">
        <v>3248</v>
      </c>
      <c r="K260" s="661" t="s">
        <v>3190</v>
      </c>
      <c r="L260" s="662">
        <v>1860.93</v>
      </c>
      <c r="M260" s="662">
        <v>1860.93</v>
      </c>
      <c r="N260" s="661">
        <v>1</v>
      </c>
      <c r="O260" s="742">
        <v>1</v>
      </c>
      <c r="P260" s="662">
        <v>1860.93</v>
      </c>
      <c r="Q260" s="677">
        <v>1</v>
      </c>
      <c r="R260" s="661">
        <v>1</v>
      </c>
      <c r="S260" s="677">
        <v>1</v>
      </c>
      <c r="T260" s="742">
        <v>1</v>
      </c>
      <c r="U260" s="700">
        <v>1</v>
      </c>
    </row>
    <row r="261" spans="1:21" ht="14.4" customHeight="1" x14ac:dyDescent="0.3">
      <c r="A261" s="660">
        <v>32</v>
      </c>
      <c r="B261" s="661" t="s">
        <v>567</v>
      </c>
      <c r="C261" s="661">
        <v>89301322</v>
      </c>
      <c r="D261" s="740" t="s">
        <v>4384</v>
      </c>
      <c r="E261" s="741" t="s">
        <v>2879</v>
      </c>
      <c r="F261" s="661" t="s">
        <v>2867</v>
      </c>
      <c r="G261" s="661" t="s">
        <v>2984</v>
      </c>
      <c r="H261" s="661" t="s">
        <v>568</v>
      </c>
      <c r="I261" s="661" t="s">
        <v>3249</v>
      </c>
      <c r="J261" s="661" t="s">
        <v>2986</v>
      </c>
      <c r="K261" s="661" t="s">
        <v>3250</v>
      </c>
      <c r="L261" s="662">
        <v>48.42</v>
      </c>
      <c r="M261" s="662">
        <v>96.84</v>
      </c>
      <c r="N261" s="661">
        <v>2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32</v>
      </c>
      <c r="B262" s="661" t="s">
        <v>567</v>
      </c>
      <c r="C262" s="661">
        <v>89301322</v>
      </c>
      <c r="D262" s="740" t="s">
        <v>4384</v>
      </c>
      <c r="E262" s="741" t="s">
        <v>2879</v>
      </c>
      <c r="F262" s="661" t="s">
        <v>2867</v>
      </c>
      <c r="G262" s="661" t="s">
        <v>2984</v>
      </c>
      <c r="H262" s="661" t="s">
        <v>568</v>
      </c>
      <c r="I262" s="661" t="s">
        <v>3251</v>
      </c>
      <c r="J262" s="661" t="s">
        <v>3252</v>
      </c>
      <c r="K262" s="661" t="s">
        <v>921</v>
      </c>
      <c r="L262" s="662">
        <v>0</v>
      </c>
      <c r="M262" s="662">
        <v>0</v>
      </c>
      <c r="N262" s="661">
        <v>1</v>
      </c>
      <c r="O262" s="742">
        <v>0.5</v>
      </c>
      <c r="P262" s="662"/>
      <c r="Q262" s="677"/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32</v>
      </c>
      <c r="B263" s="661" t="s">
        <v>567</v>
      </c>
      <c r="C263" s="661">
        <v>89301322</v>
      </c>
      <c r="D263" s="740" t="s">
        <v>4384</v>
      </c>
      <c r="E263" s="741" t="s">
        <v>2879</v>
      </c>
      <c r="F263" s="661" t="s">
        <v>2867</v>
      </c>
      <c r="G263" s="661" t="s">
        <v>3253</v>
      </c>
      <c r="H263" s="661" t="s">
        <v>1453</v>
      </c>
      <c r="I263" s="661" t="s">
        <v>3254</v>
      </c>
      <c r="J263" s="661" t="s">
        <v>3255</v>
      </c>
      <c r="K263" s="661" t="s">
        <v>3256</v>
      </c>
      <c r="L263" s="662">
        <v>2179.9299999999998</v>
      </c>
      <c r="M263" s="662">
        <v>8719.7199999999993</v>
      </c>
      <c r="N263" s="661">
        <v>4</v>
      </c>
      <c r="O263" s="742">
        <v>1</v>
      </c>
      <c r="P263" s="662">
        <v>8719.7199999999993</v>
      </c>
      <c r="Q263" s="677">
        <v>1</v>
      </c>
      <c r="R263" s="661">
        <v>4</v>
      </c>
      <c r="S263" s="677">
        <v>1</v>
      </c>
      <c r="T263" s="742">
        <v>1</v>
      </c>
      <c r="U263" s="700">
        <v>1</v>
      </c>
    </row>
    <row r="264" spans="1:21" ht="14.4" customHeight="1" x14ac:dyDescent="0.3">
      <c r="A264" s="660">
        <v>32</v>
      </c>
      <c r="B264" s="661" t="s">
        <v>567</v>
      </c>
      <c r="C264" s="661">
        <v>89301322</v>
      </c>
      <c r="D264" s="740" t="s">
        <v>4384</v>
      </c>
      <c r="E264" s="741" t="s">
        <v>2879</v>
      </c>
      <c r="F264" s="661" t="s">
        <v>2867</v>
      </c>
      <c r="G264" s="661" t="s">
        <v>3257</v>
      </c>
      <c r="H264" s="661" t="s">
        <v>568</v>
      </c>
      <c r="I264" s="661" t="s">
        <v>665</v>
      </c>
      <c r="J264" s="661" t="s">
        <v>666</v>
      </c>
      <c r="K264" s="661" t="s">
        <v>3258</v>
      </c>
      <c r="L264" s="662">
        <v>0</v>
      </c>
      <c r="M264" s="662">
        <v>0</v>
      </c>
      <c r="N264" s="661">
        <v>1</v>
      </c>
      <c r="O264" s="742">
        <v>0.5</v>
      </c>
      <c r="P264" s="662"/>
      <c r="Q264" s="677"/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32</v>
      </c>
      <c r="B265" s="661" t="s">
        <v>567</v>
      </c>
      <c r="C265" s="661">
        <v>89301322</v>
      </c>
      <c r="D265" s="740" t="s">
        <v>4384</v>
      </c>
      <c r="E265" s="741" t="s">
        <v>2879</v>
      </c>
      <c r="F265" s="661" t="s">
        <v>2867</v>
      </c>
      <c r="G265" s="661" t="s">
        <v>2939</v>
      </c>
      <c r="H265" s="661" t="s">
        <v>568</v>
      </c>
      <c r="I265" s="661" t="s">
        <v>1719</v>
      </c>
      <c r="J265" s="661" t="s">
        <v>1720</v>
      </c>
      <c r="K265" s="661" t="s">
        <v>2763</v>
      </c>
      <c r="L265" s="662">
        <v>111.72</v>
      </c>
      <c r="M265" s="662">
        <v>335.15999999999997</v>
      </c>
      <c r="N265" s="661">
        <v>3</v>
      </c>
      <c r="O265" s="742">
        <v>2</v>
      </c>
      <c r="P265" s="662">
        <v>223.44</v>
      </c>
      <c r="Q265" s="677">
        <v>0.66666666666666674</v>
      </c>
      <c r="R265" s="661">
        <v>2</v>
      </c>
      <c r="S265" s="677">
        <v>0.66666666666666663</v>
      </c>
      <c r="T265" s="742">
        <v>1.5</v>
      </c>
      <c r="U265" s="700">
        <v>0.75</v>
      </c>
    </row>
    <row r="266" spans="1:21" ht="14.4" customHeight="1" x14ac:dyDescent="0.3">
      <c r="A266" s="660">
        <v>32</v>
      </c>
      <c r="B266" s="661" t="s">
        <v>567</v>
      </c>
      <c r="C266" s="661">
        <v>89301322</v>
      </c>
      <c r="D266" s="740" t="s">
        <v>4384</v>
      </c>
      <c r="E266" s="741" t="s">
        <v>2879</v>
      </c>
      <c r="F266" s="661" t="s">
        <v>2867</v>
      </c>
      <c r="G266" s="661" t="s">
        <v>3259</v>
      </c>
      <c r="H266" s="661" t="s">
        <v>568</v>
      </c>
      <c r="I266" s="661" t="s">
        <v>3260</v>
      </c>
      <c r="J266" s="661" t="s">
        <v>3261</v>
      </c>
      <c r="K266" s="661" t="s">
        <v>3262</v>
      </c>
      <c r="L266" s="662">
        <v>300.33</v>
      </c>
      <c r="M266" s="662">
        <v>300.33</v>
      </c>
      <c r="N266" s="661">
        <v>1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32</v>
      </c>
      <c r="B267" s="661" t="s">
        <v>567</v>
      </c>
      <c r="C267" s="661">
        <v>89301322</v>
      </c>
      <c r="D267" s="740" t="s">
        <v>4384</v>
      </c>
      <c r="E267" s="741" t="s">
        <v>2879</v>
      </c>
      <c r="F267" s="661" t="s">
        <v>2867</v>
      </c>
      <c r="G267" s="661" t="s">
        <v>3041</v>
      </c>
      <c r="H267" s="661" t="s">
        <v>568</v>
      </c>
      <c r="I267" s="661" t="s">
        <v>3263</v>
      </c>
      <c r="J267" s="661" t="s">
        <v>3264</v>
      </c>
      <c r="K267" s="661" t="s">
        <v>3265</v>
      </c>
      <c r="L267" s="662">
        <v>0</v>
      </c>
      <c r="M267" s="662">
        <v>0</v>
      </c>
      <c r="N267" s="661">
        <v>1</v>
      </c>
      <c r="O267" s="742">
        <v>1</v>
      </c>
      <c r="P267" s="662"/>
      <c r="Q267" s="677"/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32</v>
      </c>
      <c r="B268" s="661" t="s">
        <v>567</v>
      </c>
      <c r="C268" s="661">
        <v>89301322</v>
      </c>
      <c r="D268" s="740" t="s">
        <v>4384</v>
      </c>
      <c r="E268" s="741" t="s">
        <v>2879</v>
      </c>
      <c r="F268" s="661" t="s">
        <v>2867</v>
      </c>
      <c r="G268" s="661" t="s">
        <v>3168</v>
      </c>
      <c r="H268" s="661" t="s">
        <v>568</v>
      </c>
      <c r="I268" s="661" t="s">
        <v>3266</v>
      </c>
      <c r="J268" s="661" t="s">
        <v>3170</v>
      </c>
      <c r="K268" s="661" t="s">
        <v>2843</v>
      </c>
      <c r="L268" s="662">
        <v>0</v>
      </c>
      <c r="M268" s="662">
        <v>0</v>
      </c>
      <c r="N268" s="661">
        <v>1</v>
      </c>
      <c r="O268" s="742">
        <v>0.5</v>
      </c>
      <c r="P268" s="662">
        <v>0</v>
      </c>
      <c r="Q268" s="677"/>
      <c r="R268" s="661">
        <v>1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32</v>
      </c>
      <c r="B269" s="661" t="s">
        <v>567</v>
      </c>
      <c r="C269" s="661">
        <v>89301322</v>
      </c>
      <c r="D269" s="740" t="s">
        <v>4384</v>
      </c>
      <c r="E269" s="741" t="s">
        <v>2879</v>
      </c>
      <c r="F269" s="661" t="s">
        <v>2867</v>
      </c>
      <c r="G269" s="661" t="s">
        <v>3168</v>
      </c>
      <c r="H269" s="661" t="s">
        <v>568</v>
      </c>
      <c r="I269" s="661" t="s">
        <v>3267</v>
      </c>
      <c r="J269" s="661" t="s">
        <v>3268</v>
      </c>
      <c r="K269" s="661" t="s">
        <v>3269</v>
      </c>
      <c r="L269" s="662">
        <v>52.75</v>
      </c>
      <c r="M269" s="662">
        <v>52.75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32</v>
      </c>
      <c r="B270" s="661" t="s">
        <v>567</v>
      </c>
      <c r="C270" s="661">
        <v>89301322</v>
      </c>
      <c r="D270" s="740" t="s">
        <v>4384</v>
      </c>
      <c r="E270" s="741" t="s">
        <v>2879</v>
      </c>
      <c r="F270" s="661" t="s">
        <v>2867</v>
      </c>
      <c r="G270" s="661" t="s">
        <v>3168</v>
      </c>
      <c r="H270" s="661" t="s">
        <v>568</v>
      </c>
      <c r="I270" s="661" t="s">
        <v>3169</v>
      </c>
      <c r="J270" s="661" t="s">
        <v>3170</v>
      </c>
      <c r="K270" s="661" t="s">
        <v>3171</v>
      </c>
      <c r="L270" s="662">
        <v>29.54</v>
      </c>
      <c r="M270" s="662">
        <v>29.54</v>
      </c>
      <c r="N270" s="661">
        <v>1</v>
      </c>
      <c r="O270" s="742">
        <v>0.5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32</v>
      </c>
      <c r="B271" s="661" t="s">
        <v>567</v>
      </c>
      <c r="C271" s="661">
        <v>89301322</v>
      </c>
      <c r="D271" s="740" t="s">
        <v>4384</v>
      </c>
      <c r="E271" s="741" t="s">
        <v>2879</v>
      </c>
      <c r="F271" s="661" t="s">
        <v>2867</v>
      </c>
      <c r="G271" s="661" t="s">
        <v>2942</v>
      </c>
      <c r="H271" s="661" t="s">
        <v>568</v>
      </c>
      <c r="I271" s="661" t="s">
        <v>808</v>
      </c>
      <c r="J271" s="661" t="s">
        <v>2943</v>
      </c>
      <c r="K271" s="661" t="s">
        <v>2944</v>
      </c>
      <c r="L271" s="662">
        <v>88.76</v>
      </c>
      <c r="M271" s="662">
        <v>798.84000000000015</v>
      </c>
      <c r="N271" s="661">
        <v>9</v>
      </c>
      <c r="O271" s="742">
        <v>3</v>
      </c>
      <c r="P271" s="662">
        <v>355.04</v>
      </c>
      <c r="Q271" s="677">
        <v>0.44444444444444436</v>
      </c>
      <c r="R271" s="661">
        <v>4</v>
      </c>
      <c r="S271" s="677">
        <v>0.44444444444444442</v>
      </c>
      <c r="T271" s="742">
        <v>1</v>
      </c>
      <c r="U271" s="700">
        <v>0.33333333333333331</v>
      </c>
    </row>
    <row r="272" spans="1:21" ht="14.4" customHeight="1" x14ac:dyDescent="0.3">
      <c r="A272" s="660">
        <v>32</v>
      </c>
      <c r="B272" s="661" t="s">
        <v>567</v>
      </c>
      <c r="C272" s="661">
        <v>89301322</v>
      </c>
      <c r="D272" s="740" t="s">
        <v>4384</v>
      </c>
      <c r="E272" s="741" t="s">
        <v>2879</v>
      </c>
      <c r="F272" s="661" t="s">
        <v>2867</v>
      </c>
      <c r="G272" s="661" t="s">
        <v>3044</v>
      </c>
      <c r="H272" s="661" t="s">
        <v>568</v>
      </c>
      <c r="I272" s="661" t="s">
        <v>3045</v>
      </c>
      <c r="J272" s="661" t="s">
        <v>3046</v>
      </c>
      <c r="K272" s="661" t="s">
        <v>3047</v>
      </c>
      <c r="L272" s="662">
        <v>733.55</v>
      </c>
      <c r="M272" s="662">
        <v>1467.1</v>
      </c>
      <c r="N272" s="661">
        <v>2</v>
      </c>
      <c r="O272" s="742">
        <v>1</v>
      </c>
      <c r="P272" s="662">
        <v>1467.1</v>
      </c>
      <c r="Q272" s="677">
        <v>1</v>
      </c>
      <c r="R272" s="661">
        <v>2</v>
      </c>
      <c r="S272" s="677">
        <v>1</v>
      </c>
      <c r="T272" s="742">
        <v>1</v>
      </c>
      <c r="U272" s="700">
        <v>1</v>
      </c>
    </row>
    <row r="273" spans="1:21" ht="14.4" customHeight="1" x14ac:dyDescent="0.3">
      <c r="A273" s="660">
        <v>32</v>
      </c>
      <c r="B273" s="661" t="s">
        <v>567</v>
      </c>
      <c r="C273" s="661">
        <v>89301322</v>
      </c>
      <c r="D273" s="740" t="s">
        <v>4384</v>
      </c>
      <c r="E273" s="741" t="s">
        <v>2879</v>
      </c>
      <c r="F273" s="661" t="s">
        <v>2867</v>
      </c>
      <c r="G273" s="661" t="s">
        <v>3053</v>
      </c>
      <c r="H273" s="661" t="s">
        <v>568</v>
      </c>
      <c r="I273" s="661" t="s">
        <v>1001</v>
      </c>
      <c r="J273" s="661" t="s">
        <v>1002</v>
      </c>
      <c r="K273" s="661" t="s">
        <v>1003</v>
      </c>
      <c r="L273" s="662">
        <v>0</v>
      </c>
      <c r="M273" s="662">
        <v>0</v>
      </c>
      <c r="N273" s="661">
        <v>1</v>
      </c>
      <c r="O273" s="742">
        <v>0.5</v>
      </c>
      <c r="P273" s="662">
        <v>0</v>
      </c>
      <c r="Q273" s="677"/>
      <c r="R273" s="661">
        <v>1</v>
      </c>
      <c r="S273" s="677">
        <v>1</v>
      </c>
      <c r="T273" s="742">
        <v>0.5</v>
      </c>
      <c r="U273" s="700">
        <v>1</v>
      </c>
    </row>
    <row r="274" spans="1:21" ht="14.4" customHeight="1" x14ac:dyDescent="0.3">
      <c r="A274" s="660">
        <v>32</v>
      </c>
      <c r="B274" s="661" t="s">
        <v>567</v>
      </c>
      <c r="C274" s="661">
        <v>89301322</v>
      </c>
      <c r="D274" s="740" t="s">
        <v>4384</v>
      </c>
      <c r="E274" s="741" t="s">
        <v>2879</v>
      </c>
      <c r="F274" s="661" t="s">
        <v>2867</v>
      </c>
      <c r="G274" s="661" t="s">
        <v>3053</v>
      </c>
      <c r="H274" s="661" t="s">
        <v>568</v>
      </c>
      <c r="I274" s="661" t="s">
        <v>2051</v>
      </c>
      <c r="J274" s="661" t="s">
        <v>1002</v>
      </c>
      <c r="K274" s="661" t="s">
        <v>3054</v>
      </c>
      <c r="L274" s="662">
        <v>0</v>
      </c>
      <c r="M274" s="662">
        <v>0</v>
      </c>
      <c r="N274" s="661">
        <v>1</v>
      </c>
      <c r="O274" s="742">
        <v>0.5</v>
      </c>
      <c r="P274" s="662">
        <v>0</v>
      </c>
      <c r="Q274" s="677"/>
      <c r="R274" s="661">
        <v>1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32</v>
      </c>
      <c r="B275" s="661" t="s">
        <v>567</v>
      </c>
      <c r="C275" s="661">
        <v>89301322</v>
      </c>
      <c r="D275" s="740" t="s">
        <v>4384</v>
      </c>
      <c r="E275" s="741" t="s">
        <v>2879</v>
      </c>
      <c r="F275" s="661" t="s">
        <v>2867</v>
      </c>
      <c r="G275" s="661" t="s">
        <v>2995</v>
      </c>
      <c r="H275" s="661" t="s">
        <v>568</v>
      </c>
      <c r="I275" s="661" t="s">
        <v>713</v>
      </c>
      <c r="J275" s="661" t="s">
        <v>2996</v>
      </c>
      <c r="K275" s="661" t="s">
        <v>2997</v>
      </c>
      <c r="L275" s="662">
        <v>0</v>
      </c>
      <c r="M275" s="662">
        <v>0</v>
      </c>
      <c r="N275" s="661">
        <v>1</v>
      </c>
      <c r="O275" s="742">
        <v>0.5</v>
      </c>
      <c r="P275" s="662">
        <v>0</v>
      </c>
      <c r="Q275" s="677"/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32</v>
      </c>
      <c r="B276" s="661" t="s">
        <v>567</v>
      </c>
      <c r="C276" s="661">
        <v>89301322</v>
      </c>
      <c r="D276" s="740" t="s">
        <v>4384</v>
      </c>
      <c r="E276" s="741" t="s">
        <v>2879</v>
      </c>
      <c r="F276" s="661" t="s">
        <v>2867</v>
      </c>
      <c r="G276" s="661" t="s">
        <v>3270</v>
      </c>
      <c r="H276" s="661" t="s">
        <v>568</v>
      </c>
      <c r="I276" s="661" t="s">
        <v>927</v>
      </c>
      <c r="J276" s="661" t="s">
        <v>928</v>
      </c>
      <c r="K276" s="661" t="s">
        <v>929</v>
      </c>
      <c r="L276" s="662">
        <v>59.78</v>
      </c>
      <c r="M276" s="662">
        <v>179.34</v>
      </c>
      <c r="N276" s="661">
        <v>3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32</v>
      </c>
      <c r="B277" s="661" t="s">
        <v>567</v>
      </c>
      <c r="C277" s="661">
        <v>89301322</v>
      </c>
      <c r="D277" s="740" t="s">
        <v>4384</v>
      </c>
      <c r="E277" s="741" t="s">
        <v>2879</v>
      </c>
      <c r="F277" s="661" t="s">
        <v>2867</v>
      </c>
      <c r="G277" s="661" t="s">
        <v>3071</v>
      </c>
      <c r="H277" s="661" t="s">
        <v>568</v>
      </c>
      <c r="I277" s="661" t="s">
        <v>1402</v>
      </c>
      <c r="J277" s="661" t="s">
        <v>1403</v>
      </c>
      <c r="K277" s="661" t="s">
        <v>1404</v>
      </c>
      <c r="L277" s="662">
        <v>131.36000000000001</v>
      </c>
      <c r="M277" s="662">
        <v>131.36000000000001</v>
      </c>
      <c r="N277" s="661">
        <v>1</v>
      </c>
      <c r="O277" s="742">
        <v>1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32</v>
      </c>
      <c r="B278" s="661" t="s">
        <v>567</v>
      </c>
      <c r="C278" s="661">
        <v>89301322</v>
      </c>
      <c r="D278" s="740" t="s">
        <v>4384</v>
      </c>
      <c r="E278" s="741" t="s">
        <v>2879</v>
      </c>
      <c r="F278" s="661" t="s">
        <v>2867</v>
      </c>
      <c r="G278" s="661" t="s">
        <v>2949</v>
      </c>
      <c r="H278" s="661" t="s">
        <v>1453</v>
      </c>
      <c r="I278" s="661" t="s">
        <v>2364</v>
      </c>
      <c r="J278" s="661" t="s">
        <v>2361</v>
      </c>
      <c r="K278" s="661" t="s">
        <v>1483</v>
      </c>
      <c r="L278" s="662">
        <v>1847.49</v>
      </c>
      <c r="M278" s="662">
        <v>1847.49</v>
      </c>
      <c r="N278" s="661">
        <v>1</v>
      </c>
      <c r="O278" s="742">
        <v>1</v>
      </c>
      <c r="P278" s="662">
        <v>1847.49</v>
      </c>
      <c r="Q278" s="677">
        <v>1</v>
      </c>
      <c r="R278" s="661">
        <v>1</v>
      </c>
      <c r="S278" s="677">
        <v>1</v>
      </c>
      <c r="T278" s="742">
        <v>1</v>
      </c>
      <c r="U278" s="700">
        <v>1</v>
      </c>
    </row>
    <row r="279" spans="1:21" ht="14.4" customHeight="1" x14ac:dyDescent="0.3">
      <c r="A279" s="660">
        <v>32</v>
      </c>
      <c r="B279" s="661" t="s">
        <v>567</v>
      </c>
      <c r="C279" s="661">
        <v>89301322</v>
      </c>
      <c r="D279" s="740" t="s">
        <v>4384</v>
      </c>
      <c r="E279" s="741" t="s">
        <v>2879</v>
      </c>
      <c r="F279" s="661" t="s">
        <v>2867</v>
      </c>
      <c r="G279" s="661" t="s">
        <v>3271</v>
      </c>
      <c r="H279" s="661" t="s">
        <v>568</v>
      </c>
      <c r="I279" s="661" t="s">
        <v>3272</v>
      </c>
      <c r="J279" s="661" t="s">
        <v>3273</v>
      </c>
      <c r="K279" s="661" t="s">
        <v>3274</v>
      </c>
      <c r="L279" s="662">
        <v>0</v>
      </c>
      <c r="M279" s="662">
        <v>0</v>
      </c>
      <c r="N279" s="661">
        <v>1</v>
      </c>
      <c r="O279" s="742">
        <v>1</v>
      </c>
      <c r="P279" s="662"/>
      <c r="Q279" s="677"/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32</v>
      </c>
      <c r="B280" s="661" t="s">
        <v>567</v>
      </c>
      <c r="C280" s="661">
        <v>89301322</v>
      </c>
      <c r="D280" s="740" t="s">
        <v>4384</v>
      </c>
      <c r="E280" s="741" t="s">
        <v>2879</v>
      </c>
      <c r="F280" s="661" t="s">
        <v>2867</v>
      </c>
      <c r="G280" s="661" t="s">
        <v>2954</v>
      </c>
      <c r="H280" s="661" t="s">
        <v>568</v>
      </c>
      <c r="I280" s="661" t="s">
        <v>3275</v>
      </c>
      <c r="J280" s="661" t="s">
        <v>721</v>
      </c>
      <c r="K280" s="661" t="s">
        <v>2957</v>
      </c>
      <c r="L280" s="662">
        <v>93.71</v>
      </c>
      <c r="M280" s="662">
        <v>281.13</v>
      </c>
      <c r="N280" s="661">
        <v>3</v>
      </c>
      <c r="O280" s="742">
        <v>1.5</v>
      </c>
      <c r="P280" s="662">
        <v>93.71</v>
      </c>
      <c r="Q280" s="677">
        <v>0.33333333333333331</v>
      </c>
      <c r="R280" s="661">
        <v>1</v>
      </c>
      <c r="S280" s="677">
        <v>0.33333333333333331</v>
      </c>
      <c r="T280" s="742">
        <v>0.5</v>
      </c>
      <c r="U280" s="700">
        <v>0.33333333333333331</v>
      </c>
    </row>
    <row r="281" spans="1:21" ht="14.4" customHeight="1" x14ac:dyDescent="0.3">
      <c r="A281" s="660">
        <v>32</v>
      </c>
      <c r="B281" s="661" t="s">
        <v>567</v>
      </c>
      <c r="C281" s="661">
        <v>89301322</v>
      </c>
      <c r="D281" s="740" t="s">
        <v>4384</v>
      </c>
      <c r="E281" s="741" t="s">
        <v>2879</v>
      </c>
      <c r="F281" s="661" t="s">
        <v>2867</v>
      </c>
      <c r="G281" s="661" t="s">
        <v>2954</v>
      </c>
      <c r="H281" s="661" t="s">
        <v>568</v>
      </c>
      <c r="I281" s="661" t="s">
        <v>720</v>
      </c>
      <c r="J281" s="661" t="s">
        <v>721</v>
      </c>
      <c r="K281" s="661" t="s">
        <v>722</v>
      </c>
      <c r="L281" s="662">
        <v>301.2</v>
      </c>
      <c r="M281" s="662">
        <v>301.2</v>
      </c>
      <c r="N281" s="661">
        <v>1</v>
      </c>
      <c r="O281" s="742">
        <v>0.5</v>
      </c>
      <c r="P281" s="662">
        <v>301.2</v>
      </c>
      <c r="Q281" s="677">
        <v>1</v>
      </c>
      <c r="R281" s="661">
        <v>1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32</v>
      </c>
      <c r="B282" s="661" t="s">
        <v>567</v>
      </c>
      <c r="C282" s="661">
        <v>89301322</v>
      </c>
      <c r="D282" s="740" t="s">
        <v>4384</v>
      </c>
      <c r="E282" s="741" t="s">
        <v>2879</v>
      </c>
      <c r="F282" s="661" t="s">
        <v>2867</v>
      </c>
      <c r="G282" s="661" t="s">
        <v>2954</v>
      </c>
      <c r="H282" s="661" t="s">
        <v>568</v>
      </c>
      <c r="I282" s="661" t="s">
        <v>3276</v>
      </c>
      <c r="J282" s="661" t="s">
        <v>3277</v>
      </c>
      <c r="K282" s="661" t="s">
        <v>3004</v>
      </c>
      <c r="L282" s="662">
        <v>334.66</v>
      </c>
      <c r="M282" s="662">
        <v>334.66</v>
      </c>
      <c r="N282" s="661">
        <v>1</v>
      </c>
      <c r="O282" s="742">
        <v>1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32</v>
      </c>
      <c r="B283" s="661" t="s">
        <v>567</v>
      </c>
      <c r="C283" s="661">
        <v>89301322</v>
      </c>
      <c r="D283" s="740" t="s">
        <v>4384</v>
      </c>
      <c r="E283" s="741" t="s">
        <v>2879</v>
      </c>
      <c r="F283" s="661" t="s">
        <v>2867</v>
      </c>
      <c r="G283" s="661" t="s">
        <v>2970</v>
      </c>
      <c r="H283" s="661" t="s">
        <v>1453</v>
      </c>
      <c r="I283" s="661" t="s">
        <v>3097</v>
      </c>
      <c r="J283" s="661" t="s">
        <v>2972</v>
      </c>
      <c r="K283" s="661" t="s">
        <v>3098</v>
      </c>
      <c r="L283" s="662">
        <v>167.33</v>
      </c>
      <c r="M283" s="662">
        <v>167.33</v>
      </c>
      <c r="N283" s="661">
        <v>1</v>
      </c>
      <c r="O283" s="742">
        <v>0.5</v>
      </c>
      <c r="P283" s="662">
        <v>167.33</v>
      </c>
      <c r="Q283" s="677">
        <v>1</v>
      </c>
      <c r="R283" s="661">
        <v>1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32</v>
      </c>
      <c r="B284" s="661" t="s">
        <v>567</v>
      </c>
      <c r="C284" s="661">
        <v>89301322</v>
      </c>
      <c r="D284" s="740" t="s">
        <v>4384</v>
      </c>
      <c r="E284" s="741" t="s">
        <v>2879</v>
      </c>
      <c r="F284" s="661" t="s">
        <v>2867</v>
      </c>
      <c r="G284" s="661" t="s">
        <v>3278</v>
      </c>
      <c r="H284" s="661" t="s">
        <v>568</v>
      </c>
      <c r="I284" s="661" t="s">
        <v>3279</v>
      </c>
      <c r="J284" s="661" t="s">
        <v>1385</v>
      </c>
      <c r="K284" s="661" t="s">
        <v>2159</v>
      </c>
      <c r="L284" s="662">
        <v>54.23</v>
      </c>
      <c r="M284" s="662">
        <v>54.23</v>
      </c>
      <c r="N284" s="661">
        <v>1</v>
      </c>
      <c r="O284" s="742">
        <v>0.5</v>
      </c>
      <c r="P284" s="662">
        <v>54.23</v>
      </c>
      <c r="Q284" s="677">
        <v>1</v>
      </c>
      <c r="R284" s="661">
        <v>1</v>
      </c>
      <c r="S284" s="677">
        <v>1</v>
      </c>
      <c r="T284" s="742">
        <v>0.5</v>
      </c>
      <c r="U284" s="700">
        <v>1</v>
      </c>
    </row>
    <row r="285" spans="1:21" ht="14.4" customHeight="1" x14ac:dyDescent="0.3">
      <c r="A285" s="660">
        <v>32</v>
      </c>
      <c r="B285" s="661" t="s">
        <v>567</v>
      </c>
      <c r="C285" s="661">
        <v>89301322</v>
      </c>
      <c r="D285" s="740" t="s">
        <v>4384</v>
      </c>
      <c r="E285" s="741" t="s">
        <v>2879</v>
      </c>
      <c r="F285" s="661" t="s">
        <v>2867</v>
      </c>
      <c r="G285" s="661" t="s">
        <v>2958</v>
      </c>
      <c r="H285" s="661" t="s">
        <v>568</v>
      </c>
      <c r="I285" s="661" t="s">
        <v>1032</v>
      </c>
      <c r="J285" s="661" t="s">
        <v>2959</v>
      </c>
      <c r="K285" s="661" t="s">
        <v>2960</v>
      </c>
      <c r="L285" s="662">
        <v>99.11</v>
      </c>
      <c r="M285" s="662">
        <v>198.22</v>
      </c>
      <c r="N285" s="661">
        <v>2</v>
      </c>
      <c r="O285" s="742">
        <v>1.5</v>
      </c>
      <c r="P285" s="662">
        <v>99.11</v>
      </c>
      <c r="Q285" s="677">
        <v>0.5</v>
      </c>
      <c r="R285" s="661">
        <v>1</v>
      </c>
      <c r="S285" s="677">
        <v>0.5</v>
      </c>
      <c r="T285" s="742">
        <v>0.5</v>
      </c>
      <c r="U285" s="700">
        <v>0.33333333333333331</v>
      </c>
    </row>
    <row r="286" spans="1:21" ht="14.4" customHeight="1" x14ac:dyDescent="0.3">
      <c r="A286" s="660">
        <v>32</v>
      </c>
      <c r="B286" s="661" t="s">
        <v>567</v>
      </c>
      <c r="C286" s="661">
        <v>89301322</v>
      </c>
      <c r="D286" s="740" t="s">
        <v>4384</v>
      </c>
      <c r="E286" s="741" t="s">
        <v>2879</v>
      </c>
      <c r="F286" s="661" t="s">
        <v>2867</v>
      </c>
      <c r="G286" s="661" t="s">
        <v>3201</v>
      </c>
      <c r="H286" s="661" t="s">
        <v>1453</v>
      </c>
      <c r="I286" s="661" t="s">
        <v>3280</v>
      </c>
      <c r="J286" s="661" t="s">
        <v>3281</v>
      </c>
      <c r="K286" s="661" t="s">
        <v>3282</v>
      </c>
      <c r="L286" s="662">
        <v>26.03</v>
      </c>
      <c r="M286" s="662">
        <v>26.03</v>
      </c>
      <c r="N286" s="661">
        <v>1</v>
      </c>
      <c r="O286" s="742">
        <v>1</v>
      </c>
      <c r="P286" s="662">
        <v>26.03</v>
      </c>
      <c r="Q286" s="677">
        <v>1</v>
      </c>
      <c r="R286" s="661">
        <v>1</v>
      </c>
      <c r="S286" s="677">
        <v>1</v>
      </c>
      <c r="T286" s="742">
        <v>1</v>
      </c>
      <c r="U286" s="700">
        <v>1</v>
      </c>
    </row>
    <row r="287" spans="1:21" ht="14.4" customHeight="1" x14ac:dyDescent="0.3">
      <c r="A287" s="660">
        <v>32</v>
      </c>
      <c r="B287" s="661" t="s">
        <v>567</v>
      </c>
      <c r="C287" s="661">
        <v>89301322</v>
      </c>
      <c r="D287" s="740" t="s">
        <v>4384</v>
      </c>
      <c r="E287" s="741" t="s">
        <v>2879</v>
      </c>
      <c r="F287" s="661" t="s">
        <v>2867</v>
      </c>
      <c r="G287" s="661" t="s">
        <v>3060</v>
      </c>
      <c r="H287" s="661" t="s">
        <v>568</v>
      </c>
      <c r="I287" s="661" t="s">
        <v>857</v>
      </c>
      <c r="J287" s="661" t="s">
        <v>3061</v>
      </c>
      <c r="K287" s="661" t="s">
        <v>3062</v>
      </c>
      <c r="L287" s="662">
        <v>0</v>
      </c>
      <c r="M287" s="662">
        <v>0</v>
      </c>
      <c r="N287" s="661">
        <v>11</v>
      </c>
      <c r="O287" s="742">
        <v>5</v>
      </c>
      <c r="P287" s="662">
        <v>0</v>
      </c>
      <c r="Q287" s="677"/>
      <c r="R287" s="661">
        <v>6</v>
      </c>
      <c r="S287" s="677">
        <v>0.54545454545454541</v>
      </c>
      <c r="T287" s="742">
        <v>2</v>
      </c>
      <c r="U287" s="700">
        <v>0.4</v>
      </c>
    </row>
    <row r="288" spans="1:21" ht="14.4" customHeight="1" x14ac:dyDescent="0.3">
      <c r="A288" s="660">
        <v>32</v>
      </c>
      <c r="B288" s="661" t="s">
        <v>567</v>
      </c>
      <c r="C288" s="661">
        <v>89301322</v>
      </c>
      <c r="D288" s="740" t="s">
        <v>4384</v>
      </c>
      <c r="E288" s="741" t="s">
        <v>2879</v>
      </c>
      <c r="F288" s="661" t="s">
        <v>2867</v>
      </c>
      <c r="G288" s="661" t="s">
        <v>2961</v>
      </c>
      <c r="H288" s="661" t="s">
        <v>568</v>
      </c>
      <c r="I288" s="661" t="s">
        <v>3283</v>
      </c>
      <c r="J288" s="661" t="s">
        <v>3284</v>
      </c>
      <c r="K288" s="661" t="s">
        <v>3285</v>
      </c>
      <c r="L288" s="662">
        <v>71.67</v>
      </c>
      <c r="M288" s="662">
        <v>143.34</v>
      </c>
      <c r="N288" s="661">
        <v>2</v>
      </c>
      <c r="O288" s="742">
        <v>1</v>
      </c>
      <c r="P288" s="662">
        <v>143.34</v>
      </c>
      <c r="Q288" s="677">
        <v>1</v>
      </c>
      <c r="R288" s="661">
        <v>2</v>
      </c>
      <c r="S288" s="677">
        <v>1</v>
      </c>
      <c r="T288" s="742">
        <v>1</v>
      </c>
      <c r="U288" s="700">
        <v>1</v>
      </c>
    </row>
    <row r="289" spans="1:21" ht="14.4" customHeight="1" x14ac:dyDescent="0.3">
      <c r="A289" s="660">
        <v>32</v>
      </c>
      <c r="B289" s="661" t="s">
        <v>567</v>
      </c>
      <c r="C289" s="661">
        <v>89301322</v>
      </c>
      <c r="D289" s="740" t="s">
        <v>4384</v>
      </c>
      <c r="E289" s="741" t="s">
        <v>2879</v>
      </c>
      <c r="F289" s="661" t="s">
        <v>2867</v>
      </c>
      <c r="G289" s="661" t="s">
        <v>2961</v>
      </c>
      <c r="H289" s="661" t="s">
        <v>568</v>
      </c>
      <c r="I289" s="661" t="s">
        <v>2042</v>
      </c>
      <c r="J289" s="661" t="s">
        <v>2043</v>
      </c>
      <c r="K289" s="661" t="s">
        <v>2962</v>
      </c>
      <c r="L289" s="662">
        <v>107.25</v>
      </c>
      <c r="M289" s="662">
        <v>429</v>
      </c>
      <c r="N289" s="661">
        <v>4</v>
      </c>
      <c r="O289" s="742">
        <v>1.5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32</v>
      </c>
      <c r="B290" s="661" t="s">
        <v>567</v>
      </c>
      <c r="C290" s="661">
        <v>89301322</v>
      </c>
      <c r="D290" s="740" t="s">
        <v>4384</v>
      </c>
      <c r="E290" s="741" t="s">
        <v>2879</v>
      </c>
      <c r="F290" s="661" t="s">
        <v>2867</v>
      </c>
      <c r="G290" s="661" t="s">
        <v>3074</v>
      </c>
      <c r="H290" s="661" t="s">
        <v>568</v>
      </c>
      <c r="I290" s="661" t="s">
        <v>3103</v>
      </c>
      <c r="J290" s="661" t="s">
        <v>1744</v>
      </c>
      <c r="K290" s="661" t="s">
        <v>3104</v>
      </c>
      <c r="L290" s="662">
        <v>22.44</v>
      </c>
      <c r="M290" s="662">
        <v>89.76</v>
      </c>
      <c r="N290" s="661">
        <v>4</v>
      </c>
      <c r="O290" s="742">
        <v>2</v>
      </c>
      <c r="P290" s="662">
        <v>44.88</v>
      </c>
      <c r="Q290" s="677">
        <v>0.5</v>
      </c>
      <c r="R290" s="661">
        <v>2</v>
      </c>
      <c r="S290" s="677">
        <v>0.5</v>
      </c>
      <c r="T290" s="742">
        <v>1.5</v>
      </c>
      <c r="U290" s="700">
        <v>0.75</v>
      </c>
    </row>
    <row r="291" spans="1:21" ht="14.4" customHeight="1" x14ac:dyDescent="0.3">
      <c r="A291" s="660">
        <v>32</v>
      </c>
      <c r="B291" s="661" t="s">
        <v>567</v>
      </c>
      <c r="C291" s="661">
        <v>89301322</v>
      </c>
      <c r="D291" s="740" t="s">
        <v>4384</v>
      </c>
      <c r="E291" s="741" t="s">
        <v>2879</v>
      </c>
      <c r="F291" s="661" t="s">
        <v>2867</v>
      </c>
      <c r="G291" s="661" t="s">
        <v>3074</v>
      </c>
      <c r="H291" s="661" t="s">
        <v>568</v>
      </c>
      <c r="I291" s="661" t="s">
        <v>2455</v>
      </c>
      <c r="J291" s="661" t="s">
        <v>2456</v>
      </c>
      <c r="K291" s="661" t="s">
        <v>3075</v>
      </c>
      <c r="L291" s="662">
        <v>51.21</v>
      </c>
      <c r="M291" s="662">
        <v>102.42</v>
      </c>
      <c r="N291" s="661">
        <v>2</v>
      </c>
      <c r="O291" s="742">
        <v>1</v>
      </c>
      <c r="P291" s="662">
        <v>51.21</v>
      </c>
      <c r="Q291" s="677">
        <v>0.5</v>
      </c>
      <c r="R291" s="661">
        <v>1</v>
      </c>
      <c r="S291" s="677">
        <v>0.5</v>
      </c>
      <c r="T291" s="742">
        <v>0.5</v>
      </c>
      <c r="U291" s="700">
        <v>0.5</v>
      </c>
    </row>
    <row r="292" spans="1:21" ht="14.4" customHeight="1" x14ac:dyDescent="0.3">
      <c r="A292" s="660">
        <v>32</v>
      </c>
      <c r="B292" s="661" t="s">
        <v>567</v>
      </c>
      <c r="C292" s="661">
        <v>89301322</v>
      </c>
      <c r="D292" s="740" t="s">
        <v>4384</v>
      </c>
      <c r="E292" s="741" t="s">
        <v>2879</v>
      </c>
      <c r="F292" s="661" t="s">
        <v>2867</v>
      </c>
      <c r="G292" s="661" t="s">
        <v>3286</v>
      </c>
      <c r="H292" s="661" t="s">
        <v>568</v>
      </c>
      <c r="I292" s="661" t="s">
        <v>3287</v>
      </c>
      <c r="J292" s="661" t="s">
        <v>3288</v>
      </c>
      <c r="K292" s="661" t="s">
        <v>3289</v>
      </c>
      <c r="L292" s="662">
        <v>657.67</v>
      </c>
      <c r="M292" s="662">
        <v>1315.34</v>
      </c>
      <c r="N292" s="661">
        <v>2</v>
      </c>
      <c r="O292" s="742">
        <v>0.5</v>
      </c>
      <c r="P292" s="662">
        <v>1315.34</v>
      </c>
      <c r="Q292" s="677">
        <v>1</v>
      </c>
      <c r="R292" s="661">
        <v>2</v>
      </c>
      <c r="S292" s="677">
        <v>1</v>
      </c>
      <c r="T292" s="742">
        <v>0.5</v>
      </c>
      <c r="U292" s="700">
        <v>1</v>
      </c>
    </row>
    <row r="293" spans="1:21" ht="14.4" customHeight="1" x14ac:dyDescent="0.3">
      <c r="A293" s="660">
        <v>32</v>
      </c>
      <c r="B293" s="661" t="s">
        <v>567</v>
      </c>
      <c r="C293" s="661">
        <v>89301322</v>
      </c>
      <c r="D293" s="740" t="s">
        <v>4384</v>
      </c>
      <c r="E293" s="741" t="s">
        <v>2879</v>
      </c>
      <c r="F293" s="661" t="s">
        <v>2867</v>
      </c>
      <c r="G293" s="661" t="s">
        <v>3022</v>
      </c>
      <c r="H293" s="661" t="s">
        <v>568</v>
      </c>
      <c r="I293" s="661" t="s">
        <v>736</v>
      </c>
      <c r="J293" s="661" t="s">
        <v>737</v>
      </c>
      <c r="K293" s="661" t="s">
        <v>3290</v>
      </c>
      <c r="L293" s="662">
        <v>47.2</v>
      </c>
      <c r="M293" s="662">
        <v>283.20000000000005</v>
      </c>
      <c r="N293" s="661">
        <v>6</v>
      </c>
      <c r="O293" s="742">
        <v>2</v>
      </c>
      <c r="P293" s="662">
        <v>188.8</v>
      </c>
      <c r="Q293" s="677">
        <v>0.66666666666666663</v>
      </c>
      <c r="R293" s="661">
        <v>4</v>
      </c>
      <c r="S293" s="677">
        <v>0.66666666666666663</v>
      </c>
      <c r="T293" s="742">
        <v>1.5</v>
      </c>
      <c r="U293" s="700">
        <v>0.75</v>
      </c>
    </row>
    <row r="294" spans="1:21" ht="14.4" customHeight="1" x14ac:dyDescent="0.3">
      <c r="A294" s="660">
        <v>32</v>
      </c>
      <c r="B294" s="661" t="s">
        <v>567</v>
      </c>
      <c r="C294" s="661">
        <v>89301322</v>
      </c>
      <c r="D294" s="740" t="s">
        <v>4384</v>
      </c>
      <c r="E294" s="741" t="s">
        <v>2879</v>
      </c>
      <c r="F294" s="661" t="s">
        <v>2867</v>
      </c>
      <c r="G294" s="661" t="s">
        <v>2968</v>
      </c>
      <c r="H294" s="661" t="s">
        <v>568</v>
      </c>
      <c r="I294" s="661" t="s">
        <v>3291</v>
      </c>
      <c r="J294" s="661" t="s">
        <v>3292</v>
      </c>
      <c r="K294" s="661" t="s">
        <v>3293</v>
      </c>
      <c r="L294" s="662">
        <v>375.85</v>
      </c>
      <c r="M294" s="662">
        <v>375.85</v>
      </c>
      <c r="N294" s="661">
        <v>1</v>
      </c>
      <c r="O294" s="742">
        <v>1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32</v>
      </c>
      <c r="B295" s="661" t="s">
        <v>567</v>
      </c>
      <c r="C295" s="661">
        <v>89301322</v>
      </c>
      <c r="D295" s="740" t="s">
        <v>4384</v>
      </c>
      <c r="E295" s="741" t="s">
        <v>2879</v>
      </c>
      <c r="F295" s="661" t="s">
        <v>2867</v>
      </c>
      <c r="G295" s="661" t="s">
        <v>3294</v>
      </c>
      <c r="H295" s="661" t="s">
        <v>568</v>
      </c>
      <c r="I295" s="661" t="s">
        <v>709</v>
      </c>
      <c r="J295" s="661" t="s">
        <v>710</v>
      </c>
      <c r="K295" s="661" t="s">
        <v>711</v>
      </c>
      <c r="L295" s="662">
        <v>79.069999999999993</v>
      </c>
      <c r="M295" s="662">
        <v>158.13999999999999</v>
      </c>
      <c r="N295" s="661">
        <v>2</v>
      </c>
      <c r="O295" s="742">
        <v>0.5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32</v>
      </c>
      <c r="B296" s="661" t="s">
        <v>567</v>
      </c>
      <c r="C296" s="661">
        <v>89301322</v>
      </c>
      <c r="D296" s="740" t="s">
        <v>4384</v>
      </c>
      <c r="E296" s="741" t="s">
        <v>2879</v>
      </c>
      <c r="F296" s="661" t="s">
        <v>2867</v>
      </c>
      <c r="G296" s="661" t="s">
        <v>3010</v>
      </c>
      <c r="H296" s="661" t="s">
        <v>1453</v>
      </c>
      <c r="I296" s="661" t="s">
        <v>1622</v>
      </c>
      <c r="J296" s="661" t="s">
        <v>1623</v>
      </c>
      <c r="K296" s="661" t="s">
        <v>1991</v>
      </c>
      <c r="L296" s="662">
        <v>1427.23</v>
      </c>
      <c r="M296" s="662">
        <v>9990.61</v>
      </c>
      <c r="N296" s="661">
        <v>7</v>
      </c>
      <c r="O296" s="742">
        <v>1.5</v>
      </c>
      <c r="P296" s="662">
        <v>7136.1500000000005</v>
      </c>
      <c r="Q296" s="677">
        <v>0.7142857142857143</v>
      </c>
      <c r="R296" s="661">
        <v>5</v>
      </c>
      <c r="S296" s="677">
        <v>0.7142857142857143</v>
      </c>
      <c r="T296" s="742">
        <v>1</v>
      </c>
      <c r="U296" s="700">
        <v>0.66666666666666663</v>
      </c>
    </row>
    <row r="297" spans="1:21" ht="14.4" customHeight="1" x14ac:dyDescent="0.3">
      <c r="A297" s="660">
        <v>32</v>
      </c>
      <c r="B297" s="661" t="s">
        <v>567</v>
      </c>
      <c r="C297" s="661">
        <v>89301322</v>
      </c>
      <c r="D297" s="740" t="s">
        <v>4384</v>
      </c>
      <c r="E297" s="741" t="s">
        <v>2879</v>
      </c>
      <c r="F297" s="661" t="s">
        <v>2867</v>
      </c>
      <c r="G297" s="661" t="s">
        <v>3011</v>
      </c>
      <c r="H297" s="661" t="s">
        <v>1453</v>
      </c>
      <c r="I297" s="661" t="s">
        <v>1848</v>
      </c>
      <c r="J297" s="661" t="s">
        <v>1845</v>
      </c>
      <c r="K297" s="661" t="s">
        <v>2783</v>
      </c>
      <c r="L297" s="662">
        <v>13849.26</v>
      </c>
      <c r="M297" s="662">
        <v>83095.56</v>
      </c>
      <c r="N297" s="661">
        <v>6</v>
      </c>
      <c r="O297" s="742">
        <v>2.5</v>
      </c>
      <c r="P297" s="662">
        <v>83095.56</v>
      </c>
      <c r="Q297" s="677">
        <v>1</v>
      </c>
      <c r="R297" s="661">
        <v>6</v>
      </c>
      <c r="S297" s="677">
        <v>1</v>
      </c>
      <c r="T297" s="742">
        <v>2.5</v>
      </c>
      <c r="U297" s="700">
        <v>1</v>
      </c>
    </row>
    <row r="298" spans="1:21" ht="14.4" customHeight="1" x14ac:dyDescent="0.3">
      <c r="A298" s="660">
        <v>32</v>
      </c>
      <c r="B298" s="661" t="s">
        <v>567</v>
      </c>
      <c r="C298" s="661">
        <v>89301322</v>
      </c>
      <c r="D298" s="740" t="s">
        <v>4384</v>
      </c>
      <c r="E298" s="741" t="s">
        <v>2879</v>
      </c>
      <c r="F298" s="661" t="s">
        <v>2867</v>
      </c>
      <c r="G298" s="661" t="s">
        <v>3295</v>
      </c>
      <c r="H298" s="661" t="s">
        <v>568</v>
      </c>
      <c r="I298" s="661" t="s">
        <v>3296</v>
      </c>
      <c r="J298" s="661" t="s">
        <v>3297</v>
      </c>
      <c r="K298" s="661" t="s">
        <v>3298</v>
      </c>
      <c r="L298" s="662">
        <v>0</v>
      </c>
      <c r="M298" s="662">
        <v>0</v>
      </c>
      <c r="N298" s="661">
        <v>1</v>
      </c>
      <c r="O298" s="742">
        <v>0.5</v>
      </c>
      <c r="P298" s="662"/>
      <c r="Q298" s="677"/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32</v>
      </c>
      <c r="B299" s="661" t="s">
        <v>567</v>
      </c>
      <c r="C299" s="661">
        <v>89301322</v>
      </c>
      <c r="D299" s="740" t="s">
        <v>4384</v>
      </c>
      <c r="E299" s="741" t="s">
        <v>2880</v>
      </c>
      <c r="F299" s="661" t="s">
        <v>2867</v>
      </c>
      <c r="G299" s="661" t="s">
        <v>2905</v>
      </c>
      <c r="H299" s="661" t="s">
        <v>568</v>
      </c>
      <c r="I299" s="661" t="s">
        <v>2427</v>
      </c>
      <c r="J299" s="661" t="s">
        <v>779</v>
      </c>
      <c r="K299" s="661" t="s">
        <v>3299</v>
      </c>
      <c r="L299" s="662">
        <v>0</v>
      </c>
      <c r="M299" s="662">
        <v>0</v>
      </c>
      <c r="N299" s="661">
        <v>1</v>
      </c>
      <c r="O299" s="742">
        <v>1</v>
      </c>
      <c r="P299" s="662"/>
      <c r="Q299" s="677"/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32</v>
      </c>
      <c r="B300" s="661" t="s">
        <v>567</v>
      </c>
      <c r="C300" s="661">
        <v>89301322</v>
      </c>
      <c r="D300" s="740" t="s">
        <v>4384</v>
      </c>
      <c r="E300" s="741" t="s">
        <v>2880</v>
      </c>
      <c r="F300" s="661" t="s">
        <v>2867</v>
      </c>
      <c r="G300" s="661" t="s">
        <v>2910</v>
      </c>
      <c r="H300" s="661" t="s">
        <v>568</v>
      </c>
      <c r="I300" s="661" t="s">
        <v>3212</v>
      </c>
      <c r="J300" s="661" t="s">
        <v>3213</v>
      </c>
      <c r="K300" s="661" t="s">
        <v>3016</v>
      </c>
      <c r="L300" s="662">
        <v>85.71</v>
      </c>
      <c r="M300" s="662">
        <v>685.68000000000006</v>
      </c>
      <c r="N300" s="661">
        <v>8</v>
      </c>
      <c r="O300" s="742">
        <v>4.5</v>
      </c>
      <c r="P300" s="662">
        <v>599.97</v>
      </c>
      <c r="Q300" s="677">
        <v>0.875</v>
      </c>
      <c r="R300" s="661">
        <v>7</v>
      </c>
      <c r="S300" s="677">
        <v>0.875</v>
      </c>
      <c r="T300" s="742">
        <v>4</v>
      </c>
      <c r="U300" s="700">
        <v>0.88888888888888884</v>
      </c>
    </row>
    <row r="301" spans="1:21" ht="14.4" customHeight="1" x14ac:dyDescent="0.3">
      <c r="A301" s="660">
        <v>32</v>
      </c>
      <c r="B301" s="661" t="s">
        <v>567</v>
      </c>
      <c r="C301" s="661">
        <v>89301322</v>
      </c>
      <c r="D301" s="740" t="s">
        <v>4384</v>
      </c>
      <c r="E301" s="741" t="s">
        <v>2880</v>
      </c>
      <c r="F301" s="661" t="s">
        <v>2867</v>
      </c>
      <c r="G301" s="661" t="s">
        <v>2910</v>
      </c>
      <c r="H301" s="661" t="s">
        <v>568</v>
      </c>
      <c r="I301" s="661" t="s">
        <v>3015</v>
      </c>
      <c r="J301" s="661" t="s">
        <v>2914</v>
      </c>
      <c r="K301" s="661" t="s">
        <v>3016</v>
      </c>
      <c r="L301" s="662">
        <v>0</v>
      </c>
      <c r="M301" s="662">
        <v>0</v>
      </c>
      <c r="N301" s="661">
        <v>1</v>
      </c>
      <c r="O301" s="742">
        <v>0.5</v>
      </c>
      <c r="P301" s="662"/>
      <c r="Q301" s="677"/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32</v>
      </c>
      <c r="B302" s="661" t="s">
        <v>567</v>
      </c>
      <c r="C302" s="661">
        <v>89301322</v>
      </c>
      <c r="D302" s="740" t="s">
        <v>4384</v>
      </c>
      <c r="E302" s="741" t="s">
        <v>2880</v>
      </c>
      <c r="F302" s="661" t="s">
        <v>2867</v>
      </c>
      <c r="G302" s="661" t="s">
        <v>2910</v>
      </c>
      <c r="H302" s="661" t="s">
        <v>568</v>
      </c>
      <c r="I302" s="661" t="s">
        <v>673</v>
      </c>
      <c r="J302" s="661" t="s">
        <v>674</v>
      </c>
      <c r="K302" s="661" t="s">
        <v>3027</v>
      </c>
      <c r="L302" s="662">
        <v>40.58</v>
      </c>
      <c r="M302" s="662">
        <v>40.58</v>
      </c>
      <c r="N302" s="661">
        <v>1</v>
      </c>
      <c r="O302" s="742">
        <v>1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32</v>
      </c>
      <c r="B303" s="661" t="s">
        <v>567</v>
      </c>
      <c r="C303" s="661">
        <v>89301322</v>
      </c>
      <c r="D303" s="740" t="s">
        <v>4384</v>
      </c>
      <c r="E303" s="741" t="s">
        <v>2880</v>
      </c>
      <c r="F303" s="661" t="s">
        <v>2867</v>
      </c>
      <c r="G303" s="661" t="s">
        <v>2910</v>
      </c>
      <c r="H303" s="661" t="s">
        <v>568</v>
      </c>
      <c r="I303" s="661" t="s">
        <v>2911</v>
      </c>
      <c r="J303" s="661" t="s">
        <v>674</v>
      </c>
      <c r="K303" s="661" t="s">
        <v>2912</v>
      </c>
      <c r="L303" s="662">
        <v>135.25</v>
      </c>
      <c r="M303" s="662">
        <v>270.5</v>
      </c>
      <c r="N303" s="661">
        <v>2</v>
      </c>
      <c r="O303" s="742">
        <v>1</v>
      </c>
      <c r="P303" s="662">
        <v>270.5</v>
      </c>
      <c r="Q303" s="677">
        <v>1</v>
      </c>
      <c r="R303" s="661">
        <v>2</v>
      </c>
      <c r="S303" s="677">
        <v>1</v>
      </c>
      <c r="T303" s="742">
        <v>1</v>
      </c>
      <c r="U303" s="700">
        <v>1</v>
      </c>
    </row>
    <row r="304" spans="1:21" ht="14.4" customHeight="1" x14ac:dyDescent="0.3">
      <c r="A304" s="660">
        <v>32</v>
      </c>
      <c r="B304" s="661" t="s">
        <v>567</v>
      </c>
      <c r="C304" s="661">
        <v>89301322</v>
      </c>
      <c r="D304" s="740" t="s">
        <v>4384</v>
      </c>
      <c r="E304" s="741" t="s">
        <v>2880</v>
      </c>
      <c r="F304" s="661" t="s">
        <v>2867</v>
      </c>
      <c r="G304" s="661" t="s">
        <v>2918</v>
      </c>
      <c r="H304" s="661" t="s">
        <v>1453</v>
      </c>
      <c r="I304" s="661" t="s">
        <v>2467</v>
      </c>
      <c r="J304" s="661" t="s">
        <v>611</v>
      </c>
      <c r="K304" s="661" t="s">
        <v>2833</v>
      </c>
      <c r="L304" s="662">
        <v>150.04</v>
      </c>
      <c r="M304" s="662">
        <v>450.12</v>
      </c>
      <c r="N304" s="661">
        <v>3</v>
      </c>
      <c r="O304" s="742">
        <v>1.5</v>
      </c>
      <c r="P304" s="662">
        <v>450.12</v>
      </c>
      <c r="Q304" s="677">
        <v>1</v>
      </c>
      <c r="R304" s="661">
        <v>3</v>
      </c>
      <c r="S304" s="677">
        <v>1</v>
      </c>
      <c r="T304" s="742">
        <v>1.5</v>
      </c>
      <c r="U304" s="700">
        <v>1</v>
      </c>
    </row>
    <row r="305" spans="1:21" ht="14.4" customHeight="1" x14ac:dyDescent="0.3">
      <c r="A305" s="660">
        <v>32</v>
      </c>
      <c r="B305" s="661" t="s">
        <v>567</v>
      </c>
      <c r="C305" s="661">
        <v>89301322</v>
      </c>
      <c r="D305" s="740" t="s">
        <v>4384</v>
      </c>
      <c r="E305" s="741" t="s">
        <v>2880</v>
      </c>
      <c r="F305" s="661" t="s">
        <v>2867</v>
      </c>
      <c r="G305" s="661" t="s">
        <v>3219</v>
      </c>
      <c r="H305" s="661" t="s">
        <v>568</v>
      </c>
      <c r="I305" s="661" t="s">
        <v>3220</v>
      </c>
      <c r="J305" s="661" t="s">
        <v>3221</v>
      </c>
      <c r="K305" s="661" t="s">
        <v>3222</v>
      </c>
      <c r="L305" s="662">
        <v>10277.59</v>
      </c>
      <c r="M305" s="662">
        <v>287772.51999999996</v>
      </c>
      <c r="N305" s="661">
        <v>28</v>
      </c>
      <c r="O305" s="742">
        <v>9.5</v>
      </c>
      <c r="P305" s="662">
        <v>246662.15999999997</v>
      </c>
      <c r="Q305" s="677">
        <v>0.85714285714285721</v>
      </c>
      <c r="R305" s="661">
        <v>24</v>
      </c>
      <c r="S305" s="677">
        <v>0.8571428571428571</v>
      </c>
      <c r="T305" s="742">
        <v>8.5</v>
      </c>
      <c r="U305" s="700">
        <v>0.89473684210526316</v>
      </c>
    </row>
    <row r="306" spans="1:21" ht="14.4" customHeight="1" x14ac:dyDescent="0.3">
      <c r="A306" s="660">
        <v>32</v>
      </c>
      <c r="B306" s="661" t="s">
        <v>567</v>
      </c>
      <c r="C306" s="661">
        <v>89301322</v>
      </c>
      <c r="D306" s="740" t="s">
        <v>4384</v>
      </c>
      <c r="E306" s="741" t="s">
        <v>2880</v>
      </c>
      <c r="F306" s="661" t="s">
        <v>2867</v>
      </c>
      <c r="G306" s="661" t="s">
        <v>3219</v>
      </c>
      <c r="H306" s="661" t="s">
        <v>568</v>
      </c>
      <c r="I306" s="661" t="s">
        <v>3300</v>
      </c>
      <c r="J306" s="661" t="s">
        <v>3221</v>
      </c>
      <c r="K306" s="661" t="s">
        <v>3222</v>
      </c>
      <c r="L306" s="662">
        <v>10277.59</v>
      </c>
      <c r="M306" s="662">
        <v>20555.18</v>
      </c>
      <c r="N306" s="661">
        <v>2</v>
      </c>
      <c r="O306" s="742">
        <v>1</v>
      </c>
      <c r="P306" s="662">
        <v>20555.18</v>
      </c>
      <c r="Q306" s="677">
        <v>1</v>
      </c>
      <c r="R306" s="661">
        <v>2</v>
      </c>
      <c r="S306" s="677">
        <v>1</v>
      </c>
      <c r="T306" s="742">
        <v>1</v>
      </c>
      <c r="U306" s="700">
        <v>1</v>
      </c>
    </row>
    <row r="307" spans="1:21" ht="14.4" customHeight="1" x14ac:dyDescent="0.3">
      <c r="A307" s="660">
        <v>32</v>
      </c>
      <c r="B307" s="661" t="s">
        <v>567</v>
      </c>
      <c r="C307" s="661">
        <v>89301322</v>
      </c>
      <c r="D307" s="740" t="s">
        <v>4384</v>
      </c>
      <c r="E307" s="741" t="s">
        <v>2880</v>
      </c>
      <c r="F307" s="661" t="s">
        <v>2867</v>
      </c>
      <c r="G307" s="661" t="s">
        <v>3113</v>
      </c>
      <c r="H307" s="661" t="s">
        <v>1453</v>
      </c>
      <c r="I307" s="661" t="s">
        <v>1501</v>
      </c>
      <c r="J307" s="661" t="s">
        <v>1502</v>
      </c>
      <c r="K307" s="661" t="s">
        <v>1503</v>
      </c>
      <c r="L307" s="662">
        <v>35.11</v>
      </c>
      <c r="M307" s="662">
        <v>70.22</v>
      </c>
      <c r="N307" s="661">
        <v>2</v>
      </c>
      <c r="O307" s="742">
        <v>1</v>
      </c>
      <c r="P307" s="662">
        <v>70.22</v>
      </c>
      <c r="Q307" s="677">
        <v>1</v>
      </c>
      <c r="R307" s="661">
        <v>2</v>
      </c>
      <c r="S307" s="677">
        <v>1</v>
      </c>
      <c r="T307" s="742">
        <v>1</v>
      </c>
      <c r="U307" s="700">
        <v>1</v>
      </c>
    </row>
    <row r="308" spans="1:21" ht="14.4" customHeight="1" x14ac:dyDescent="0.3">
      <c r="A308" s="660">
        <v>32</v>
      </c>
      <c r="B308" s="661" t="s">
        <v>567</v>
      </c>
      <c r="C308" s="661">
        <v>89301322</v>
      </c>
      <c r="D308" s="740" t="s">
        <v>4384</v>
      </c>
      <c r="E308" s="741" t="s">
        <v>2880</v>
      </c>
      <c r="F308" s="661" t="s">
        <v>2867</v>
      </c>
      <c r="G308" s="661" t="s">
        <v>3017</v>
      </c>
      <c r="H308" s="661" t="s">
        <v>568</v>
      </c>
      <c r="I308" s="661" t="s">
        <v>1716</v>
      </c>
      <c r="J308" s="661" t="s">
        <v>1717</v>
      </c>
      <c r="K308" s="661" t="s">
        <v>2760</v>
      </c>
      <c r="L308" s="662">
        <v>66.819999999999993</v>
      </c>
      <c r="M308" s="662">
        <v>66.819999999999993</v>
      </c>
      <c r="N308" s="661">
        <v>1</v>
      </c>
      <c r="O308" s="742">
        <v>0.5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32</v>
      </c>
      <c r="B309" s="661" t="s">
        <v>567</v>
      </c>
      <c r="C309" s="661">
        <v>89301322</v>
      </c>
      <c r="D309" s="740" t="s">
        <v>4384</v>
      </c>
      <c r="E309" s="741" t="s">
        <v>2880</v>
      </c>
      <c r="F309" s="661" t="s">
        <v>2867</v>
      </c>
      <c r="G309" s="661" t="s">
        <v>3301</v>
      </c>
      <c r="H309" s="661" t="s">
        <v>568</v>
      </c>
      <c r="I309" s="661" t="s">
        <v>2529</v>
      </c>
      <c r="J309" s="661" t="s">
        <v>2530</v>
      </c>
      <c r="K309" s="661" t="s">
        <v>3302</v>
      </c>
      <c r="L309" s="662">
        <v>1937.84</v>
      </c>
      <c r="M309" s="662">
        <v>7751.36</v>
      </c>
      <c r="N309" s="661">
        <v>4</v>
      </c>
      <c r="O309" s="742">
        <v>1</v>
      </c>
      <c r="P309" s="662">
        <v>7751.36</v>
      </c>
      <c r="Q309" s="677">
        <v>1</v>
      </c>
      <c r="R309" s="661">
        <v>4</v>
      </c>
      <c r="S309" s="677">
        <v>1</v>
      </c>
      <c r="T309" s="742">
        <v>1</v>
      </c>
      <c r="U309" s="700">
        <v>1</v>
      </c>
    </row>
    <row r="310" spans="1:21" ht="14.4" customHeight="1" x14ac:dyDescent="0.3">
      <c r="A310" s="660">
        <v>32</v>
      </c>
      <c r="B310" s="661" t="s">
        <v>567</v>
      </c>
      <c r="C310" s="661">
        <v>89301322</v>
      </c>
      <c r="D310" s="740" t="s">
        <v>4384</v>
      </c>
      <c r="E310" s="741" t="s">
        <v>2880</v>
      </c>
      <c r="F310" s="661" t="s">
        <v>2867</v>
      </c>
      <c r="G310" s="661" t="s">
        <v>3301</v>
      </c>
      <c r="H310" s="661" t="s">
        <v>568</v>
      </c>
      <c r="I310" s="661" t="s">
        <v>3303</v>
      </c>
      <c r="J310" s="661" t="s">
        <v>3304</v>
      </c>
      <c r="K310" s="661" t="s">
        <v>3302</v>
      </c>
      <c r="L310" s="662">
        <v>1937.84</v>
      </c>
      <c r="M310" s="662">
        <v>9689.1999999999989</v>
      </c>
      <c r="N310" s="661">
        <v>5</v>
      </c>
      <c r="O310" s="742">
        <v>2</v>
      </c>
      <c r="P310" s="662">
        <v>5813.5199999999995</v>
      </c>
      <c r="Q310" s="677">
        <v>0.6</v>
      </c>
      <c r="R310" s="661">
        <v>3</v>
      </c>
      <c r="S310" s="677">
        <v>0.6</v>
      </c>
      <c r="T310" s="742">
        <v>1</v>
      </c>
      <c r="U310" s="700">
        <v>0.5</v>
      </c>
    </row>
    <row r="311" spans="1:21" ht="14.4" customHeight="1" x14ac:dyDescent="0.3">
      <c r="A311" s="660">
        <v>32</v>
      </c>
      <c r="B311" s="661" t="s">
        <v>567</v>
      </c>
      <c r="C311" s="661">
        <v>89301322</v>
      </c>
      <c r="D311" s="740" t="s">
        <v>4384</v>
      </c>
      <c r="E311" s="741" t="s">
        <v>2880</v>
      </c>
      <c r="F311" s="661" t="s">
        <v>2867</v>
      </c>
      <c r="G311" s="661" t="s">
        <v>3305</v>
      </c>
      <c r="H311" s="661" t="s">
        <v>568</v>
      </c>
      <c r="I311" s="661" t="s">
        <v>3306</v>
      </c>
      <c r="J311" s="661" t="s">
        <v>3307</v>
      </c>
      <c r="K311" s="661" t="s">
        <v>3030</v>
      </c>
      <c r="L311" s="662">
        <v>0</v>
      </c>
      <c r="M311" s="662">
        <v>0</v>
      </c>
      <c r="N311" s="661">
        <v>3</v>
      </c>
      <c r="O311" s="742">
        <v>1</v>
      </c>
      <c r="P311" s="662">
        <v>0</v>
      </c>
      <c r="Q311" s="677"/>
      <c r="R311" s="661">
        <v>3</v>
      </c>
      <c r="S311" s="677">
        <v>1</v>
      </c>
      <c r="T311" s="742">
        <v>1</v>
      </c>
      <c r="U311" s="700">
        <v>1</v>
      </c>
    </row>
    <row r="312" spans="1:21" ht="14.4" customHeight="1" x14ac:dyDescent="0.3">
      <c r="A312" s="660">
        <v>32</v>
      </c>
      <c r="B312" s="661" t="s">
        <v>567</v>
      </c>
      <c r="C312" s="661">
        <v>89301322</v>
      </c>
      <c r="D312" s="740" t="s">
        <v>4384</v>
      </c>
      <c r="E312" s="741" t="s">
        <v>2880</v>
      </c>
      <c r="F312" s="661" t="s">
        <v>2867</v>
      </c>
      <c r="G312" s="661" t="s">
        <v>2980</v>
      </c>
      <c r="H312" s="661" t="s">
        <v>568</v>
      </c>
      <c r="I312" s="661" t="s">
        <v>701</v>
      </c>
      <c r="J312" s="661" t="s">
        <v>702</v>
      </c>
      <c r="K312" s="661" t="s">
        <v>2728</v>
      </c>
      <c r="L312" s="662">
        <v>110.28</v>
      </c>
      <c r="M312" s="662">
        <v>220.56</v>
      </c>
      <c r="N312" s="661">
        <v>2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32</v>
      </c>
      <c r="B313" s="661" t="s">
        <v>567</v>
      </c>
      <c r="C313" s="661">
        <v>89301322</v>
      </c>
      <c r="D313" s="740" t="s">
        <v>4384</v>
      </c>
      <c r="E313" s="741" t="s">
        <v>2880</v>
      </c>
      <c r="F313" s="661" t="s">
        <v>2867</v>
      </c>
      <c r="G313" s="661" t="s">
        <v>2925</v>
      </c>
      <c r="H313" s="661" t="s">
        <v>568</v>
      </c>
      <c r="I313" s="661" t="s">
        <v>1821</v>
      </c>
      <c r="J313" s="661" t="s">
        <v>1822</v>
      </c>
      <c r="K313" s="661" t="s">
        <v>2781</v>
      </c>
      <c r="L313" s="662">
        <v>2991.23</v>
      </c>
      <c r="M313" s="662">
        <v>11964.92</v>
      </c>
      <c r="N313" s="661">
        <v>4</v>
      </c>
      <c r="O313" s="742">
        <v>2</v>
      </c>
      <c r="P313" s="662">
        <v>11964.92</v>
      </c>
      <c r="Q313" s="677">
        <v>1</v>
      </c>
      <c r="R313" s="661">
        <v>4</v>
      </c>
      <c r="S313" s="677">
        <v>1</v>
      </c>
      <c r="T313" s="742">
        <v>2</v>
      </c>
      <c r="U313" s="700">
        <v>1</v>
      </c>
    </row>
    <row r="314" spans="1:21" ht="14.4" customHeight="1" x14ac:dyDescent="0.3">
      <c r="A314" s="660">
        <v>32</v>
      </c>
      <c r="B314" s="661" t="s">
        <v>567</v>
      </c>
      <c r="C314" s="661">
        <v>89301322</v>
      </c>
      <c r="D314" s="740" t="s">
        <v>4384</v>
      </c>
      <c r="E314" s="741" t="s">
        <v>2880</v>
      </c>
      <c r="F314" s="661" t="s">
        <v>2867</v>
      </c>
      <c r="G314" s="661" t="s">
        <v>3243</v>
      </c>
      <c r="H314" s="661" t="s">
        <v>568</v>
      </c>
      <c r="I314" s="661" t="s">
        <v>804</v>
      </c>
      <c r="J314" s="661" t="s">
        <v>805</v>
      </c>
      <c r="K314" s="661" t="s">
        <v>3244</v>
      </c>
      <c r="L314" s="662">
        <v>156.77000000000001</v>
      </c>
      <c r="M314" s="662">
        <v>627.08000000000004</v>
      </c>
      <c r="N314" s="661">
        <v>4</v>
      </c>
      <c r="O314" s="742">
        <v>1.5</v>
      </c>
      <c r="P314" s="662">
        <v>470.31000000000006</v>
      </c>
      <c r="Q314" s="677">
        <v>0.75</v>
      </c>
      <c r="R314" s="661">
        <v>3</v>
      </c>
      <c r="S314" s="677">
        <v>0.75</v>
      </c>
      <c r="T314" s="742">
        <v>1</v>
      </c>
      <c r="U314" s="700">
        <v>0.66666666666666663</v>
      </c>
    </row>
    <row r="315" spans="1:21" ht="14.4" customHeight="1" x14ac:dyDescent="0.3">
      <c r="A315" s="660">
        <v>32</v>
      </c>
      <c r="B315" s="661" t="s">
        <v>567</v>
      </c>
      <c r="C315" s="661">
        <v>89301322</v>
      </c>
      <c r="D315" s="740" t="s">
        <v>4384</v>
      </c>
      <c r="E315" s="741" t="s">
        <v>2880</v>
      </c>
      <c r="F315" s="661" t="s">
        <v>2867</v>
      </c>
      <c r="G315" s="661" t="s">
        <v>3156</v>
      </c>
      <c r="H315" s="661" t="s">
        <v>568</v>
      </c>
      <c r="I315" s="661" t="s">
        <v>966</v>
      </c>
      <c r="J315" s="661" t="s">
        <v>967</v>
      </c>
      <c r="K315" s="661" t="s">
        <v>3157</v>
      </c>
      <c r="L315" s="662">
        <v>420.07</v>
      </c>
      <c r="M315" s="662">
        <v>4620.7700000000004</v>
      </c>
      <c r="N315" s="661">
        <v>11</v>
      </c>
      <c r="O315" s="742">
        <v>8</v>
      </c>
      <c r="P315" s="662">
        <v>3780.6300000000006</v>
      </c>
      <c r="Q315" s="677">
        <v>0.81818181818181823</v>
      </c>
      <c r="R315" s="661">
        <v>9</v>
      </c>
      <c r="S315" s="677">
        <v>0.81818181818181823</v>
      </c>
      <c r="T315" s="742">
        <v>6</v>
      </c>
      <c r="U315" s="700">
        <v>0.75</v>
      </c>
    </row>
    <row r="316" spans="1:21" ht="14.4" customHeight="1" x14ac:dyDescent="0.3">
      <c r="A316" s="660">
        <v>32</v>
      </c>
      <c r="B316" s="661" t="s">
        <v>567</v>
      </c>
      <c r="C316" s="661">
        <v>89301322</v>
      </c>
      <c r="D316" s="740" t="s">
        <v>4384</v>
      </c>
      <c r="E316" s="741" t="s">
        <v>2880</v>
      </c>
      <c r="F316" s="661" t="s">
        <v>2867</v>
      </c>
      <c r="G316" s="661" t="s">
        <v>3253</v>
      </c>
      <c r="H316" s="661" t="s">
        <v>1453</v>
      </c>
      <c r="I316" s="661" t="s">
        <v>3254</v>
      </c>
      <c r="J316" s="661" t="s">
        <v>3255</v>
      </c>
      <c r="K316" s="661" t="s">
        <v>3256</v>
      </c>
      <c r="L316" s="662">
        <v>2179.9299999999998</v>
      </c>
      <c r="M316" s="662">
        <v>39238.74</v>
      </c>
      <c r="N316" s="661">
        <v>18</v>
      </c>
      <c r="O316" s="742">
        <v>4.5</v>
      </c>
      <c r="P316" s="662">
        <v>39238.74</v>
      </c>
      <c r="Q316" s="677">
        <v>1</v>
      </c>
      <c r="R316" s="661">
        <v>18</v>
      </c>
      <c r="S316" s="677">
        <v>1</v>
      </c>
      <c r="T316" s="742">
        <v>4.5</v>
      </c>
      <c r="U316" s="700">
        <v>1</v>
      </c>
    </row>
    <row r="317" spans="1:21" ht="14.4" customHeight="1" x14ac:dyDescent="0.3">
      <c r="A317" s="660">
        <v>32</v>
      </c>
      <c r="B317" s="661" t="s">
        <v>567</v>
      </c>
      <c r="C317" s="661">
        <v>89301322</v>
      </c>
      <c r="D317" s="740" t="s">
        <v>4384</v>
      </c>
      <c r="E317" s="741" t="s">
        <v>2880</v>
      </c>
      <c r="F317" s="661" t="s">
        <v>2867</v>
      </c>
      <c r="G317" s="661" t="s">
        <v>3308</v>
      </c>
      <c r="H317" s="661" t="s">
        <v>568</v>
      </c>
      <c r="I317" s="661" t="s">
        <v>3309</v>
      </c>
      <c r="J317" s="661" t="s">
        <v>3310</v>
      </c>
      <c r="K317" s="661" t="s">
        <v>3311</v>
      </c>
      <c r="L317" s="662">
        <v>0</v>
      </c>
      <c r="M317" s="662">
        <v>0</v>
      </c>
      <c r="N317" s="661">
        <v>1</v>
      </c>
      <c r="O317" s="742">
        <v>1</v>
      </c>
      <c r="P317" s="662">
        <v>0</v>
      </c>
      <c r="Q317" s="677"/>
      <c r="R317" s="661">
        <v>1</v>
      </c>
      <c r="S317" s="677">
        <v>1</v>
      </c>
      <c r="T317" s="742">
        <v>1</v>
      </c>
      <c r="U317" s="700">
        <v>1</v>
      </c>
    </row>
    <row r="318" spans="1:21" ht="14.4" customHeight="1" x14ac:dyDescent="0.3">
      <c r="A318" s="660">
        <v>32</v>
      </c>
      <c r="B318" s="661" t="s">
        <v>567</v>
      </c>
      <c r="C318" s="661">
        <v>89301322</v>
      </c>
      <c r="D318" s="740" t="s">
        <v>4384</v>
      </c>
      <c r="E318" s="741" t="s">
        <v>2880</v>
      </c>
      <c r="F318" s="661" t="s">
        <v>2867</v>
      </c>
      <c r="G318" s="661" t="s">
        <v>2939</v>
      </c>
      <c r="H318" s="661" t="s">
        <v>568</v>
      </c>
      <c r="I318" s="661" t="s">
        <v>3312</v>
      </c>
      <c r="J318" s="661" t="s">
        <v>1736</v>
      </c>
      <c r="K318" s="661" t="s">
        <v>3313</v>
      </c>
      <c r="L318" s="662">
        <v>0</v>
      </c>
      <c r="M318" s="662">
        <v>0</v>
      </c>
      <c r="N318" s="661">
        <v>1</v>
      </c>
      <c r="O318" s="742">
        <v>1</v>
      </c>
      <c r="P318" s="662">
        <v>0</v>
      </c>
      <c r="Q318" s="677"/>
      <c r="R318" s="661">
        <v>1</v>
      </c>
      <c r="S318" s="677">
        <v>1</v>
      </c>
      <c r="T318" s="742">
        <v>1</v>
      </c>
      <c r="U318" s="700">
        <v>1</v>
      </c>
    </row>
    <row r="319" spans="1:21" ht="14.4" customHeight="1" x14ac:dyDescent="0.3">
      <c r="A319" s="660">
        <v>32</v>
      </c>
      <c r="B319" s="661" t="s">
        <v>567</v>
      </c>
      <c r="C319" s="661">
        <v>89301322</v>
      </c>
      <c r="D319" s="740" t="s">
        <v>4384</v>
      </c>
      <c r="E319" s="741" t="s">
        <v>2880</v>
      </c>
      <c r="F319" s="661" t="s">
        <v>2867</v>
      </c>
      <c r="G319" s="661" t="s">
        <v>2939</v>
      </c>
      <c r="H319" s="661" t="s">
        <v>568</v>
      </c>
      <c r="I319" s="661" t="s">
        <v>1719</v>
      </c>
      <c r="J319" s="661" t="s">
        <v>1720</v>
      </c>
      <c r="K319" s="661" t="s">
        <v>2763</v>
      </c>
      <c r="L319" s="662">
        <v>111.72</v>
      </c>
      <c r="M319" s="662">
        <v>446.88</v>
      </c>
      <c r="N319" s="661">
        <v>4</v>
      </c>
      <c r="O319" s="742">
        <v>1.5</v>
      </c>
      <c r="P319" s="662">
        <v>446.88</v>
      </c>
      <c r="Q319" s="677">
        <v>1</v>
      </c>
      <c r="R319" s="661">
        <v>4</v>
      </c>
      <c r="S319" s="677">
        <v>1</v>
      </c>
      <c r="T319" s="742">
        <v>1.5</v>
      </c>
      <c r="U319" s="700">
        <v>1</v>
      </c>
    </row>
    <row r="320" spans="1:21" ht="14.4" customHeight="1" x14ac:dyDescent="0.3">
      <c r="A320" s="660">
        <v>32</v>
      </c>
      <c r="B320" s="661" t="s">
        <v>567</v>
      </c>
      <c r="C320" s="661">
        <v>89301322</v>
      </c>
      <c r="D320" s="740" t="s">
        <v>4384</v>
      </c>
      <c r="E320" s="741" t="s">
        <v>2880</v>
      </c>
      <c r="F320" s="661" t="s">
        <v>2867</v>
      </c>
      <c r="G320" s="661" t="s">
        <v>3041</v>
      </c>
      <c r="H320" s="661" t="s">
        <v>568</v>
      </c>
      <c r="I320" s="661" t="s">
        <v>3314</v>
      </c>
      <c r="J320" s="661" t="s">
        <v>3042</v>
      </c>
      <c r="K320" s="661" t="s">
        <v>3043</v>
      </c>
      <c r="L320" s="662">
        <v>0</v>
      </c>
      <c r="M320" s="662">
        <v>0</v>
      </c>
      <c r="N320" s="661">
        <v>1</v>
      </c>
      <c r="O320" s="742">
        <v>1</v>
      </c>
      <c r="P320" s="662">
        <v>0</v>
      </c>
      <c r="Q320" s="677"/>
      <c r="R320" s="661">
        <v>1</v>
      </c>
      <c r="S320" s="677">
        <v>1</v>
      </c>
      <c r="T320" s="742">
        <v>1</v>
      </c>
      <c r="U320" s="700">
        <v>1</v>
      </c>
    </row>
    <row r="321" spans="1:21" ht="14.4" customHeight="1" x14ac:dyDescent="0.3">
      <c r="A321" s="660">
        <v>32</v>
      </c>
      <c r="B321" s="661" t="s">
        <v>567</v>
      </c>
      <c r="C321" s="661">
        <v>89301322</v>
      </c>
      <c r="D321" s="740" t="s">
        <v>4384</v>
      </c>
      <c r="E321" s="741" t="s">
        <v>2880</v>
      </c>
      <c r="F321" s="661" t="s">
        <v>2867</v>
      </c>
      <c r="G321" s="661" t="s">
        <v>3315</v>
      </c>
      <c r="H321" s="661" t="s">
        <v>568</v>
      </c>
      <c r="I321" s="661" t="s">
        <v>3316</v>
      </c>
      <c r="J321" s="661" t="s">
        <v>3317</v>
      </c>
      <c r="K321" s="661" t="s">
        <v>3318</v>
      </c>
      <c r="L321" s="662">
        <v>88.87</v>
      </c>
      <c r="M321" s="662">
        <v>177.74</v>
      </c>
      <c r="N321" s="661">
        <v>2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32</v>
      </c>
      <c r="B322" s="661" t="s">
        <v>567</v>
      </c>
      <c r="C322" s="661">
        <v>89301322</v>
      </c>
      <c r="D322" s="740" t="s">
        <v>4384</v>
      </c>
      <c r="E322" s="741" t="s">
        <v>2880</v>
      </c>
      <c r="F322" s="661" t="s">
        <v>2867</v>
      </c>
      <c r="G322" s="661" t="s">
        <v>3168</v>
      </c>
      <c r="H322" s="661" t="s">
        <v>568</v>
      </c>
      <c r="I322" s="661" t="s">
        <v>3267</v>
      </c>
      <c r="J322" s="661" t="s">
        <v>3268</v>
      </c>
      <c r="K322" s="661" t="s">
        <v>3269</v>
      </c>
      <c r="L322" s="662">
        <v>52.75</v>
      </c>
      <c r="M322" s="662">
        <v>316.5</v>
      </c>
      <c r="N322" s="661">
        <v>6</v>
      </c>
      <c r="O322" s="742">
        <v>5.5</v>
      </c>
      <c r="P322" s="662">
        <v>105.5</v>
      </c>
      <c r="Q322" s="677">
        <v>0.33333333333333331</v>
      </c>
      <c r="R322" s="661">
        <v>2</v>
      </c>
      <c r="S322" s="677">
        <v>0.33333333333333331</v>
      </c>
      <c r="T322" s="742">
        <v>2</v>
      </c>
      <c r="U322" s="700">
        <v>0.36363636363636365</v>
      </c>
    </row>
    <row r="323" spans="1:21" ht="14.4" customHeight="1" x14ac:dyDescent="0.3">
      <c r="A323" s="660">
        <v>32</v>
      </c>
      <c r="B323" s="661" t="s">
        <v>567</v>
      </c>
      <c r="C323" s="661">
        <v>89301322</v>
      </c>
      <c r="D323" s="740" t="s">
        <v>4384</v>
      </c>
      <c r="E323" s="741" t="s">
        <v>2880</v>
      </c>
      <c r="F323" s="661" t="s">
        <v>2867</v>
      </c>
      <c r="G323" s="661" t="s">
        <v>2942</v>
      </c>
      <c r="H323" s="661" t="s">
        <v>568</v>
      </c>
      <c r="I323" s="661" t="s">
        <v>808</v>
      </c>
      <c r="J323" s="661" t="s">
        <v>2943</v>
      </c>
      <c r="K323" s="661" t="s">
        <v>2944</v>
      </c>
      <c r="L323" s="662">
        <v>88.76</v>
      </c>
      <c r="M323" s="662">
        <v>266.28000000000003</v>
      </c>
      <c r="N323" s="661">
        <v>3</v>
      </c>
      <c r="O323" s="742">
        <v>0.5</v>
      </c>
      <c r="P323" s="662">
        <v>266.28000000000003</v>
      </c>
      <c r="Q323" s="677">
        <v>1</v>
      </c>
      <c r="R323" s="661">
        <v>3</v>
      </c>
      <c r="S323" s="677">
        <v>1</v>
      </c>
      <c r="T323" s="742">
        <v>0.5</v>
      </c>
      <c r="U323" s="700">
        <v>1</v>
      </c>
    </row>
    <row r="324" spans="1:21" ht="14.4" customHeight="1" x14ac:dyDescent="0.3">
      <c r="A324" s="660">
        <v>32</v>
      </c>
      <c r="B324" s="661" t="s">
        <v>567</v>
      </c>
      <c r="C324" s="661">
        <v>89301322</v>
      </c>
      <c r="D324" s="740" t="s">
        <v>4384</v>
      </c>
      <c r="E324" s="741" t="s">
        <v>2880</v>
      </c>
      <c r="F324" s="661" t="s">
        <v>2867</v>
      </c>
      <c r="G324" s="661" t="s">
        <v>3053</v>
      </c>
      <c r="H324" s="661" t="s">
        <v>568</v>
      </c>
      <c r="I324" s="661" t="s">
        <v>2051</v>
      </c>
      <c r="J324" s="661" t="s">
        <v>1002</v>
      </c>
      <c r="K324" s="661" t="s">
        <v>3054</v>
      </c>
      <c r="L324" s="662">
        <v>0</v>
      </c>
      <c r="M324" s="662">
        <v>0</v>
      </c>
      <c r="N324" s="661">
        <v>1</v>
      </c>
      <c r="O324" s="742">
        <v>0.5</v>
      </c>
      <c r="P324" s="662"/>
      <c r="Q324" s="677"/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32</v>
      </c>
      <c r="B325" s="661" t="s">
        <v>567</v>
      </c>
      <c r="C325" s="661">
        <v>89301322</v>
      </c>
      <c r="D325" s="740" t="s">
        <v>4384</v>
      </c>
      <c r="E325" s="741" t="s">
        <v>2880</v>
      </c>
      <c r="F325" s="661" t="s">
        <v>2867</v>
      </c>
      <c r="G325" s="661" t="s">
        <v>3184</v>
      </c>
      <c r="H325" s="661" t="s">
        <v>1453</v>
      </c>
      <c r="I325" s="661" t="s">
        <v>3319</v>
      </c>
      <c r="J325" s="661" t="s">
        <v>2552</v>
      </c>
      <c r="K325" s="661" t="s">
        <v>3320</v>
      </c>
      <c r="L325" s="662">
        <v>48.37</v>
      </c>
      <c r="M325" s="662">
        <v>48.37</v>
      </c>
      <c r="N325" s="661">
        <v>1</v>
      </c>
      <c r="O325" s="742">
        <v>0.5</v>
      </c>
      <c r="P325" s="662"/>
      <c r="Q325" s="677">
        <v>0</v>
      </c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32</v>
      </c>
      <c r="B326" s="661" t="s">
        <v>567</v>
      </c>
      <c r="C326" s="661">
        <v>89301322</v>
      </c>
      <c r="D326" s="740" t="s">
        <v>4384</v>
      </c>
      <c r="E326" s="741" t="s">
        <v>2880</v>
      </c>
      <c r="F326" s="661" t="s">
        <v>2867</v>
      </c>
      <c r="G326" s="661" t="s">
        <v>2995</v>
      </c>
      <c r="H326" s="661" t="s">
        <v>568</v>
      </c>
      <c r="I326" s="661" t="s">
        <v>839</v>
      </c>
      <c r="J326" s="661" t="s">
        <v>3321</v>
      </c>
      <c r="K326" s="661" t="s">
        <v>3322</v>
      </c>
      <c r="L326" s="662">
        <v>0</v>
      </c>
      <c r="M326" s="662">
        <v>0</v>
      </c>
      <c r="N326" s="661">
        <v>1</v>
      </c>
      <c r="O326" s="742">
        <v>1</v>
      </c>
      <c r="P326" s="662"/>
      <c r="Q326" s="677"/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32</v>
      </c>
      <c r="B327" s="661" t="s">
        <v>567</v>
      </c>
      <c r="C327" s="661">
        <v>89301322</v>
      </c>
      <c r="D327" s="740" t="s">
        <v>4384</v>
      </c>
      <c r="E327" s="741" t="s">
        <v>2880</v>
      </c>
      <c r="F327" s="661" t="s">
        <v>2867</v>
      </c>
      <c r="G327" s="661" t="s">
        <v>3323</v>
      </c>
      <c r="H327" s="661" t="s">
        <v>1453</v>
      </c>
      <c r="I327" s="661" t="s">
        <v>3324</v>
      </c>
      <c r="J327" s="661" t="s">
        <v>3325</v>
      </c>
      <c r="K327" s="661" t="s">
        <v>3326</v>
      </c>
      <c r="L327" s="662">
        <v>247.78</v>
      </c>
      <c r="M327" s="662">
        <v>495.56</v>
      </c>
      <c r="N327" s="661">
        <v>2</v>
      </c>
      <c r="O327" s="742">
        <v>1</v>
      </c>
      <c r="P327" s="662">
        <v>495.56</v>
      </c>
      <c r="Q327" s="677">
        <v>1</v>
      </c>
      <c r="R327" s="661">
        <v>2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32</v>
      </c>
      <c r="B328" s="661" t="s">
        <v>567</v>
      </c>
      <c r="C328" s="661">
        <v>89301322</v>
      </c>
      <c r="D328" s="740" t="s">
        <v>4384</v>
      </c>
      <c r="E328" s="741" t="s">
        <v>2880</v>
      </c>
      <c r="F328" s="661" t="s">
        <v>2867</v>
      </c>
      <c r="G328" s="661" t="s">
        <v>3327</v>
      </c>
      <c r="H328" s="661" t="s">
        <v>568</v>
      </c>
      <c r="I328" s="661" t="s">
        <v>3328</v>
      </c>
      <c r="J328" s="661" t="s">
        <v>3329</v>
      </c>
      <c r="K328" s="661" t="s">
        <v>3330</v>
      </c>
      <c r="L328" s="662">
        <v>0</v>
      </c>
      <c r="M328" s="662">
        <v>0</v>
      </c>
      <c r="N328" s="661">
        <v>3</v>
      </c>
      <c r="O328" s="742">
        <v>1</v>
      </c>
      <c r="P328" s="662">
        <v>0</v>
      </c>
      <c r="Q328" s="677"/>
      <c r="R328" s="661">
        <v>3</v>
      </c>
      <c r="S328" s="677">
        <v>1</v>
      </c>
      <c r="T328" s="742">
        <v>1</v>
      </c>
      <c r="U328" s="700">
        <v>1</v>
      </c>
    </row>
    <row r="329" spans="1:21" ht="14.4" customHeight="1" x14ac:dyDescent="0.3">
      <c r="A329" s="660">
        <v>32</v>
      </c>
      <c r="B329" s="661" t="s">
        <v>567</v>
      </c>
      <c r="C329" s="661">
        <v>89301322</v>
      </c>
      <c r="D329" s="740" t="s">
        <v>4384</v>
      </c>
      <c r="E329" s="741" t="s">
        <v>2880</v>
      </c>
      <c r="F329" s="661" t="s">
        <v>2867</v>
      </c>
      <c r="G329" s="661" t="s">
        <v>2949</v>
      </c>
      <c r="H329" s="661" t="s">
        <v>1453</v>
      </c>
      <c r="I329" s="661" t="s">
        <v>1590</v>
      </c>
      <c r="J329" s="661" t="s">
        <v>1479</v>
      </c>
      <c r="K329" s="661" t="s">
        <v>1591</v>
      </c>
      <c r="L329" s="662">
        <v>543.39</v>
      </c>
      <c r="M329" s="662">
        <v>1086.78</v>
      </c>
      <c r="N329" s="661">
        <v>2</v>
      </c>
      <c r="O329" s="742">
        <v>2</v>
      </c>
      <c r="P329" s="662">
        <v>543.39</v>
      </c>
      <c r="Q329" s="677">
        <v>0.5</v>
      </c>
      <c r="R329" s="661">
        <v>1</v>
      </c>
      <c r="S329" s="677">
        <v>0.5</v>
      </c>
      <c r="T329" s="742">
        <v>1</v>
      </c>
      <c r="U329" s="700">
        <v>0.5</v>
      </c>
    </row>
    <row r="330" spans="1:21" ht="14.4" customHeight="1" x14ac:dyDescent="0.3">
      <c r="A330" s="660">
        <v>32</v>
      </c>
      <c r="B330" s="661" t="s">
        <v>567</v>
      </c>
      <c r="C330" s="661">
        <v>89301322</v>
      </c>
      <c r="D330" s="740" t="s">
        <v>4384</v>
      </c>
      <c r="E330" s="741" t="s">
        <v>2880</v>
      </c>
      <c r="F330" s="661" t="s">
        <v>2867</v>
      </c>
      <c r="G330" s="661" t="s">
        <v>2949</v>
      </c>
      <c r="H330" s="661" t="s">
        <v>1453</v>
      </c>
      <c r="I330" s="661" t="s">
        <v>1478</v>
      </c>
      <c r="J330" s="661" t="s">
        <v>1479</v>
      </c>
      <c r="K330" s="661" t="s">
        <v>1480</v>
      </c>
      <c r="L330" s="662">
        <v>815.1</v>
      </c>
      <c r="M330" s="662">
        <v>815.1</v>
      </c>
      <c r="N330" s="661">
        <v>1</v>
      </c>
      <c r="O330" s="742">
        <v>1</v>
      </c>
      <c r="P330" s="662">
        <v>815.1</v>
      </c>
      <c r="Q330" s="677">
        <v>1</v>
      </c>
      <c r="R330" s="661">
        <v>1</v>
      </c>
      <c r="S330" s="677">
        <v>1</v>
      </c>
      <c r="T330" s="742">
        <v>1</v>
      </c>
      <c r="U330" s="700">
        <v>1</v>
      </c>
    </row>
    <row r="331" spans="1:21" ht="14.4" customHeight="1" x14ac:dyDescent="0.3">
      <c r="A331" s="660">
        <v>32</v>
      </c>
      <c r="B331" s="661" t="s">
        <v>567</v>
      </c>
      <c r="C331" s="661">
        <v>89301322</v>
      </c>
      <c r="D331" s="740" t="s">
        <v>4384</v>
      </c>
      <c r="E331" s="741" t="s">
        <v>2880</v>
      </c>
      <c r="F331" s="661" t="s">
        <v>2867</v>
      </c>
      <c r="G331" s="661" t="s">
        <v>2949</v>
      </c>
      <c r="H331" s="661" t="s">
        <v>1453</v>
      </c>
      <c r="I331" s="661" t="s">
        <v>2360</v>
      </c>
      <c r="J331" s="661" t="s">
        <v>2361</v>
      </c>
      <c r="K331" s="661" t="s">
        <v>1480</v>
      </c>
      <c r="L331" s="662">
        <v>1385.62</v>
      </c>
      <c r="M331" s="662">
        <v>4156.8599999999997</v>
      </c>
      <c r="N331" s="661">
        <v>3</v>
      </c>
      <c r="O331" s="742">
        <v>2</v>
      </c>
      <c r="P331" s="662">
        <v>4156.8599999999997</v>
      </c>
      <c r="Q331" s="677">
        <v>1</v>
      </c>
      <c r="R331" s="661">
        <v>3</v>
      </c>
      <c r="S331" s="677">
        <v>1</v>
      </c>
      <c r="T331" s="742">
        <v>2</v>
      </c>
      <c r="U331" s="700">
        <v>1</v>
      </c>
    </row>
    <row r="332" spans="1:21" ht="14.4" customHeight="1" x14ac:dyDescent="0.3">
      <c r="A332" s="660">
        <v>32</v>
      </c>
      <c r="B332" s="661" t="s">
        <v>567</v>
      </c>
      <c r="C332" s="661">
        <v>89301322</v>
      </c>
      <c r="D332" s="740" t="s">
        <v>4384</v>
      </c>
      <c r="E332" s="741" t="s">
        <v>2880</v>
      </c>
      <c r="F332" s="661" t="s">
        <v>2867</v>
      </c>
      <c r="G332" s="661" t="s">
        <v>2949</v>
      </c>
      <c r="H332" s="661" t="s">
        <v>1453</v>
      </c>
      <c r="I332" s="661" t="s">
        <v>2364</v>
      </c>
      <c r="J332" s="661" t="s">
        <v>2361</v>
      </c>
      <c r="K332" s="661" t="s">
        <v>1483</v>
      </c>
      <c r="L332" s="662">
        <v>1847.49</v>
      </c>
      <c r="M332" s="662">
        <v>1847.49</v>
      </c>
      <c r="N332" s="661">
        <v>1</v>
      </c>
      <c r="O332" s="742">
        <v>1</v>
      </c>
      <c r="P332" s="662">
        <v>1847.49</v>
      </c>
      <c r="Q332" s="677">
        <v>1</v>
      </c>
      <c r="R332" s="661">
        <v>1</v>
      </c>
      <c r="S332" s="677">
        <v>1</v>
      </c>
      <c r="T332" s="742">
        <v>1</v>
      </c>
      <c r="U332" s="700">
        <v>1</v>
      </c>
    </row>
    <row r="333" spans="1:21" ht="14.4" customHeight="1" x14ac:dyDescent="0.3">
      <c r="A333" s="660">
        <v>32</v>
      </c>
      <c r="B333" s="661" t="s">
        <v>567</v>
      </c>
      <c r="C333" s="661">
        <v>89301322</v>
      </c>
      <c r="D333" s="740" t="s">
        <v>4384</v>
      </c>
      <c r="E333" s="741" t="s">
        <v>2880</v>
      </c>
      <c r="F333" s="661" t="s">
        <v>2867</v>
      </c>
      <c r="G333" s="661" t="s">
        <v>2954</v>
      </c>
      <c r="H333" s="661" t="s">
        <v>568</v>
      </c>
      <c r="I333" s="661" t="s">
        <v>3331</v>
      </c>
      <c r="J333" s="661" t="s">
        <v>3003</v>
      </c>
      <c r="K333" s="661" t="s">
        <v>3332</v>
      </c>
      <c r="L333" s="662">
        <v>0</v>
      </c>
      <c r="M333" s="662">
        <v>0</v>
      </c>
      <c r="N333" s="661">
        <v>1</v>
      </c>
      <c r="O333" s="742">
        <v>0.5</v>
      </c>
      <c r="P333" s="662">
        <v>0</v>
      </c>
      <c r="Q333" s="677"/>
      <c r="R333" s="661">
        <v>1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32</v>
      </c>
      <c r="B334" s="661" t="s">
        <v>567</v>
      </c>
      <c r="C334" s="661">
        <v>89301322</v>
      </c>
      <c r="D334" s="740" t="s">
        <v>4384</v>
      </c>
      <c r="E334" s="741" t="s">
        <v>2880</v>
      </c>
      <c r="F334" s="661" t="s">
        <v>2867</v>
      </c>
      <c r="G334" s="661" t="s">
        <v>2954</v>
      </c>
      <c r="H334" s="661" t="s">
        <v>568</v>
      </c>
      <c r="I334" s="661" t="s">
        <v>2955</v>
      </c>
      <c r="J334" s="661" t="s">
        <v>2956</v>
      </c>
      <c r="K334" s="661" t="s">
        <v>2957</v>
      </c>
      <c r="L334" s="662">
        <v>93.71</v>
      </c>
      <c r="M334" s="662">
        <v>93.71</v>
      </c>
      <c r="N334" s="661">
        <v>1</v>
      </c>
      <c r="O334" s="742">
        <v>1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32</v>
      </c>
      <c r="B335" s="661" t="s">
        <v>567</v>
      </c>
      <c r="C335" s="661">
        <v>89301322</v>
      </c>
      <c r="D335" s="740" t="s">
        <v>4384</v>
      </c>
      <c r="E335" s="741" t="s">
        <v>2880</v>
      </c>
      <c r="F335" s="661" t="s">
        <v>2867</v>
      </c>
      <c r="G335" s="661" t="s">
        <v>2954</v>
      </c>
      <c r="H335" s="661" t="s">
        <v>568</v>
      </c>
      <c r="I335" s="661" t="s">
        <v>3005</v>
      </c>
      <c r="J335" s="661" t="s">
        <v>2956</v>
      </c>
      <c r="K335" s="661" t="s">
        <v>722</v>
      </c>
      <c r="L335" s="662">
        <v>301.2</v>
      </c>
      <c r="M335" s="662">
        <v>1506</v>
      </c>
      <c r="N335" s="661">
        <v>5</v>
      </c>
      <c r="O335" s="742">
        <v>2</v>
      </c>
      <c r="P335" s="662">
        <v>1506</v>
      </c>
      <c r="Q335" s="677">
        <v>1</v>
      </c>
      <c r="R335" s="661">
        <v>5</v>
      </c>
      <c r="S335" s="677">
        <v>1</v>
      </c>
      <c r="T335" s="742">
        <v>2</v>
      </c>
      <c r="U335" s="700">
        <v>1</v>
      </c>
    </row>
    <row r="336" spans="1:21" ht="14.4" customHeight="1" x14ac:dyDescent="0.3">
      <c r="A336" s="660">
        <v>32</v>
      </c>
      <c r="B336" s="661" t="s">
        <v>567</v>
      </c>
      <c r="C336" s="661">
        <v>89301322</v>
      </c>
      <c r="D336" s="740" t="s">
        <v>4384</v>
      </c>
      <c r="E336" s="741" t="s">
        <v>2880</v>
      </c>
      <c r="F336" s="661" t="s">
        <v>2867</v>
      </c>
      <c r="G336" s="661" t="s">
        <v>2954</v>
      </c>
      <c r="H336" s="661" t="s">
        <v>568</v>
      </c>
      <c r="I336" s="661" t="s">
        <v>720</v>
      </c>
      <c r="J336" s="661" t="s">
        <v>721</v>
      </c>
      <c r="K336" s="661" t="s">
        <v>722</v>
      </c>
      <c r="L336" s="662">
        <v>301.2</v>
      </c>
      <c r="M336" s="662">
        <v>301.2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32</v>
      </c>
      <c r="B337" s="661" t="s">
        <v>567</v>
      </c>
      <c r="C337" s="661">
        <v>89301322</v>
      </c>
      <c r="D337" s="740" t="s">
        <v>4384</v>
      </c>
      <c r="E337" s="741" t="s">
        <v>2880</v>
      </c>
      <c r="F337" s="661" t="s">
        <v>2867</v>
      </c>
      <c r="G337" s="661" t="s">
        <v>2958</v>
      </c>
      <c r="H337" s="661" t="s">
        <v>568</v>
      </c>
      <c r="I337" s="661" t="s">
        <v>637</v>
      </c>
      <c r="J337" s="661" t="s">
        <v>3333</v>
      </c>
      <c r="K337" s="661" t="s">
        <v>3148</v>
      </c>
      <c r="L337" s="662">
        <v>24.78</v>
      </c>
      <c r="M337" s="662">
        <v>322.14</v>
      </c>
      <c r="N337" s="661">
        <v>13</v>
      </c>
      <c r="O337" s="742">
        <v>2.5</v>
      </c>
      <c r="P337" s="662">
        <v>74.34</v>
      </c>
      <c r="Q337" s="677">
        <v>0.23076923076923078</v>
      </c>
      <c r="R337" s="661">
        <v>3</v>
      </c>
      <c r="S337" s="677">
        <v>0.23076923076923078</v>
      </c>
      <c r="T337" s="742">
        <v>0.5</v>
      </c>
      <c r="U337" s="700">
        <v>0.2</v>
      </c>
    </row>
    <row r="338" spans="1:21" ht="14.4" customHeight="1" x14ac:dyDescent="0.3">
      <c r="A338" s="660">
        <v>32</v>
      </c>
      <c r="B338" s="661" t="s">
        <v>567</v>
      </c>
      <c r="C338" s="661">
        <v>89301322</v>
      </c>
      <c r="D338" s="740" t="s">
        <v>4384</v>
      </c>
      <c r="E338" s="741" t="s">
        <v>2880</v>
      </c>
      <c r="F338" s="661" t="s">
        <v>2867</v>
      </c>
      <c r="G338" s="661" t="s">
        <v>2958</v>
      </c>
      <c r="H338" s="661" t="s">
        <v>568</v>
      </c>
      <c r="I338" s="661" t="s">
        <v>1032</v>
      </c>
      <c r="J338" s="661" t="s">
        <v>2959</v>
      </c>
      <c r="K338" s="661" t="s">
        <v>2960</v>
      </c>
      <c r="L338" s="662">
        <v>99.11</v>
      </c>
      <c r="M338" s="662">
        <v>2081.31</v>
      </c>
      <c r="N338" s="661">
        <v>21</v>
      </c>
      <c r="O338" s="742">
        <v>8</v>
      </c>
      <c r="P338" s="662">
        <v>1189.32</v>
      </c>
      <c r="Q338" s="677">
        <v>0.5714285714285714</v>
      </c>
      <c r="R338" s="661">
        <v>12</v>
      </c>
      <c r="S338" s="677">
        <v>0.5714285714285714</v>
      </c>
      <c r="T338" s="742">
        <v>3.5</v>
      </c>
      <c r="U338" s="700">
        <v>0.4375</v>
      </c>
    </row>
    <row r="339" spans="1:21" ht="14.4" customHeight="1" x14ac:dyDescent="0.3">
      <c r="A339" s="660">
        <v>32</v>
      </c>
      <c r="B339" s="661" t="s">
        <v>567</v>
      </c>
      <c r="C339" s="661">
        <v>89301322</v>
      </c>
      <c r="D339" s="740" t="s">
        <v>4384</v>
      </c>
      <c r="E339" s="741" t="s">
        <v>2880</v>
      </c>
      <c r="F339" s="661" t="s">
        <v>2867</v>
      </c>
      <c r="G339" s="661" t="s">
        <v>2961</v>
      </c>
      <c r="H339" s="661" t="s">
        <v>568</v>
      </c>
      <c r="I339" s="661" t="s">
        <v>3100</v>
      </c>
      <c r="J339" s="661" t="s">
        <v>2043</v>
      </c>
      <c r="K339" s="661" t="s">
        <v>3101</v>
      </c>
      <c r="L339" s="662">
        <v>0</v>
      </c>
      <c r="M339" s="662">
        <v>0</v>
      </c>
      <c r="N339" s="661">
        <v>1</v>
      </c>
      <c r="O339" s="742">
        <v>1</v>
      </c>
      <c r="P339" s="662"/>
      <c r="Q339" s="677"/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32</v>
      </c>
      <c r="B340" s="661" t="s">
        <v>567</v>
      </c>
      <c r="C340" s="661">
        <v>89301322</v>
      </c>
      <c r="D340" s="740" t="s">
        <v>4384</v>
      </c>
      <c r="E340" s="741" t="s">
        <v>2880</v>
      </c>
      <c r="F340" s="661" t="s">
        <v>2867</v>
      </c>
      <c r="G340" s="661" t="s">
        <v>2961</v>
      </c>
      <c r="H340" s="661" t="s">
        <v>568</v>
      </c>
      <c r="I340" s="661" t="s">
        <v>3334</v>
      </c>
      <c r="J340" s="661" t="s">
        <v>2043</v>
      </c>
      <c r="K340" s="661" t="s">
        <v>3335</v>
      </c>
      <c r="L340" s="662">
        <v>214.5</v>
      </c>
      <c r="M340" s="662">
        <v>1501.5</v>
      </c>
      <c r="N340" s="661">
        <v>7</v>
      </c>
      <c r="O340" s="742">
        <v>6.5</v>
      </c>
      <c r="P340" s="662">
        <v>643.5</v>
      </c>
      <c r="Q340" s="677">
        <v>0.42857142857142855</v>
      </c>
      <c r="R340" s="661">
        <v>3</v>
      </c>
      <c r="S340" s="677">
        <v>0.42857142857142855</v>
      </c>
      <c r="T340" s="742">
        <v>3</v>
      </c>
      <c r="U340" s="700">
        <v>0.46153846153846156</v>
      </c>
    </row>
    <row r="341" spans="1:21" ht="14.4" customHeight="1" x14ac:dyDescent="0.3">
      <c r="A341" s="660">
        <v>32</v>
      </c>
      <c r="B341" s="661" t="s">
        <v>567</v>
      </c>
      <c r="C341" s="661">
        <v>89301322</v>
      </c>
      <c r="D341" s="740" t="s">
        <v>4384</v>
      </c>
      <c r="E341" s="741" t="s">
        <v>2880</v>
      </c>
      <c r="F341" s="661" t="s">
        <v>2867</v>
      </c>
      <c r="G341" s="661" t="s">
        <v>2961</v>
      </c>
      <c r="H341" s="661" t="s">
        <v>568</v>
      </c>
      <c r="I341" s="661" t="s">
        <v>3283</v>
      </c>
      <c r="J341" s="661" t="s">
        <v>3284</v>
      </c>
      <c r="K341" s="661" t="s">
        <v>3285</v>
      </c>
      <c r="L341" s="662">
        <v>71.67</v>
      </c>
      <c r="M341" s="662">
        <v>143.34</v>
      </c>
      <c r="N341" s="661">
        <v>2</v>
      </c>
      <c r="O341" s="742">
        <v>1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32</v>
      </c>
      <c r="B342" s="661" t="s">
        <v>567</v>
      </c>
      <c r="C342" s="661">
        <v>89301322</v>
      </c>
      <c r="D342" s="740" t="s">
        <v>4384</v>
      </c>
      <c r="E342" s="741" t="s">
        <v>2880</v>
      </c>
      <c r="F342" s="661" t="s">
        <v>2867</v>
      </c>
      <c r="G342" s="661" t="s">
        <v>2963</v>
      </c>
      <c r="H342" s="661" t="s">
        <v>568</v>
      </c>
      <c r="I342" s="661" t="s">
        <v>767</v>
      </c>
      <c r="J342" s="661" t="s">
        <v>2964</v>
      </c>
      <c r="K342" s="661" t="s">
        <v>2965</v>
      </c>
      <c r="L342" s="662">
        <v>0</v>
      </c>
      <c r="M342" s="662">
        <v>0</v>
      </c>
      <c r="N342" s="661">
        <v>2</v>
      </c>
      <c r="O342" s="742">
        <v>1</v>
      </c>
      <c r="P342" s="662">
        <v>0</v>
      </c>
      <c r="Q342" s="677"/>
      <c r="R342" s="661">
        <v>2</v>
      </c>
      <c r="S342" s="677">
        <v>1</v>
      </c>
      <c r="T342" s="742">
        <v>1</v>
      </c>
      <c r="U342" s="700">
        <v>1</v>
      </c>
    </row>
    <row r="343" spans="1:21" ht="14.4" customHeight="1" x14ac:dyDescent="0.3">
      <c r="A343" s="660">
        <v>32</v>
      </c>
      <c r="B343" s="661" t="s">
        <v>567</v>
      </c>
      <c r="C343" s="661">
        <v>89301322</v>
      </c>
      <c r="D343" s="740" t="s">
        <v>4384</v>
      </c>
      <c r="E343" s="741" t="s">
        <v>2880</v>
      </c>
      <c r="F343" s="661" t="s">
        <v>2867</v>
      </c>
      <c r="G343" s="661" t="s">
        <v>3074</v>
      </c>
      <c r="H343" s="661" t="s">
        <v>568</v>
      </c>
      <c r="I343" s="661" t="s">
        <v>2455</v>
      </c>
      <c r="J343" s="661" t="s">
        <v>2456</v>
      </c>
      <c r="K343" s="661" t="s">
        <v>3075</v>
      </c>
      <c r="L343" s="662">
        <v>51.21</v>
      </c>
      <c r="M343" s="662">
        <v>102.42</v>
      </c>
      <c r="N343" s="661">
        <v>2</v>
      </c>
      <c r="O343" s="742">
        <v>1</v>
      </c>
      <c r="P343" s="662">
        <v>102.42</v>
      </c>
      <c r="Q343" s="677">
        <v>1</v>
      </c>
      <c r="R343" s="661">
        <v>2</v>
      </c>
      <c r="S343" s="677">
        <v>1</v>
      </c>
      <c r="T343" s="742">
        <v>1</v>
      </c>
      <c r="U343" s="700">
        <v>1</v>
      </c>
    </row>
    <row r="344" spans="1:21" ht="14.4" customHeight="1" x14ac:dyDescent="0.3">
      <c r="A344" s="660">
        <v>32</v>
      </c>
      <c r="B344" s="661" t="s">
        <v>567</v>
      </c>
      <c r="C344" s="661">
        <v>89301322</v>
      </c>
      <c r="D344" s="740" t="s">
        <v>4384</v>
      </c>
      <c r="E344" s="741" t="s">
        <v>2880</v>
      </c>
      <c r="F344" s="661" t="s">
        <v>2867</v>
      </c>
      <c r="G344" s="661" t="s">
        <v>3286</v>
      </c>
      <c r="H344" s="661" t="s">
        <v>568</v>
      </c>
      <c r="I344" s="661" t="s">
        <v>3287</v>
      </c>
      <c r="J344" s="661" t="s">
        <v>3288</v>
      </c>
      <c r="K344" s="661" t="s">
        <v>3289</v>
      </c>
      <c r="L344" s="662">
        <v>657.67</v>
      </c>
      <c r="M344" s="662">
        <v>1315.34</v>
      </c>
      <c r="N344" s="661">
        <v>2</v>
      </c>
      <c r="O344" s="742">
        <v>1</v>
      </c>
      <c r="P344" s="662">
        <v>1315.34</v>
      </c>
      <c r="Q344" s="677">
        <v>1</v>
      </c>
      <c r="R344" s="661">
        <v>2</v>
      </c>
      <c r="S344" s="677">
        <v>1</v>
      </c>
      <c r="T344" s="742">
        <v>1</v>
      </c>
      <c r="U344" s="700">
        <v>1</v>
      </c>
    </row>
    <row r="345" spans="1:21" ht="14.4" customHeight="1" x14ac:dyDescent="0.3">
      <c r="A345" s="660">
        <v>32</v>
      </c>
      <c r="B345" s="661" t="s">
        <v>567</v>
      </c>
      <c r="C345" s="661">
        <v>89301322</v>
      </c>
      <c r="D345" s="740" t="s">
        <v>4384</v>
      </c>
      <c r="E345" s="741" t="s">
        <v>2880</v>
      </c>
      <c r="F345" s="661" t="s">
        <v>2867</v>
      </c>
      <c r="G345" s="661" t="s">
        <v>3006</v>
      </c>
      <c r="H345" s="661" t="s">
        <v>568</v>
      </c>
      <c r="I345" s="661" t="s">
        <v>3007</v>
      </c>
      <c r="J345" s="661" t="s">
        <v>3008</v>
      </c>
      <c r="K345" s="661" t="s">
        <v>3009</v>
      </c>
      <c r="L345" s="662">
        <v>0</v>
      </c>
      <c r="M345" s="662">
        <v>0</v>
      </c>
      <c r="N345" s="661">
        <v>1</v>
      </c>
      <c r="O345" s="742">
        <v>1</v>
      </c>
      <c r="P345" s="662"/>
      <c r="Q345" s="677"/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32</v>
      </c>
      <c r="B346" s="661" t="s">
        <v>567</v>
      </c>
      <c r="C346" s="661">
        <v>89301322</v>
      </c>
      <c r="D346" s="740" t="s">
        <v>4384</v>
      </c>
      <c r="E346" s="741" t="s">
        <v>2880</v>
      </c>
      <c r="F346" s="661" t="s">
        <v>2867</v>
      </c>
      <c r="G346" s="661" t="s">
        <v>2968</v>
      </c>
      <c r="H346" s="661" t="s">
        <v>1453</v>
      </c>
      <c r="I346" s="661" t="s">
        <v>3336</v>
      </c>
      <c r="J346" s="661" t="s">
        <v>2357</v>
      </c>
      <c r="K346" s="661" t="s">
        <v>3337</v>
      </c>
      <c r="L346" s="662">
        <v>93.96</v>
      </c>
      <c r="M346" s="662">
        <v>93.96</v>
      </c>
      <c r="N346" s="661">
        <v>1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32</v>
      </c>
      <c r="B347" s="661" t="s">
        <v>567</v>
      </c>
      <c r="C347" s="661">
        <v>89301322</v>
      </c>
      <c r="D347" s="740" t="s">
        <v>4384</v>
      </c>
      <c r="E347" s="741" t="s">
        <v>2880</v>
      </c>
      <c r="F347" s="661" t="s">
        <v>2867</v>
      </c>
      <c r="G347" s="661" t="s">
        <v>2969</v>
      </c>
      <c r="H347" s="661" t="s">
        <v>568</v>
      </c>
      <c r="I347" s="661" t="s">
        <v>3338</v>
      </c>
      <c r="J347" s="661" t="s">
        <v>2029</v>
      </c>
      <c r="K347" s="661" t="s">
        <v>3339</v>
      </c>
      <c r="L347" s="662">
        <v>0</v>
      </c>
      <c r="M347" s="662">
        <v>0</v>
      </c>
      <c r="N347" s="661">
        <v>2</v>
      </c>
      <c r="O347" s="742">
        <v>1.5</v>
      </c>
      <c r="P347" s="662"/>
      <c r="Q347" s="677"/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32</v>
      </c>
      <c r="B348" s="661" t="s">
        <v>567</v>
      </c>
      <c r="C348" s="661">
        <v>89301322</v>
      </c>
      <c r="D348" s="740" t="s">
        <v>4384</v>
      </c>
      <c r="E348" s="741" t="s">
        <v>2880</v>
      </c>
      <c r="F348" s="661" t="s">
        <v>2867</v>
      </c>
      <c r="G348" s="661" t="s">
        <v>3065</v>
      </c>
      <c r="H348" s="661" t="s">
        <v>1453</v>
      </c>
      <c r="I348" s="661" t="s">
        <v>3340</v>
      </c>
      <c r="J348" s="661" t="s">
        <v>3341</v>
      </c>
      <c r="K348" s="661" t="s">
        <v>3209</v>
      </c>
      <c r="L348" s="662">
        <v>184.74</v>
      </c>
      <c r="M348" s="662">
        <v>184.74</v>
      </c>
      <c r="N348" s="661">
        <v>1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32</v>
      </c>
      <c r="B349" s="661" t="s">
        <v>567</v>
      </c>
      <c r="C349" s="661">
        <v>89301322</v>
      </c>
      <c r="D349" s="740" t="s">
        <v>4384</v>
      </c>
      <c r="E349" s="741" t="s">
        <v>2880</v>
      </c>
      <c r="F349" s="661" t="s">
        <v>2867</v>
      </c>
      <c r="G349" s="661" t="s">
        <v>3065</v>
      </c>
      <c r="H349" s="661" t="s">
        <v>1453</v>
      </c>
      <c r="I349" s="661" t="s">
        <v>3066</v>
      </c>
      <c r="J349" s="661" t="s">
        <v>3067</v>
      </c>
      <c r="K349" s="661" t="s">
        <v>3068</v>
      </c>
      <c r="L349" s="662">
        <v>120.61</v>
      </c>
      <c r="M349" s="662">
        <v>241.22</v>
      </c>
      <c r="N349" s="661">
        <v>2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32</v>
      </c>
      <c r="B350" s="661" t="s">
        <v>567</v>
      </c>
      <c r="C350" s="661">
        <v>89301322</v>
      </c>
      <c r="D350" s="740" t="s">
        <v>4384</v>
      </c>
      <c r="E350" s="741" t="s">
        <v>2880</v>
      </c>
      <c r="F350" s="661" t="s">
        <v>2867</v>
      </c>
      <c r="G350" s="661" t="s">
        <v>3065</v>
      </c>
      <c r="H350" s="661" t="s">
        <v>1453</v>
      </c>
      <c r="I350" s="661" t="s">
        <v>3207</v>
      </c>
      <c r="J350" s="661" t="s">
        <v>3208</v>
      </c>
      <c r="K350" s="661" t="s">
        <v>3209</v>
      </c>
      <c r="L350" s="662">
        <v>184.74</v>
      </c>
      <c r="M350" s="662">
        <v>184.74</v>
      </c>
      <c r="N350" s="661">
        <v>1</v>
      </c>
      <c r="O350" s="742">
        <v>1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32</v>
      </c>
      <c r="B351" s="661" t="s">
        <v>567</v>
      </c>
      <c r="C351" s="661">
        <v>89301322</v>
      </c>
      <c r="D351" s="740" t="s">
        <v>4384</v>
      </c>
      <c r="E351" s="741" t="s">
        <v>2880</v>
      </c>
      <c r="F351" s="661" t="s">
        <v>2867</v>
      </c>
      <c r="G351" s="661" t="s">
        <v>3342</v>
      </c>
      <c r="H351" s="661" t="s">
        <v>568</v>
      </c>
      <c r="I351" s="661" t="s">
        <v>3343</v>
      </c>
      <c r="J351" s="661" t="s">
        <v>3344</v>
      </c>
      <c r="K351" s="661" t="s">
        <v>3345</v>
      </c>
      <c r="L351" s="662">
        <v>0</v>
      </c>
      <c r="M351" s="662">
        <v>0</v>
      </c>
      <c r="N351" s="661">
        <v>2</v>
      </c>
      <c r="O351" s="742">
        <v>2</v>
      </c>
      <c r="P351" s="662">
        <v>0</v>
      </c>
      <c r="Q351" s="677"/>
      <c r="R351" s="661">
        <v>2</v>
      </c>
      <c r="S351" s="677">
        <v>1</v>
      </c>
      <c r="T351" s="742">
        <v>2</v>
      </c>
      <c r="U351" s="700">
        <v>1</v>
      </c>
    </row>
    <row r="352" spans="1:21" ht="14.4" customHeight="1" x14ac:dyDescent="0.3">
      <c r="A352" s="660">
        <v>32</v>
      </c>
      <c r="B352" s="661" t="s">
        <v>567</v>
      </c>
      <c r="C352" s="661">
        <v>89301322</v>
      </c>
      <c r="D352" s="740" t="s">
        <v>4384</v>
      </c>
      <c r="E352" s="741" t="s">
        <v>2880</v>
      </c>
      <c r="F352" s="661" t="s">
        <v>2869</v>
      </c>
      <c r="G352" s="661" t="s">
        <v>3346</v>
      </c>
      <c r="H352" s="661" t="s">
        <v>568</v>
      </c>
      <c r="I352" s="661" t="s">
        <v>3347</v>
      </c>
      <c r="J352" s="661" t="s">
        <v>3348</v>
      </c>
      <c r="K352" s="661" t="s">
        <v>3349</v>
      </c>
      <c r="L352" s="662">
        <v>410</v>
      </c>
      <c r="M352" s="662">
        <v>410</v>
      </c>
      <c r="N352" s="661">
        <v>1</v>
      </c>
      <c r="O352" s="742">
        <v>1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32</v>
      </c>
      <c r="B353" s="661" t="s">
        <v>567</v>
      </c>
      <c r="C353" s="661">
        <v>89301322</v>
      </c>
      <c r="D353" s="740" t="s">
        <v>4384</v>
      </c>
      <c r="E353" s="741" t="s">
        <v>2881</v>
      </c>
      <c r="F353" s="661" t="s">
        <v>2867</v>
      </c>
      <c r="G353" s="661" t="s">
        <v>3350</v>
      </c>
      <c r="H353" s="661" t="s">
        <v>568</v>
      </c>
      <c r="I353" s="661" t="s">
        <v>3351</v>
      </c>
      <c r="J353" s="661" t="s">
        <v>3352</v>
      </c>
      <c r="K353" s="661" t="s">
        <v>921</v>
      </c>
      <c r="L353" s="662">
        <v>35.11</v>
      </c>
      <c r="M353" s="662">
        <v>105.33</v>
      </c>
      <c r="N353" s="661">
        <v>3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32</v>
      </c>
      <c r="B354" s="661" t="s">
        <v>567</v>
      </c>
      <c r="C354" s="661">
        <v>89301322</v>
      </c>
      <c r="D354" s="740" t="s">
        <v>4384</v>
      </c>
      <c r="E354" s="741" t="s">
        <v>2881</v>
      </c>
      <c r="F354" s="661" t="s">
        <v>2867</v>
      </c>
      <c r="G354" s="661" t="s">
        <v>2905</v>
      </c>
      <c r="H354" s="661" t="s">
        <v>568</v>
      </c>
      <c r="I354" s="661" t="s">
        <v>782</v>
      </c>
      <c r="J354" s="661" t="s">
        <v>779</v>
      </c>
      <c r="K354" s="661" t="s">
        <v>3299</v>
      </c>
      <c r="L354" s="662">
        <v>0</v>
      </c>
      <c r="M354" s="662">
        <v>0</v>
      </c>
      <c r="N354" s="661">
        <v>1</v>
      </c>
      <c r="O354" s="742">
        <v>1</v>
      </c>
      <c r="P354" s="662">
        <v>0</v>
      </c>
      <c r="Q354" s="677"/>
      <c r="R354" s="661">
        <v>1</v>
      </c>
      <c r="S354" s="677">
        <v>1</v>
      </c>
      <c r="T354" s="742">
        <v>1</v>
      </c>
      <c r="U354" s="700">
        <v>1</v>
      </c>
    </row>
    <row r="355" spans="1:21" ht="14.4" customHeight="1" x14ac:dyDescent="0.3">
      <c r="A355" s="660">
        <v>32</v>
      </c>
      <c r="B355" s="661" t="s">
        <v>567</v>
      </c>
      <c r="C355" s="661">
        <v>89301322</v>
      </c>
      <c r="D355" s="740" t="s">
        <v>4384</v>
      </c>
      <c r="E355" s="741" t="s">
        <v>2881</v>
      </c>
      <c r="F355" s="661" t="s">
        <v>2867</v>
      </c>
      <c r="G355" s="661" t="s">
        <v>2909</v>
      </c>
      <c r="H355" s="661" t="s">
        <v>568</v>
      </c>
      <c r="I355" s="661" t="s">
        <v>1153</v>
      </c>
      <c r="J355" s="661" t="s">
        <v>1154</v>
      </c>
      <c r="K355" s="661" t="s">
        <v>3025</v>
      </c>
      <c r="L355" s="662">
        <v>1295.6400000000001</v>
      </c>
      <c r="M355" s="662">
        <v>2591.2800000000002</v>
      </c>
      <c r="N355" s="661">
        <v>2</v>
      </c>
      <c r="O355" s="742">
        <v>1</v>
      </c>
      <c r="P355" s="662">
        <v>2591.2800000000002</v>
      </c>
      <c r="Q355" s="677">
        <v>1</v>
      </c>
      <c r="R355" s="661">
        <v>2</v>
      </c>
      <c r="S355" s="677">
        <v>1</v>
      </c>
      <c r="T355" s="742">
        <v>1</v>
      </c>
      <c r="U355" s="700">
        <v>1</v>
      </c>
    </row>
    <row r="356" spans="1:21" ht="14.4" customHeight="1" x14ac:dyDescent="0.3">
      <c r="A356" s="660">
        <v>32</v>
      </c>
      <c r="B356" s="661" t="s">
        <v>567</v>
      </c>
      <c r="C356" s="661">
        <v>89301322</v>
      </c>
      <c r="D356" s="740" t="s">
        <v>4384</v>
      </c>
      <c r="E356" s="741" t="s">
        <v>2881</v>
      </c>
      <c r="F356" s="661" t="s">
        <v>2867</v>
      </c>
      <c r="G356" s="661" t="s">
        <v>2910</v>
      </c>
      <c r="H356" s="661" t="s">
        <v>568</v>
      </c>
      <c r="I356" s="661" t="s">
        <v>673</v>
      </c>
      <c r="J356" s="661" t="s">
        <v>674</v>
      </c>
      <c r="K356" s="661" t="s">
        <v>3027</v>
      </c>
      <c r="L356" s="662">
        <v>40.58</v>
      </c>
      <c r="M356" s="662">
        <v>40.58</v>
      </c>
      <c r="N356" s="661">
        <v>1</v>
      </c>
      <c r="O356" s="742">
        <v>1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32</v>
      </c>
      <c r="B357" s="661" t="s">
        <v>567</v>
      </c>
      <c r="C357" s="661">
        <v>89301322</v>
      </c>
      <c r="D357" s="740" t="s">
        <v>4384</v>
      </c>
      <c r="E357" s="741" t="s">
        <v>2881</v>
      </c>
      <c r="F357" s="661" t="s">
        <v>2867</v>
      </c>
      <c r="G357" s="661" t="s">
        <v>2918</v>
      </c>
      <c r="H357" s="661" t="s">
        <v>1453</v>
      </c>
      <c r="I357" s="661" t="s">
        <v>2467</v>
      </c>
      <c r="J357" s="661" t="s">
        <v>611</v>
      </c>
      <c r="K357" s="661" t="s">
        <v>2833</v>
      </c>
      <c r="L357" s="662">
        <v>150.04</v>
      </c>
      <c r="M357" s="662">
        <v>150.04</v>
      </c>
      <c r="N357" s="661">
        <v>1</v>
      </c>
      <c r="O357" s="742">
        <v>0.5</v>
      </c>
      <c r="P357" s="662">
        <v>150.04</v>
      </c>
      <c r="Q357" s="677">
        <v>1</v>
      </c>
      <c r="R357" s="661">
        <v>1</v>
      </c>
      <c r="S357" s="677">
        <v>1</v>
      </c>
      <c r="T357" s="742">
        <v>0.5</v>
      </c>
      <c r="U357" s="700">
        <v>1</v>
      </c>
    </row>
    <row r="358" spans="1:21" ht="14.4" customHeight="1" x14ac:dyDescent="0.3">
      <c r="A358" s="660">
        <v>32</v>
      </c>
      <c r="B358" s="661" t="s">
        <v>567</v>
      </c>
      <c r="C358" s="661">
        <v>89301322</v>
      </c>
      <c r="D358" s="740" t="s">
        <v>4384</v>
      </c>
      <c r="E358" s="741" t="s">
        <v>2881</v>
      </c>
      <c r="F358" s="661" t="s">
        <v>2867</v>
      </c>
      <c r="G358" s="661" t="s">
        <v>2975</v>
      </c>
      <c r="H358" s="661" t="s">
        <v>568</v>
      </c>
      <c r="I358" s="661" t="s">
        <v>3114</v>
      </c>
      <c r="J358" s="661" t="s">
        <v>1713</v>
      </c>
      <c r="K358" s="661" t="s">
        <v>2760</v>
      </c>
      <c r="L358" s="662">
        <v>170.52</v>
      </c>
      <c r="M358" s="662">
        <v>170.52</v>
      </c>
      <c r="N358" s="661">
        <v>1</v>
      </c>
      <c r="O358" s="742">
        <v>0.5</v>
      </c>
      <c r="P358" s="662">
        <v>170.52</v>
      </c>
      <c r="Q358" s="677">
        <v>1</v>
      </c>
      <c r="R358" s="661">
        <v>1</v>
      </c>
      <c r="S358" s="677">
        <v>1</v>
      </c>
      <c r="T358" s="742">
        <v>0.5</v>
      </c>
      <c r="U358" s="700">
        <v>1</v>
      </c>
    </row>
    <row r="359" spans="1:21" ht="14.4" customHeight="1" x14ac:dyDescent="0.3">
      <c r="A359" s="660">
        <v>32</v>
      </c>
      <c r="B359" s="661" t="s">
        <v>567</v>
      </c>
      <c r="C359" s="661">
        <v>89301322</v>
      </c>
      <c r="D359" s="740" t="s">
        <v>4384</v>
      </c>
      <c r="E359" s="741" t="s">
        <v>2881</v>
      </c>
      <c r="F359" s="661" t="s">
        <v>2867</v>
      </c>
      <c r="G359" s="661" t="s">
        <v>3017</v>
      </c>
      <c r="H359" s="661" t="s">
        <v>568</v>
      </c>
      <c r="I359" s="661" t="s">
        <v>1716</v>
      </c>
      <c r="J359" s="661" t="s">
        <v>1717</v>
      </c>
      <c r="K359" s="661" t="s">
        <v>2760</v>
      </c>
      <c r="L359" s="662">
        <v>66.819999999999993</v>
      </c>
      <c r="M359" s="662">
        <v>133.63999999999999</v>
      </c>
      <c r="N359" s="661">
        <v>2</v>
      </c>
      <c r="O359" s="742"/>
      <c r="P359" s="662">
        <v>133.63999999999999</v>
      </c>
      <c r="Q359" s="677">
        <v>1</v>
      </c>
      <c r="R359" s="661">
        <v>2</v>
      </c>
      <c r="S359" s="677">
        <v>1</v>
      </c>
      <c r="T359" s="742"/>
      <c r="U359" s="700"/>
    </row>
    <row r="360" spans="1:21" ht="14.4" customHeight="1" x14ac:dyDescent="0.3">
      <c r="A360" s="660">
        <v>32</v>
      </c>
      <c r="B360" s="661" t="s">
        <v>567</v>
      </c>
      <c r="C360" s="661">
        <v>89301322</v>
      </c>
      <c r="D360" s="740" t="s">
        <v>4384</v>
      </c>
      <c r="E360" s="741" t="s">
        <v>2881</v>
      </c>
      <c r="F360" s="661" t="s">
        <v>2867</v>
      </c>
      <c r="G360" s="661" t="s">
        <v>3086</v>
      </c>
      <c r="H360" s="661" t="s">
        <v>1453</v>
      </c>
      <c r="I360" s="661" t="s">
        <v>1606</v>
      </c>
      <c r="J360" s="661" t="s">
        <v>1607</v>
      </c>
      <c r="K360" s="661" t="s">
        <v>2806</v>
      </c>
      <c r="L360" s="662">
        <v>132</v>
      </c>
      <c r="M360" s="662">
        <v>528</v>
      </c>
      <c r="N360" s="661">
        <v>4</v>
      </c>
      <c r="O360" s="742">
        <v>1</v>
      </c>
      <c r="P360" s="662">
        <v>132</v>
      </c>
      <c r="Q360" s="677">
        <v>0.25</v>
      </c>
      <c r="R360" s="661">
        <v>1</v>
      </c>
      <c r="S360" s="677">
        <v>0.25</v>
      </c>
      <c r="T360" s="742">
        <v>0.5</v>
      </c>
      <c r="U360" s="700">
        <v>0.5</v>
      </c>
    </row>
    <row r="361" spans="1:21" ht="14.4" customHeight="1" x14ac:dyDescent="0.3">
      <c r="A361" s="660">
        <v>32</v>
      </c>
      <c r="B361" s="661" t="s">
        <v>567</v>
      </c>
      <c r="C361" s="661">
        <v>89301322</v>
      </c>
      <c r="D361" s="740" t="s">
        <v>4384</v>
      </c>
      <c r="E361" s="741" t="s">
        <v>2881</v>
      </c>
      <c r="F361" s="661" t="s">
        <v>2867</v>
      </c>
      <c r="G361" s="661" t="s">
        <v>3301</v>
      </c>
      <c r="H361" s="661" t="s">
        <v>568</v>
      </c>
      <c r="I361" s="661" t="s">
        <v>2529</v>
      </c>
      <c r="J361" s="661" t="s">
        <v>2530</v>
      </c>
      <c r="K361" s="661" t="s">
        <v>3302</v>
      </c>
      <c r="L361" s="662">
        <v>1937.84</v>
      </c>
      <c r="M361" s="662">
        <v>15502.72</v>
      </c>
      <c r="N361" s="661">
        <v>8</v>
      </c>
      <c r="O361" s="742">
        <v>2.5</v>
      </c>
      <c r="P361" s="662">
        <v>7751.36</v>
      </c>
      <c r="Q361" s="677">
        <v>0.5</v>
      </c>
      <c r="R361" s="661">
        <v>4</v>
      </c>
      <c r="S361" s="677">
        <v>0.5</v>
      </c>
      <c r="T361" s="742">
        <v>1</v>
      </c>
      <c r="U361" s="700">
        <v>0.4</v>
      </c>
    </row>
    <row r="362" spans="1:21" ht="14.4" customHeight="1" x14ac:dyDescent="0.3">
      <c r="A362" s="660">
        <v>32</v>
      </c>
      <c r="B362" s="661" t="s">
        <v>567</v>
      </c>
      <c r="C362" s="661">
        <v>89301322</v>
      </c>
      <c r="D362" s="740" t="s">
        <v>4384</v>
      </c>
      <c r="E362" s="741" t="s">
        <v>2881</v>
      </c>
      <c r="F362" s="661" t="s">
        <v>2867</v>
      </c>
      <c r="G362" s="661" t="s">
        <v>3353</v>
      </c>
      <c r="H362" s="661" t="s">
        <v>568</v>
      </c>
      <c r="I362" s="661" t="s">
        <v>3354</v>
      </c>
      <c r="J362" s="661" t="s">
        <v>3355</v>
      </c>
      <c r="K362" s="661" t="s">
        <v>3356</v>
      </c>
      <c r="L362" s="662">
        <v>0</v>
      </c>
      <c r="M362" s="662">
        <v>0</v>
      </c>
      <c r="N362" s="661">
        <v>2</v>
      </c>
      <c r="O362" s="742">
        <v>1</v>
      </c>
      <c r="P362" s="662">
        <v>0</v>
      </c>
      <c r="Q362" s="677"/>
      <c r="R362" s="661">
        <v>2</v>
      </c>
      <c r="S362" s="677">
        <v>1</v>
      </c>
      <c r="T362" s="742">
        <v>1</v>
      </c>
      <c r="U362" s="700">
        <v>1</v>
      </c>
    </row>
    <row r="363" spans="1:21" ht="14.4" customHeight="1" x14ac:dyDescent="0.3">
      <c r="A363" s="660">
        <v>32</v>
      </c>
      <c r="B363" s="661" t="s">
        <v>567</v>
      </c>
      <c r="C363" s="661">
        <v>89301322</v>
      </c>
      <c r="D363" s="740" t="s">
        <v>4384</v>
      </c>
      <c r="E363" s="741" t="s">
        <v>2881</v>
      </c>
      <c r="F363" s="661" t="s">
        <v>2867</v>
      </c>
      <c r="G363" s="661" t="s">
        <v>3357</v>
      </c>
      <c r="H363" s="661" t="s">
        <v>1453</v>
      </c>
      <c r="I363" s="661" t="s">
        <v>3358</v>
      </c>
      <c r="J363" s="661" t="s">
        <v>3359</v>
      </c>
      <c r="K363" s="661" t="s">
        <v>3360</v>
      </c>
      <c r="L363" s="662">
        <v>0</v>
      </c>
      <c r="M363" s="662">
        <v>0</v>
      </c>
      <c r="N363" s="661">
        <v>1</v>
      </c>
      <c r="O363" s="742">
        <v>0.5</v>
      </c>
      <c r="P363" s="662">
        <v>0</v>
      </c>
      <c r="Q363" s="677"/>
      <c r="R363" s="661">
        <v>1</v>
      </c>
      <c r="S363" s="677">
        <v>1</v>
      </c>
      <c r="T363" s="742">
        <v>0.5</v>
      </c>
      <c r="U363" s="700">
        <v>1</v>
      </c>
    </row>
    <row r="364" spans="1:21" ht="14.4" customHeight="1" x14ac:dyDescent="0.3">
      <c r="A364" s="660">
        <v>32</v>
      </c>
      <c r="B364" s="661" t="s">
        <v>567</v>
      </c>
      <c r="C364" s="661">
        <v>89301322</v>
      </c>
      <c r="D364" s="740" t="s">
        <v>4384</v>
      </c>
      <c r="E364" s="741" t="s">
        <v>2881</v>
      </c>
      <c r="F364" s="661" t="s">
        <v>2867</v>
      </c>
      <c r="G364" s="661" t="s">
        <v>2925</v>
      </c>
      <c r="H364" s="661" t="s">
        <v>568</v>
      </c>
      <c r="I364" s="661" t="s">
        <v>1821</v>
      </c>
      <c r="J364" s="661" t="s">
        <v>1822</v>
      </c>
      <c r="K364" s="661" t="s">
        <v>2781</v>
      </c>
      <c r="L364" s="662">
        <v>2991.23</v>
      </c>
      <c r="M364" s="662">
        <v>5982.46</v>
      </c>
      <c r="N364" s="661">
        <v>2</v>
      </c>
      <c r="O364" s="742">
        <v>1.5</v>
      </c>
      <c r="P364" s="662">
        <v>2991.23</v>
      </c>
      <c r="Q364" s="677">
        <v>0.5</v>
      </c>
      <c r="R364" s="661">
        <v>1</v>
      </c>
      <c r="S364" s="677">
        <v>0.5</v>
      </c>
      <c r="T364" s="742">
        <v>0.5</v>
      </c>
      <c r="U364" s="700">
        <v>0.33333333333333331</v>
      </c>
    </row>
    <row r="365" spans="1:21" ht="14.4" customHeight="1" x14ac:dyDescent="0.3">
      <c r="A365" s="660">
        <v>32</v>
      </c>
      <c r="B365" s="661" t="s">
        <v>567</v>
      </c>
      <c r="C365" s="661">
        <v>89301322</v>
      </c>
      <c r="D365" s="740" t="s">
        <v>4384</v>
      </c>
      <c r="E365" s="741" t="s">
        <v>2881</v>
      </c>
      <c r="F365" s="661" t="s">
        <v>2867</v>
      </c>
      <c r="G365" s="661" t="s">
        <v>2925</v>
      </c>
      <c r="H365" s="661" t="s">
        <v>568</v>
      </c>
      <c r="I365" s="661" t="s">
        <v>2982</v>
      </c>
      <c r="J365" s="661" t="s">
        <v>1822</v>
      </c>
      <c r="K365" s="661" t="s">
        <v>2983</v>
      </c>
      <c r="L365" s="662">
        <v>748.21</v>
      </c>
      <c r="M365" s="662">
        <v>1496.42</v>
      </c>
      <c r="N365" s="661">
        <v>2</v>
      </c>
      <c r="O365" s="742">
        <v>1</v>
      </c>
      <c r="P365" s="662">
        <v>1496.42</v>
      </c>
      <c r="Q365" s="677">
        <v>1</v>
      </c>
      <c r="R365" s="661">
        <v>2</v>
      </c>
      <c r="S365" s="677">
        <v>1</v>
      </c>
      <c r="T365" s="742">
        <v>1</v>
      </c>
      <c r="U365" s="700">
        <v>1</v>
      </c>
    </row>
    <row r="366" spans="1:21" ht="14.4" customHeight="1" x14ac:dyDescent="0.3">
      <c r="A366" s="660">
        <v>32</v>
      </c>
      <c r="B366" s="661" t="s">
        <v>567</v>
      </c>
      <c r="C366" s="661">
        <v>89301322</v>
      </c>
      <c r="D366" s="740" t="s">
        <v>4384</v>
      </c>
      <c r="E366" s="741" t="s">
        <v>2881</v>
      </c>
      <c r="F366" s="661" t="s">
        <v>2867</v>
      </c>
      <c r="G366" s="661" t="s">
        <v>3361</v>
      </c>
      <c r="H366" s="661" t="s">
        <v>1453</v>
      </c>
      <c r="I366" s="661" t="s">
        <v>3362</v>
      </c>
      <c r="J366" s="661" t="s">
        <v>3363</v>
      </c>
      <c r="K366" s="661" t="s">
        <v>3364</v>
      </c>
      <c r="L366" s="662">
        <v>478.07</v>
      </c>
      <c r="M366" s="662">
        <v>3824.56</v>
      </c>
      <c r="N366" s="661">
        <v>8</v>
      </c>
      <c r="O366" s="742">
        <v>1</v>
      </c>
      <c r="P366" s="662">
        <v>3824.56</v>
      </c>
      <c r="Q366" s="677">
        <v>1</v>
      </c>
      <c r="R366" s="661">
        <v>8</v>
      </c>
      <c r="S366" s="677">
        <v>1</v>
      </c>
      <c r="T366" s="742">
        <v>1</v>
      </c>
      <c r="U366" s="700">
        <v>1</v>
      </c>
    </row>
    <row r="367" spans="1:21" ht="14.4" customHeight="1" x14ac:dyDescent="0.3">
      <c r="A367" s="660">
        <v>32</v>
      </c>
      <c r="B367" s="661" t="s">
        <v>567</v>
      </c>
      <c r="C367" s="661">
        <v>89301322</v>
      </c>
      <c r="D367" s="740" t="s">
        <v>4384</v>
      </c>
      <c r="E367" s="741" t="s">
        <v>2881</v>
      </c>
      <c r="F367" s="661" t="s">
        <v>2867</v>
      </c>
      <c r="G367" s="661" t="s">
        <v>3243</v>
      </c>
      <c r="H367" s="661" t="s">
        <v>568</v>
      </c>
      <c r="I367" s="661" t="s">
        <v>804</v>
      </c>
      <c r="J367" s="661" t="s">
        <v>805</v>
      </c>
      <c r="K367" s="661" t="s">
        <v>3244</v>
      </c>
      <c r="L367" s="662">
        <v>156.77000000000001</v>
      </c>
      <c r="M367" s="662">
        <v>470.31000000000006</v>
      </c>
      <c r="N367" s="661">
        <v>3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32</v>
      </c>
      <c r="B368" s="661" t="s">
        <v>567</v>
      </c>
      <c r="C368" s="661">
        <v>89301322</v>
      </c>
      <c r="D368" s="740" t="s">
        <v>4384</v>
      </c>
      <c r="E368" s="741" t="s">
        <v>2881</v>
      </c>
      <c r="F368" s="661" t="s">
        <v>2867</v>
      </c>
      <c r="G368" s="661" t="s">
        <v>3156</v>
      </c>
      <c r="H368" s="661" t="s">
        <v>568</v>
      </c>
      <c r="I368" s="661" t="s">
        <v>966</v>
      </c>
      <c r="J368" s="661" t="s">
        <v>967</v>
      </c>
      <c r="K368" s="661" t="s">
        <v>3157</v>
      </c>
      <c r="L368" s="662">
        <v>420.07</v>
      </c>
      <c r="M368" s="662">
        <v>3780.63</v>
      </c>
      <c r="N368" s="661">
        <v>9</v>
      </c>
      <c r="O368" s="742">
        <v>5</v>
      </c>
      <c r="P368" s="662">
        <v>2520.42</v>
      </c>
      <c r="Q368" s="677">
        <v>0.66666666666666663</v>
      </c>
      <c r="R368" s="661">
        <v>6</v>
      </c>
      <c r="S368" s="677">
        <v>0.66666666666666663</v>
      </c>
      <c r="T368" s="742">
        <v>3.5</v>
      </c>
      <c r="U368" s="700">
        <v>0.7</v>
      </c>
    </row>
    <row r="369" spans="1:21" ht="14.4" customHeight="1" x14ac:dyDescent="0.3">
      <c r="A369" s="660">
        <v>32</v>
      </c>
      <c r="B369" s="661" t="s">
        <v>567</v>
      </c>
      <c r="C369" s="661">
        <v>89301322</v>
      </c>
      <c r="D369" s="740" t="s">
        <v>4384</v>
      </c>
      <c r="E369" s="741" t="s">
        <v>2881</v>
      </c>
      <c r="F369" s="661" t="s">
        <v>2867</v>
      </c>
      <c r="G369" s="661" t="s">
        <v>3031</v>
      </c>
      <c r="H369" s="661" t="s">
        <v>568</v>
      </c>
      <c r="I369" s="661" t="s">
        <v>900</v>
      </c>
      <c r="J369" s="661" t="s">
        <v>901</v>
      </c>
      <c r="K369" s="661" t="s">
        <v>902</v>
      </c>
      <c r="L369" s="662">
        <v>33</v>
      </c>
      <c r="M369" s="662">
        <v>33</v>
      </c>
      <c r="N369" s="661">
        <v>1</v>
      </c>
      <c r="O369" s="742">
        <v>0.5</v>
      </c>
      <c r="P369" s="662">
        <v>33</v>
      </c>
      <c r="Q369" s="677">
        <v>1</v>
      </c>
      <c r="R369" s="661">
        <v>1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32</v>
      </c>
      <c r="B370" s="661" t="s">
        <v>567</v>
      </c>
      <c r="C370" s="661">
        <v>89301322</v>
      </c>
      <c r="D370" s="740" t="s">
        <v>4384</v>
      </c>
      <c r="E370" s="741" t="s">
        <v>2881</v>
      </c>
      <c r="F370" s="661" t="s">
        <v>2867</v>
      </c>
      <c r="G370" s="661" t="s">
        <v>2984</v>
      </c>
      <c r="H370" s="661" t="s">
        <v>568</v>
      </c>
      <c r="I370" s="661" t="s">
        <v>3365</v>
      </c>
      <c r="J370" s="661" t="s">
        <v>3252</v>
      </c>
      <c r="K370" s="661" t="s">
        <v>3366</v>
      </c>
      <c r="L370" s="662">
        <v>0</v>
      </c>
      <c r="M370" s="662">
        <v>0</v>
      </c>
      <c r="N370" s="661">
        <v>1</v>
      </c>
      <c r="O370" s="742">
        <v>1</v>
      </c>
      <c r="P370" s="662">
        <v>0</v>
      </c>
      <c r="Q370" s="677"/>
      <c r="R370" s="661">
        <v>1</v>
      </c>
      <c r="S370" s="677">
        <v>1</v>
      </c>
      <c r="T370" s="742">
        <v>1</v>
      </c>
      <c r="U370" s="700">
        <v>1</v>
      </c>
    </row>
    <row r="371" spans="1:21" ht="14.4" customHeight="1" x14ac:dyDescent="0.3">
      <c r="A371" s="660">
        <v>32</v>
      </c>
      <c r="B371" s="661" t="s">
        <v>567</v>
      </c>
      <c r="C371" s="661">
        <v>89301322</v>
      </c>
      <c r="D371" s="740" t="s">
        <v>4384</v>
      </c>
      <c r="E371" s="741" t="s">
        <v>2881</v>
      </c>
      <c r="F371" s="661" t="s">
        <v>2867</v>
      </c>
      <c r="G371" s="661" t="s">
        <v>3162</v>
      </c>
      <c r="H371" s="661" t="s">
        <v>568</v>
      </c>
      <c r="I371" s="661" t="s">
        <v>705</v>
      </c>
      <c r="J371" s="661" t="s">
        <v>706</v>
      </c>
      <c r="K371" s="661" t="s">
        <v>707</v>
      </c>
      <c r="L371" s="662">
        <v>52.97</v>
      </c>
      <c r="M371" s="662">
        <v>158.91</v>
      </c>
      <c r="N371" s="661">
        <v>3</v>
      </c>
      <c r="O371" s="742">
        <v>1.5</v>
      </c>
      <c r="P371" s="662">
        <v>158.91</v>
      </c>
      <c r="Q371" s="677">
        <v>1</v>
      </c>
      <c r="R371" s="661">
        <v>3</v>
      </c>
      <c r="S371" s="677">
        <v>1</v>
      </c>
      <c r="T371" s="742">
        <v>1.5</v>
      </c>
      <c r="U371" s="700">
        <v>1</v>
      </c>
    </row>
    <row r="372" spans="1:21" ht="14.4" customHeight="1" x14ac:dyDescent="0.3">
      <c r="A372" s="660">
        <v>32</v>
      </c>
      <c r="B372" s="661" t="s">
        <v>567</v>
      </c>
      <c r="C372" s="661">
        <v>89301322</v>
      </c>
      <c r="D372" s="740" t="s">
        <v>4384</v>
      </c>
      <c r="E372" s="741" t="s">
        <v>2881</v>
      </c>
      <c r="F372" s="661" t="s">
        <v>2867</v>
      </c>
      <c r="G372" s="661" t="s">
        <v>3041</v>
      </c>
      <c r="H372" s="661" t="s">
        <v>568</v>
      </c>
      <c r="I372" s="661" t="s">
        <v>3263</v>
      </c>
      <c r="J372" s="661" t="s">
        <v>3264</v>
      </c>
      <c r="K372" s="661" t="s">
        <v>3265</v>
      </c>
      <c r="L372" s="662">
        <v>0</v>
      </c>
      <c r="M372" s="662">
        <v>0</v>
      </c>
      <c r="N372" s="661">
        <v>1</v>
      </c>
      <c r="O372" s="742">
        <v>0.5</v>
      </c>
      <c r="P372" s="662">
        <v>0</v>
      </c>
      <c r="Q372" s="677"/>
      <c r="R372" s="661">
        <v>1</v>
      </c>
      <c r="S372" s="677">
        <v>1</v>
      </c>
      <c r="T372" s="742">
        <v>0.5</v>
      </c>
      <c r="U372" s="700">
        <v>1</v>
      </c>
    </row>
    <row r="373" spans="1:21" ht="14.4" customHeight="1" x14ac:dyDescent="0.3">
      <c r="A373" s="660">
        <v>32</v>
      </c>
      <c r="B373" s="661" t="s">
        <v>567</v>
      </c>
      <c r="C373" s="661">
        <v>89301322</v>
      </c>
      <c r="D373" s="740" t="s">
        <v>4384</v>
      </c>
      <c r="E373" s="741" t="s">
        <v>2881</v>
      </c>
      <c r="F373" s="661" t="s">
        <v>2867</v>
      </c>
      <c r="G373" s="661" t="s">
        <v>3168</v>
      </c>
      <c r="H373" s="661" t="s">
        <v>568</v>
      </c>
      <c r="I373" s="661" t="s">
        <v>3367</v>
      </c>
      <c r="J373" s="661" t="s">
        <v>3268</v>
      </c>
      <c r="K373" s="661" t="s">
        <v>3368</v>
      </c>
      <c r="L373" s="662">
        <v>26.37</v>
      </c>
      <c r="M373" s="662">
        <v>26.37</v>
      </c>
      <c r="N373" s="661">
        <v>1</v>
      </c>
      <c r="O373" s="742">
        <v>1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32</v>
      </c>
      <c r="B374" s="661" t="s">
        <v>567</v>
      </c>
      <c r="C374" s="661">
        <v>89301322</v>
      </c>
      <c r="D374" s="740" t="s">
        <v>4384</v>
      </c>
      <c r="E374" s="741" t="s">
        <v>2881</v>
      </c>
      <c r="F374" s="661" t="s">
        <v>2867</v>
      </c>
      <c r="G374" s="661" t="s">
        <v>3168</v>
      </c>
      <c r="H374" s="661" t="s">
        <v>568</v>
      </c>
      <c r="I374" s="661" t="s">
        <v>3169</v>
      </c>
      <c r="J374" s="661" t="s">
        <v>3170</v>
      </c>
      <c r="K374" s="661" t="s">
        <v>3171</v>
      </c>
      <c r="L374" s="662">
        <v>29.54</v>
      </c>
      <c r="M374" s="662">
        <v>118.16</v>
      </c>
      <c r="N374" s="661">
        <v>4</v>
      </c>
      <c r="O374" s="742">
        <v>1</v>
      </c>
      <c r="P374" s="662">
        <v>59.08</v>
      </c>
      <c r="Q374" s="677">
        <v>0.5</v>
      </c>
      <c r="R374" s="661">
        <v>2</v>
      </c>
      <c r="S374" s="677">
        <v>0.5</v>
      </c>
      <c r="T374" s="742">
        <v>0.5</v>
      </c>
      <c r="U374" s="700">
        <v>0.5</v>
      </c>
    </row>
    <row r="375" spans="1:21" ht="14.4" customHeight="1" x14ac:dyDescent="0.3">
      <c r="A375" s="660">
        <v>32</v>
      </c>
      <c r="B375" s="661" t="s">
        <v>567</v>
      </c>
      <c r="C375" s="661">
        <v>89301322</v>
      </c>
      <c r="D375" s="740" t="s">
        <v>4384</v>
      </c>
      <c r="E375" s="741" t="s">
        <v>2881</v>
      </c>
      <c r="F375" s="661" t="s">
        <v>2867</v>
      </c>
      <c r="G375" s="661" t="s">
        <v>2942</v>
      </c>
      <c r="H375" s="661" t="s">
        <v>568</v>
      </c>
      <c r="I375" s="661" t="s">
        <v>808</v>
      </c>
      <c r="J375" s="661" t="s">
        <v>2943</v>
      </c>
      <c r="K375" s="661" t="s">
        <v>2944</v>
      </c>
      <c r="L375" s="662">
        <v>88.76</v>
      </c>
      <c r="M375" s="662">
        <v>1686.44</v>
      </c>
      <c r="N375" s="661">
        <v>19</v>
      </c>
      <c r="O375" s="742">
        <v>1.5</v>
      </c>
      <c r="P375" s="662">
        <v>443.8</v>
      </c>
      <c r="Q375" s="677">
        <v>0.26315789473684209</v>
      </c>
      <c r="R375" s="661">
        <v>5</v>
      </c>
      <c r="S375" s="677">
        <v>0.26315789473684209</v>
      </c>
      <c r="T375" s="742">
        <v>0.5</v>
      </c>
      <c r="U375" s="700">
        <v>0.33333333333333331</v>
      </c>
    </row>
    <row r="376" spans="1:21" ht="14.4" customHeight="1" x14ac:dyDescent="0.3">
      <c r="A376" s="660">
        <v>32</v>
      </c>
      <c r="B376" s="661" t="s">
        <v>567</v>
      </c>
      <c r="C376" s="661">
        <v>89301322</v>
      </c>
      <c r="D376" s="740" t="s">
        <v>4384</v>
      </c>
      <c r="E376" s="741" t="s">
        <v>2881</v>
      </c>
      <c r="F376" s="661" t="s">
        <v>2867</v>
      </c>
      <c r="G376" s="661" t="s">
        <v>3044</v>
      </c>
      <c r="H376" s="661" t="s">
        <v>568</v>
      </c>
      <c r="I376" s="661" t="s">
        <v>1164</v>
      </c>
      <c r="J376" s="661" t="s">
        <v>1165</v>
      </c>
      <c r="K376" s="661" t="s">
        <v>3047</v>
      </c>
      <c r="L376" s="662">
        <v>733.55</v>
      </c>
      <c r="M376" s="662">
        <v>5868.4</v>
      </c>
      <c r="N376" s="661">
        <v>8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32</v>
      </c>
      <c r="B377" s="661" t="s">
        <v>567</v>
      </c>
      <c r="C377" s="661">
        <v>89301322</v>
      </c>
      <c r="D377" s="740" t="s">
        <v>4384</v>
      </c>
      <c r="E377" s="741" t="s">
        <v>2881</v>
      </c>
      <c r="F377" s="661" t="s">
        <v>2867</v>
      </c>
      <c r="G377" s="661" t="s">
        <v>3369</v>
      </c>
      <c r="H377" s="661" t="s">
        <v>1453</v>
      </c>
      <c r="I377" s="661" t="s">
        <v>1558</v>
      </c>
      <c r="J377" s="661" t="s">
        <v>1498</v>
      </c>
      <c r="K377" s="661" t="s">
        <v>1559</v>
      </c>
      <c r="L377" s="662">
        <v>0</v>
      </c>
      <c r="M377" s="662">
        <v>0</v>
      </c>
      <c r="N377" s="661">
        <v>1</v>
      </c>
      <c r="O377" s="742">
        <v>0.5</v>
      </c>
      <c r="P377" s="662"/>
      <c r="Q377" s="677"/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32</v>
      </c>
      <c r="B378" s="661" t="s">
        <v>567</v>
      </c>
      <c r="C378" s="661">
        <v>89301322</v>
      </c>
      <c r="D378" s="740" t="s">
        <v>4384</v>
      </c>
      <c r="E378" s="741" t="s">
        <v>2881</v>
      </c>
      <c r="F378" s="661" t="s">
        <v>2867</v>
      </c>
      <c r="G378" s="661" t="s">
        <v>2995</v>
      </c>
      <c r="H378" s="661" t="s">
        <v>568</v>
      </c>
      <c r="I378" s="661" t="s">
        <v>839</v>
      </c>
      <c r="J378" s="661" t="s">
        <v>3321</v>
      </c>
      <c r="K378" s="661" t="s">
        <v>3322</v>
      </c>
      <c r="L378" s="662">
        <v>0</v>
      </c>
      <c r="M378" s="662">
        <v>0</v>
      </c>
      <c r="N378" s="661">
        <v>2</v>
      </c>
      <c r="O378" s="742">
        <v>1</v>
      </c>
      <c r="P378" s="662">
        <v>0</v>
      </c>
      <c r="Q378" s="677"/>
      <c r="R378" s="661">
        <v>1</v>
      </c>
      <c r="S378" s="677">
        <v>0.5</v>
      </c>
      <c r="T378" s="742">
        <v>0.5</v>
      </c>
      <c r="U378" s="700">
        <v>0.5</v>
      </c>
    </row>
    <row r="379" spans="1:21" ht="14.4" customHeight="1" x14ac:dyDescent="0.3">
      <c r="A379" s="660">
        <v>32</v>
      </c>
      <c r="B379" s="661" t="s">
        <v>567</v>
      </c>
      <c r="C379" s="661">
        <v>89301322</v>
      </c>
      <c r="D379" s="740" t="s">
        <v>4384</v>
      </c>
      <c r="E379" s="741" t="s">
        <v>2881</v>
      </c>
      <c r="F379" s="661" t="s">
        <v>2867</v>
      </c>
      <c r="G379" s="661" t="s">
        <v>3370</v>
      </c>
      <c r="H379" s="661" t="s">
        <v>568</v>
      </c>
      <c r="I379" s="661" t="s">
        <v>3371</v>
      </c>
      <c r="J379" s="661" t="s">
        <v>3372</v>
      </c>
      <c r="K379" s="661" t="s">
        <v>2420</v>
      </c>
      <c r="L379" s="662">
        <v>101.68</v>
      </c>
      <c r="M379" s="662">
        <v>203.36</v>
      </c>
      <c r="N379" s="661">
        <v>2</v>
      </c>
      <c r="O379" s="742">
        <v>1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32</v>
      </c>
      <c r="B380" s="661" t="s">
        <v>567</v>
      </c>
      <c r="C380" s="661">
        <v>89301322</v>
      </c>
      <c r="D380" s="740" t="s">
        <v>4384</v>
      </c>
      <c r="E380" s="741" t="s">
        <v>2881</v>
      </c>
      <c r="F380" s="661" t="s">
        <v>2867</v>
      </c>
      <c r="G380" s="661" t="s">
        <v>3055</v>
      </c>
      <c r="H380" s="661" t="s">
        <v>568</v>
      </c>
      <c r="I380" s="661" t="s">
        <v>3373</v>
      </c>
      <c r="J380" s="661" t="s">
        <v>2062</v>
      </c>
      <c r="K380" s="661" t="s">
        <v>2063</v>
      </c>
      <c r="L380" s="662">
        <v>27.5</v>
      </c>
      <c r="M380" s="662">
        <v>55</v>
      </c>
      <c r="N380" s="661">
        <v>2</v>
      </c>
      <c r="O380" s="742">
        <v>0.5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32</v>
      </c>
      <c r="B381" s="661" t="s">
        <v>567</v>
      </c>
      <c r="C381" s="661">
        <v>89301322</v>
      </c>
      <c r="D381" s="740" t="s">
        <v>4384</v>
      </c>
      <c r="E381" s="741" t="s">
        <v>2881</v>
      </c>
      <c r="F381" s="661" t="s">
        <v>2867</v>
      </c>
      <c r="G381" s="661" t="s">
        <v>2949</v>
      </c>
      <c r="H381" s="661" t="s">
        <v>1453</v>
      </c>
      <c r="I381" s="661" t="s">
        <v>1587</v>
      </c>
      <c r="J381" s="661" t="s">
        <v>1479</v>
      </c>
      <c r="K381" s="661" t="s">
        <v>1588</v>
      </c>
      <c r="L381" s="662">
        <v>407.55</v>
      </c>
      <c r="M381" s="662">
        <v>407.55</v>
      </c>
      <c r="N381" s="661">
        <v>1</v>
      </c>
      <c r="O381" s="742">
        <v>1</v>
      </c>
      <c r="P381" s="662">
        <v>407.55</v>
      </c>
      <c r="Q381" s="677">
        <v>1</v>
      </c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32</v>
      </c>
      <c r="B382" s="661" t="s">
        <v>567</v>
      </c>
      <c r="C382" s="661">
        <v>89301322</v>
      </c>
      <c r="D382" s="740" t="s">
        <v>4384</v>
      </c>
      <c r="E382" s="741" t="s">
        <v>2881</v>
      </c>
      <c r="F382" s="661" t="s">
        <v>2867</v>
      </c>
      <c r="G382" s="661" t="s">
        <v>2949</v>
      </c>
      <c r="H382" s="661" t="s">
        <v>1453</v>
      </c>
      <c r="I382" s="661" t="s">
        <v>1590</v>
      </c>
      <c r="J382" s="661" t="s">
        <v>1479</v>
      </c>
      <c r="K382" s="661" t="s">
        <v>1591</v>
      </c>
      <c r="L382" s="662">
        <v>543.39</v>
      </c>
      <c r="M382" s="662">
        <v>543.39</v>
      </c>
      <c r="N382" s="661">
        <v>1</v>
      </c>
      <c r="O382" s="742">
        <v>0.5</v>
      </c>
      <c r="P382" s="662">
        <v>543.39</v>
      </c>
      <c r="Q382" s="677">
        <v>1</v>
      </c>
      <c r="R382" s="661">
        <v>1</v>
      </c>
      <c r="S382" s="677">
        <v>1</v>
      </c>
      <c r="T382" s="742">
        <v>0.5</v>
      </c>
      <c r="U382" s="700">
        <v>1</v>
      </c>
    </row>
    <row r="383" spans="1:21" ht="14.4" customHeight="1" x14ac:dyDescent="0.3">
      <c r="A383" s="660">
        <v>32</v>
      </c>
      <c r="B383" s="661" t="s">
        <v>567</v>
      </c>
      <c r="C383" s="661">
        <v>89301322</v>
      </c>
      <c r="D383" s="740" t="s">
        <v>4384</v>
      </c>
      <c r="E383" s="741" t="s">
        <v>2881</v>
      </c>
      <c r="F383" s="661" t="s">
        <v>2867</v>
      </c>
      <c r="G383" s="661" t="s">
        <v>2949</v>
      </c>
      <c r="H383" s="661" t="s">
        <v>1453</v>
      </c>
      <c r="I383" s="661" t="s">
        <v>3374</v>
      </c>
      <c r="J383" s="661" t="s">
        <v>1479</v>
      </c>
      <c r="K383" s="661" t="s">
        <v>2850</v>
      </c>
      <c r="L383" s="662">
        <v>1154.68</v>
      </c>
      <c r="M383" s="662">
        <v>2309.36</v>
      </c>
      <c r="N383" s="661">
        <v>2</v>
      </c>
      <c r="O383" s="742">
        <v>1</v>
      </c>
      <c r="P383" s="662">
        <v>2309.36</v>
      </c>
      <c r="Q383" s="677">
        <v>1</v>
      </c>
      <c r="R383" s="661">
        <v>2</v>
      </c>
      <c r="S383" s="677">
        <v>1</v>
      </c>
      <c r="T383" s="742">
        <v>1</v>
      </c>
      <c r="U383" s="700">
        <v>1</v>
      </c>
    </row>
    <row r="384" spans="1:21" ht="14.4" customHeight="1" x14ac:dyDescent="0.3">
      <c r="A384" s="660">
        <v>32</v>
      </c>
      <c r="B384" s="661" t="s">
        <v>567</v>
      </c>
      <c r="C384" s="661">
        <v>89301322</v>
      </c>
      <c r="D384" s="740" t="s">
        <v>4384</v>
      </c>
      <c r="E384" s="741" t="s">
        <v>2881</v>
      </c>
      <c r="F384" s="661" t="s">
        <v>2867</v>
      </c>
      <c r="G384" s="661" t="s">
        <v>2949</v>
      </c>
      <c r="H384" s="661" t="s">
        <v>1453</v>
      </c>
      <c r="I384" s="661" t="s">
        <v>2364</v>
      </c>
      <c r="J384" s="661" t="s">
        <v>2361</v>
      </c>
      <c r="K384" s="661" t="s">
        <v>1483</v>
      </c>
      <c r="L384" s="662">
        <v>1847.49</v>
      </c>
      <c r="M384" s="662">
        <v>1847.49</v>
      </c>
      <c r="N384" s="661">
        <v>1</v>
      </c>
      <c r="O384" s="742">
        <v>1</v>
      </c>
      <c r="P384" s="662">
        <v>1847.49</v>
      </c>
      <c r="Q384" s="677">
        <v>1</v>
      </c>
      <c r="R384" s="661">
        <v>1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32</v>
      </c>
      <c r="B385" s="661" t="s">
        <v>567</v>
      </c>
      <c r="C385" s="661">
        <v>89301322</v>
      </c>
      <c r="D385" s="740" t="s">
        <v>4384</v>
      </c>
      <c r="E385" s="741" t="s">
        <v>2881</v>
      </c>
      <c r="F385" s="661" t="s">
        <v>2867</v>
      </c>
      <c r="G385" s="661" t="s">
        <v>3000</v>
      </c>
      <c r="H385" s="661" t="s">
        <v>568</v>
      </c>
      <c r="I385" s="661" t="s">
        <v>1723</v>
      </c>
      <c r="J385" s="661" t="s">
        <v>1724</v>
      </c>
      <c r="K385" s="661" t="s">
        <v>3001</v>
      </c>
      <c r="L385" s="662">
        <v>66.819999999999993</v>
      </c>
      <c r="M385" s="662">
        <v>66.819999999999993</v>
      </c>
      <c r="N385" s="661">
        <v>1</v>
      </c>
      <c r="O385" s="742">
        <v>0.5</v>
      </c>
      <c r="P385" s="662">
        <v>66.819999999999993</v>
      </c>
      <c r="Q385" s="677">
        <v>1</v>
      </c>
      <c r="R385" s="661">
        <v>1</v>
      </c>
      <c r="S385" s="677">
        <v>1</v>
      </c>
      <c r="T385" s="742">
        <v>0.5</v>
      </c>
      <c r="U385" s="700">
        <v>1</v>
      </c>
    </row>
    <row r="386" spans="1:21" ht="14.4" customHeight="1" x14ac:dyDescent="0.3">
      <c r="A386" s="660">
        <v>32</v>
      </c>
      <c r="B386" s="661" t="s">
        <v>567</v>
      </c>
      <c r="C386" s="661">
        <v>89301322</v>
      </c>
      <c r="D386" s="740" t="s">
        <v>4384</v>
      </c>
      <c r="E386" s="741" t="s">
        <v>2881</v>
      </c>
      <c r="F386" s="661" t="s">
        <v>2867</v>
      </c>
      <c r="G386" s="661" t="s">
        <v>2954</v>
      </c>
      <c r="H386" s="661" t="s">
        <v>568</v>
      </c>
      <c r="I386" s="661" t="s">
        <v>2955</v>
      </c>
      <c r="J386" s="661" t="s">
        <v>2956</v>
      </c>
      <c r="K386" s="661" t="s">
        <v>2957</v>
      </c>
      <c r="L386" s="662">
        <v>93.71</v>
      </c>
      <c r="M386" s="662">
        <v>93.71</v>
      </c>
      <c r="N386" s="661">
        <v>1</v>
      </c>
      <c r="O386" s="742">
        <v>0.5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32</v>
      </c>
      <c r="B387" s="661" t="s">
        <v>567</v>
      </c>
      <c r="C387" s="661">
        <v>89301322</v>
      </c>
      <c r="D387" s="740" t="s">
        <v>4384</v>
      </c>
      <c r="E387" s="741" t="s">
        <v>2881</v>
      </c>
      <c r="F387" s="661" t="s">
        <v>2867</v>
      </c>
      <c r="G387" s="661" t="s">
        <v>2954</v>
      </c>
      <c r="H387" s="661" t="s">
        <v>568</v>
      </c>
      <c r="I387" s="661" t="s">
        <v>3005</v>
      </c>
      <c r="J387" s="661" t="s">
        <v>2956</v>
      </c>
      <c r="K387" s="661" t="s">
        <v>722</v>
      </c>
      <c r="L387" s="662">
        <v>301.2</v>
      </c>
      <c r="M387" s="662">
        <v>602.4</v>
      </c>
      <c r="N387" s="661">
        <v>2</v>
      </c>
      <c r="O387" s="742">
        <v>1</v>
      </c>
      <c r="P387" s="662">
        <v>301.2</v>
      </c>
      <c r="Q387" s="677">
        <v>0.5</v>
      </c>
      <c r="R387" s="661">
        <v>1</v>
      </c>
      <c r="S387" s="677">
        <v>0.5</v>
      </c>
      <c r="T387" s="742">
        <v>0.5</v>
      </c>
      <c r="U387" s="700">
        <v>0.5</v>
      </c>
    </row>
    <row r="388" spans="1:21" ht="14.4" customHeight="1" x14ac:dyDescent="0.3">
      <c r="A388" s="660">
        <v>32</v>
      </c>
      <c r="B388" s="661" t="s">
        <v>567</v>
      </c>
      <c r="C388" s="661">
        <v>89301322</v>
      </c>
      <c r="D388" s="740" t="s">
        <v>4384</v>
      </c>
      <c r="E388" s="741" t="s">
        <v>2881</v>
      </c>
      <c r="F388" s="661" t="s">
        <v>2867</v>
      </c>
      <c r="G388" s="661" t="s">
        <v>2954</v>
      </c>
      <c r="H388" s="661" t="s">
        <v>568</v>
      </c>
      <c r="I388" s="661" t="s">
        <v>720</v>
      </c>
      <c r="J388" s="661" t="s">
        <v>721</v>
      </c>
      <c r="K388" s="661" t="s">
        <v>722</v>
      </c>
      <c r="L388" s="662">
        <v>301.2</v>
      </c>
      <c r="M388" s="662">
        <v>301.2</v>
      </c>
      <c r="N388" s="661">
        <v>1</v>
      </c>
      <c r="O388" s="742">
        <v>0.5</v>
      </c>
      <c r="P388" s="662">
        <v>301.2</v>
      </c>
      <c r="Q388" s="677">
        <v>1</v>
      </c>
      <c r="R388" s="661">
        <v>1</v>
      </c>
      <c r="S388" s="677">
        <v>1</v>
      </c>
      <c r="T388" s="742">
        <v>0.5</v>
      </c>
      <c r="U388" s="700">
        <v>1</v>
      </c>
    </row>
    <row r="389" spans="1:21" ht="14.4" customHeight="1" x14ac:dyDescent="0.3">
      <c r="A389" s="660">
        <v>32</v>
      </c>
      <c r="B389" s="661" t="s">
        <v>567</v>
      </c>
      <c r="C389" s="661">
        <v>89301322</v>
      </c>
      <c r="D389" s="740" t="s">
        <v>4384</v>
      </c>
      <c r="E389" s="741" t="s">
        <v>2881</v>
      </c>
      <c r="F389" s="661" t="s">
        <v>2867</v>
      </c>
      <c r="G389" s="661" t="s">
        <v>3375</v>
      </c>
      <c r="H389" s="661" t="s">
        <v>1453</v>
      </c>
      <c r="I389" s="661" t="s">
        <v>1599</v>
      </c>
      <c r="J389" s="661" t="s">
        <v>1600</v>
      </c>
      <c r="K389" s="661" t="s">
        <v>1601</v>
      </c>
      <c r="L389" s="662">
        <v>475.77</v>
      </c>
      <c r="M389" s="662">
        <v>475.77</v>
      </c>
      <c r="N389" s="661">
        <v>1</v>
      </c>
      <c r="O389" s="742">
        <v>0.5</v>
      </c>
      <c r="P389" s="662">
        <v>475.77</v>
      </c>
      <c r="Q389" s="677">
        <v>1</v>
      </c>
      <c r="R389" s="661">
        <v>1</v>
      </c>
      <c r="S389" s="677">
        <v>1</v>
      </c>
      <c r="T389" s="742">
        <v>0.5</v>
      </c>
      <c r="U389" s="700">
        <v>1</v>
      </c>
    </row>
    <row r="390" spans="1:21" ht="14.4" customHeight="1" x14ac:dyDescent="0.3">
      <c r="A390" s="660">
        <v>32</v>
      </c>
      <c r="B390" s="661" t="s">
        <v>567</v>
      </c>
      <c r="C390" s="661">
        <v>89301322</v>
      </c>
      <c r="D390" s="740" t="s">
        <v>4384</v>
      </c>
      <c r="E390" s="741" t="s">
        <v>2881</v>
      </c>
      <c r="F390" s="661" t="s">
        <v>2867</v>
      </c>
      <c r="G390" s="661" t="s">
        <v>3278</v>
      </c>
      <c r="H390" s="661" t="s">
        <v>568</v>
      </c>
      <c r="I390" s="661" t="s">
        <v>1384</v>
      </c>
      <c r="J390" s="661" t="s">
        <v>1385</v>
      </c>
      <c r="K390" s="661" t="s">
        <v>979</v>
      </c>
      <c r="L390" s="662">
        <v>108.44</v>
      </c>
      <c r="M390" s="662">
        <v>216.88</v>
      </c>
      <c r="N390" s="661">
        <v>2</v>
      </c>
      <c r="O390" s="742">
        <v>0.5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32</v>
      </c>
      <c r="B391" s="661" t="s">
        <v>567</v>
      </c>
      <c r="C391" s="661">
        <v>89301322</v>
      </c>
      <c r="D391" s="740" t="s">
        <v>4384</v>
      </c>
      <c r="E391" s="741" t="s">
        <v>2881</v>
      </c>
      <c r="F391" s="661" t="s">
        <v>2867</v>
      </c>
      <c r="G391" s="661" t="s">
        <v>2958</v>
      </c>
      <c r="H391" s="661" t="s">
        <v>568</v>
      </c>
      <c r="I391" s="661" t="s">
        <v>637</v>
      </c>
      <c r="J391" s="661" t="s">
        <v>3333</v>
      </c>
      <c r="K391" s="661" t="s">
        <v>3148</v>
      </c>
      <c r="L391" s="662">
        <v>24.78</v>
      </c>
      <c r="M391" s="662">
        <v>322.14</v>
      </c>
      <c r="N391" s="661">
        <v>13</v>
      </c>
      <c r="O391" s="742">
        <v>2.5</v>
      </c>
      <c r="P391" s="662">
        <v>322.14</v>
      </c>
      <c r="Q391" s="677">
        <v>1</v>
      </c>
      <c r="R391" s="661">
        <v>13</v>
      </c>
      <c r="S391" s="677">
        <v>1</v>
      </c>
      <c r="T391" s="742">
        <v>2.5</v>
      </c>
      <c r="U391" s="700">
        <v>1</v>
      </c>
    </row>
    <row r="392" spans="1:21" ht="14.4" customHeight="1" x14ac:dyDescent="0.3">
      <c r="A392" s="660">
        <v>32</v>
      </c>
      <c r="B392" s="661" t="s">
        <v>567</v>
      </c>
      <c r="C392" s="661">
        <v>89301322</v>
      </c>
      <c r="D392" s="740" t="s">
        <v>4384</v>
      </c>
      <c r="E392" s="741" t="s">
        <v>2881</v>
      </c>
      <c r="F392" s="661" t="s">
        <v>2867</v>
      </c>
      <c r="G392" s="661" t="s">
        <v>2958</v>
      </c>
      <c r="H392" s="661" t="s">
        <v>568</v>
      </c>
      <c r="I392" s="661" t="s">
        <v>1032</v>
      </c>
      <c r="J392" s="661" t="s">
        <v>2959</v>
      </c>
      <c r="K392" s="661" t="s">
        <v>2960</v>
      </c>
      <c r="L392" s="662">
        <v>99.11</v>
      </c>
      <c r="M392" s="662">
        <v>792.88</v>
      </c>
      <c r="N392" s="661">
        <v>8</v>
      </c>
      <c r="O392" s="742">
        <v>1.5</v>
      </c>
      <c r="P392" s="662">
        <v>297.33</v>
      </c>
      <c r="Q392" s="677">
        <v>0.375</v>
      </c>
      <c r="R392" s="661">
        <v>3</v>
      </c>
      <c r="S392" s="677">
        <v>0.375</v>
      </c>
      <c r="T392" s="742">
        <v>0.5</v>
      </c>
      <c r="U392" s="700">
        <v>0.33333333333333331</v>
      </c>
    </row>
    <row r="393" spans="1:21" ht="14.4" customHeight="1" x14ac:dyDescent="0.3">
      <c r="A393" s="660">
        <v>32</v>
      </c>
      <c r="B393" s="661" t="s">
        <v>567</v>
      </c>
      <c r="C393" s="661">
        <v>89301322</v>
      </c>
      <c r="D393" s="740" t="s">
        <v>4384</v>
      </c>
      <c r="E393" s="741" t="s">
        <v>2881</v>
      </c>
      <c r="F393" s="661" t="s">
        <v>2867</v>
      </c>
      <c r="G393" s="661" t="s">
        <v>3376</v>
      </c>
      <c r="H393" s="661" t="s">
        <v>1453</v>
      </c>
      <c r="I393" s="661" t="s">
        <v>3377</v>
      </c>
      <c r="J393" s="661" t="s">
        <v>3378</v>
      </c>
      <c r="K393" s="661" t="s">
        <v>3379</v>
      </c>
      <c r="L393" s="662">
        <v>160.1</v>
      </c>
      <c r="M393" s="662">
        <v>320.2</v>
      </c>
      <c r="N393" s="661">
        <v>2</v>
      </c>
      <c r="O393" s="742">
        <v>1</v>
      </c>
      <c r="P393" s="662">
        <v>320.2</v>
      </c>
      <c r="Q393" s="677">
        <v>1</v>
      </c>
      <c r="R393" s="661">
        <v>2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32</v>
      </c>
      <c r="B394" s="661" t="s">
        <v>567</v>
      </c>
      <c r="C394" s="661">
        <v>89301322</v>
      </c>
      <c r="D394" s="740" t="s">
        <v>4384</v>
      </c>
      <c r="E394" s="741" t="s">
        <v>2881</v>
      </c>
      <c r="F394" s="661" t="s">
        <v>2867</v>
      </c>
      <c r="G394" s="661" t="s">
        <v>2961</v>
      </c>
      <c r="H394" s="661" t="s">
        <v>568</v>
      </c>
      <c r="I394" s="661" t="s">
        <v>3334</v>
      </c>
      <c r="J394" s="661" t="s">
        <v>2043</v>
      </c>
      <c r="K394" s="661" t="s">
        <v>3335</v>
      </c>
      <c r="L394" s="662">
        <v>214.5</v>
      </c>
      <c r="M394" s="662">
        <v>214.5</v>
      </c>
      <c r="N394" s="661">
        <v>1</v>
      </c>
      <c r="O394" s="742">
        <v>1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32</v>
      </c>
      <c r="B395" s="661" t="s">
        <v>567</v>
      </c>
      <c r="C395" s="661">
        <v>89301322</v>
      </c>
      <c r="D395" s="740" t="s">
        <v>4384</v>
      </c>
      <c r="E395" s="741" t="s">
        <v>2881</v>
      </c>
      <c r="F395" s="661" t="s">
        <v>2867</v>
      </c>
      <c r="G395" s="661" t="s">
        <v>2961</v>
      </c>
      <c r="H395" s="661" t="s">
        <v>568</v>
      </c>
      <c r="I395" s="661" t="s">
        <v>3283</v>
      </c>
      <c r="J395" s="661" t="s">
        <v>3284</v>
      </c>
      <c r="K395" s="661" t="s">
        <v>3285</v>
      </c>
      <c r="L395" s="662">
        <v>71.67</v>
      </c>
      <c r="M395" s="662">
        <v>215.01</v>
      </c>
      <c r="N395" s="661">
        <v>3</v>
      </c>
      <c r="O395" s="742">
        <v>1</v>
      </c>
      <c r="P395" s="662">
        <v>215.01</v>
      </c>
      <c r="Q395" s="677">
        <v>1</v>
      </c>
      <c r="R395" s="661">
        <v>3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32</v>
      </c>
      <c r="B396" s="661" t="s">
        <v>567</v>
      </c>
      <c r="C396" s="661">
        <v>89301322</v>
      </c>
      <c r="D396" s="740" t="s">
        <v>4384</v>
      </c>
      <c r="E396" s="741" t="s">
        <v>2881</v>
      </c>
      <c r="F396" s="661" t="s">
        <v>2867</v>
      </c>
      <c r="G396" s="661" t="s">
        <v>2961</v>
      </c>
      <c r="H396" s="661" t="s">
        <v>568</v>
      </c>
      <c r="I396" s="661" t="s">
        <v>2042</v>
      </c>
      <c r="J396" s="661" t="s">
        <v>2043</v>
      </c>
      <c r="K396" s="661" t="s">
        <v>2962</v>
      </c>
      <c r="L396" s="662">
        <v>107.25</v>
      </c>
      <c r="M396" s="662">
        <v>214.5</v>
      </c>
      <c r="N396" s="661">
        <v>2</v>
      </c>
      <c r="O396" s="742">
        <v>0.5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32</v>
      </c>
      <c r="B397" s="661" t="s">
        <v>567</v>
      </c>
      <c r="C397" s="661">
        <v>89301322</v>
      </c>
      <c r="D397" s="740" t="s">
        <v>4384</v>
      </c>
      <c r="E397" s="741" t="s">
        <v>2881</v>
      </c>
      <c r="F397" s="661" t="s">
        <v>2867</v>
      </c>
      <c r="G397" s="661" t="s">
        <v>2963</v>
      </c>
      <c r="H397" s="661" t="s">
        <v>568</v>
      </c>
      <c r="I397" s="661" t="s">
        <v>767</v>
      </c>
      <c r="J397" s="661" t="s">
        <v>2964</v>
      </c>
      <c r="K397" s="661" t="s">
        <v>2965</v>
      </c>
      <c r="L397" s="662">
        <v>0</v>
      </c>
      <c r="M397" s="662">
        <v>0</v>
      </c>
      <c r="N397" s="661">
        <v>12</v>
      </c>
      <c r="O397" s="742">
        <v>1</v>
      </c>
      <c r="P397" s="662">
        <v>0</v>
      </c>
      <c r="Q397" s="677"/>
      <c r="R397" s="661">
        <v>12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32</v>
      </c>
      <c r="B398" s="661" t="s">
        <v>567</v>
      </c>
      <c r="C398" s="661">
        <v>89301322</v>
      </c>
      <c r="D398" s="740" t="s">
        <v>4384</v>
      </c>
      <c r="E398" s="741" t="s">
        <v>2881</v>
      </c>
      <c r="F398" s="661" t="s">
        <v>2867</v>
      </c>
      <c r="G398" s="661" t="s">
        <v>3074</v>
      </c>
      <c r="H398" s="661" t="s">
        <v>568</v>
      </c>
      <c r="I398" s="661" t="s">
        <v>2455</v>
      </c>
      <c r="J398" s="661" t="s">
        <v>2456</v>
      </c>
      <c r="K398" s="661" t="s">
        <v>3075</v>
      </c>
      <c r="L398" s="662">
        <v>51.21</v>
      </c>
      <c r="M398" s="662">
        <v>153.63</v>
      </c>
      <c r="N398" s="661">
        <v>3</v>
      </c>
      <c r="O398" s="742">
        <v>0.5</v>
      </c>
      <c r="P398" s="662">
        <v>153.63</v>
      </c>
      <c r="Q398" s="677">
        <v>1</v>
      </c>
      <c r="R398" s="661">
        <v>3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32</v>
      </c>
      <c r="B399" s="661" t="s">
        <v>567</v>
      </c>
      <c r="C399" s="661">
        <v>89301322</v>
      </c>
      <c r="D399" s="740" t="s">
        <v>4384</v>
      </c>
      <c r="E399" s="741" t="s">
        <v>2881</v>
      </c>
      <c r="F399" s="661" t="s">
        <v>2867</v>
      </c>
      <c r="G399" s="661" t="s">
        <v>3380</v>
      </c>
      <c r="H399" s="661" t="s">
        <v>568</v>
      </c>
      <c r="I399" s="661" t="s">
        <v>3381</v>
      </c>
      <c r="J399" s="661" t="s">
        <v>3382</v>
      </c>
      <c r="K399" s="661" t="s">
        <v>3383</v>
      </c>
      <c r="L399" s="662">
        <v>5354.94</v>
      </c>
      <c r="M399" s="662">
        <v>5354.94</v>
      </c>
      <c r="N399" s="661">
        <v>1</v>
      </c>
      <c r="O399" s="742">
        <v>1</v>
      </c>
      <c r="P399" s="662">
        <v>5354.94</v>
      </c>
      <c r="Q399" s="677">
        <v>1</v>
      </c>
      <c r="R399" s="661">
        <v>1</v>
      </c>
      <c r="S399" s="677">
        <v>1</v>
      </c>
      <c r="T399" s="742">
        <v>1</v>
      </c>
      <c r="U399" s="700">
        <v>1</v>
      </c>
    </row>
    <row r="400" spans="1:21" ht="14.4" customHeight="1" x14ac:dyDescent="0.3">
      <c r="A400" s="660">
        <v>32</v>
      </c>
      <c r="B400" s="661" t="s">
        <v>567</v>
      </c>
      <c r="C400" s="661">
        <v>89301322</v>
      </c>
      <c r="D400" s="740" t="s">
        <v>4384</v>
      </c>
      <c r="E400" s="741" t="s">
        <v>2881</v>
      </c>
      <c r="F400" s="661" t="s">
        <v>2867</v>
      </c>
      <c r="G400" s="661" t="s">
        <v>3011</v>
      </c>
      <c r="H400" s="661" t="s">
        <v>1453</v>
      </c>
      <c r="I400" s="661" t="s">
        <v>1848</v>
      </c>
      <c r="J400" s="661" t="s">
        <v>1845</v>
      </c>
      <c r="K400" s="661" t="s">
        <v>2783</v>
      </c>
      <c r="L400" s="662">
        <v>13849.26</v>
      </c>
      <c r="M400" s="662">
        <v>27698.52</v>
      </c>
      <c r="N400" s="661">
        <v>2</v>
      </c>
      <c r="O400" s="742">
        <v>1</v>
      </c>
      <c r="P400" s="662">
        <v>27698.52</v>
      </c>
      <c r="Q400" s="677">
        <v>1</v>
      </c>
      <c r="R400" s="661">
        <v>2</v>
      </c>
      <c r="S400" s="677">
        <v>1</v>
      </c>
      <c r="T400" s="742">
        <v>1</v>
      </c>
      <c r="U400" s="700">
        <v>1</v>
      </c>
    </row>
    <row r="401" spans="1:21" ht="14.4" customHeight="1" x14ac:dyDescent="0.3">
      <c r="A401" s="660">
        <v>32</v>
      </c>
      <c r="B401" s="661" t="s">
        <v>567</v>
      </c>
      <c r="C401" s="661">
        <v>89301322</v>
      </c>
      <c r="D401" s="740" t="s">
        <v>4384</v>
      </c>
      <c r="E401" s="741" t="s">
        <v>2881</v>
      </c>
      <c r="F401" s="661" t="s">
        <v>2868</v>
      </c>
      <c r="G401" s="661" t="s">
        <v>3012</v>
      </c>
      <c r="H401" s="661" t="s">
        <v>568</v>
      </c>
      <c r="I401" s="661" t="s">
        <v>3384</v>
      </c>
      <c r="J401" s="661" t="s">
        <v>3014</v>
      </c>
      <c r="K401" s="661"/>
      <c r="L401" s="662">
        <v>0</v>
      </c>
      <c r="M401" s="662">
        <v>0</v>
      </c>
      <c r="N401" s="661">
        <v>1</v>
      </c>
      <c r="O401" s="742">
        <v>1</v>
      </c>
      <c r="P401" s="662">
        <v>0</v>
      </c>
      <c r="Q401" s="677"/>
      <c r="R401" s="661">
        <v>1</v>
      </c>
      <c r="S401" s="677">
        <v>1</v>
      </c>
      <c r="T401" s="742">
        <v>1</v>
      </c>
      <c r="U401" s="700">
        <v>1</v>
      </c>
    </row>
    <row r="402" spans="1:21" ht="14.4" customHeight="1" x14ac:dyDescent="0.3">
      <c r="A402" s="660">
        <v>32</v>
      </c>
      <c r="B402" s="661" t="s">
        <v>567</v>
      </c>
      <c r="C402" s="661">
        <v>89301322</v>
      </c>
      <c r="D402" s="740" t="s">
        <v>4384</v>
      </c>
      <c r="E402" s="741" t="s">
        <v>2882</v>
      </c>
      <c r="F402" s="661" t="s">
        <v>2867</v>
      </c>
      <c r="G402" s="661" t="s">
        <v>3350</v>
      </c>
      <c r="H402" s="661" t="s">
        <v>568</v>
      </c>
      <c r="I402" s="661" t="s">
        <v>3351</v>
      </c>
      <c r="J402" s="661" t="s">
        <v>3352</v>
      </c>
      <c r="K402" s="661" t="s">
        <v>921</v>
      </c>
      <c r="L402" s="662">
        <v>35.11</v>
      </c>
      <c r="M402" s="662">
        <v>70.22</v>
      </c>
      <c r="N402" s="661">
        <v>2</v>
      </c>
      <c r="O402" s="742">
        <v>0.5</v>
      </c>
      <c r="P402" s="662">
        <v>70.22</v>
      </c>
      <c r="Q402" s="677">
        <v>1</v>
      </c>
      <c r="R402" s="661">
        <v>2</v>
      </c>
      <c r="S402" s="677">
        <v>1</v>
      </c>
      <c r="T402" s="742">
        <v>0.5</v>
      </c>
      <c r="U402" s="700">
        <v>1</v>
      </c>
    </row>
    <row r="403" spans="1:21" ht="14.4" customHeight="1" x14ac:dyDescent="0.3">
      <c r="A403" s="660">
        <v>32</v>
      </c>
      <c r="B403" s="661" t="s">
        <v>567</v>
      </c>
      <c r="C403" s="661">
        <v>89301322</v>
      </c>
      <c r="D403" s="740" t="s">
        <v>4384</v>
      </c>
      <c r="E403" s="741" t="s">
        <v>2882</v>
      </c>
      <c r="F403" s="661" t="s">
        <v>2867</v>
      </c>
      <c r="G403" s="661" t="s">
        <v>2910</v>
      </c>
      <c r="H403" s="661" t="s">
        <v>568</v>
      </c>
      <c r="I403" s="661" t="s">
        <v>3015</v>
      </c>
      <c r="J403" s="661" t="s">
        <v>2914</v>
      </c>
      <c r="K403" s="661" t="s">
        <v>3016</v>
      </c>
      <c r="L403" s="662">
        <v>0</v>
      </c>
      <c r="M403" s="662">
        <v>0</v>
      </c>
      <c r="N403" s="661">
        <v>6</v>
      </c>
      <c r="O403" s="742">
        <v>4</v>
      </c>
      <c r="P403" s="662">
        <v>0</v>
      </c>
      <c r="Q403" s="677"/>
      <c r="R403" s="661">
        <v>1</v>
      </c>
      <c r="S403" s="677">
        <v>0.16666666666666666</v>
      </c>
      <c r="T403" s="742">
        <v>0.5</v>
      </c>
      <c r="U403" s="700">
        <v>0.125</v>
      </c>
    </row>
    <row r="404" spans="1:21" ht="14.4" customHeight="1" x14ac:dyDescent="0.3">
      <c r="A404" s="660">
        <v>32</v>
      </c>
      <c r="B404" s="661" t="s">
        <v>567</v>
      </c>
      <c r="C404" s="661">
        <v>89301322</v>
      </c>
      <c r="D404" s="740" t="s">
        <v>4384</v>
      </c>
      <c r="E404" s="741" t="s">
        <v>2882</v>
      </c>
      <c r="F404" s="661" t="s">
        <v>2867</v>
      </c>
      <c r="G404" s="661" t="s">
        <v>2910</v>
      </c>
      <c r="H404" s="661" t="s">
        <v>568</v>
      </c>
      <c r="I404" s="661" t="s">
        <v>673</v>
      </c>
      <c r="J404" s="661" t="s">
        <v>674</v>
      </c>
      <c r="K404" s="661" t="s">
        <v>3027</v>
      </c>
      <c r="L404" s="662">
        <v>40.58</v>
      </c>
      <c r="M404" s="662">
        <v>121.74</v>
      </c>
      <c r="N404" s="661">
        <v>3</v>
      </c>
      <c r="O404" s="742">
        <v>0.5</v>
      </c>
      <c r="P404" s="662">
        <v>121.74</v>
      </c>
      <c r="Q404" s="677">
        <v>1</v>
      </c>
      <c r="R404" s="661">
        <v>3</v>
      </c>
      <c r="S404" s="677">
        <v>1</v>
      </c>
      <c r="T404" s="742">
        <v>0.5</v>
      </c>
      <c r="U404" s="700">
        <v>1</v>
      </c>
    </row>
    <row r="405" spans="1:21" ht="14.4" customHeight="1" x14ac:dyDescent="0.3">
      <c r="A405" s="660">
        <v>32</v>
      </c>
      <c r="B405" s="661" t="s">
        <v>567</v>
      </c>
      <c r="C405" s="661">
        <v>89301322</v>
      </c>
      <c r="D405" s="740" t="s">
        <v>4384</v>
      </c>
      <c r="E405" s="741" t="s">
        <v>2882</v>
      </c>
      <c r="F405" s="661" t="s">
        <v>2867</v>
      </c>
      <c r="G405" s="661" t="s">
        <v>2910</v>
      </c>
      <c r="H405" s="661" t="s">
        <v>568</v>
      </c>
      <c r="I405" s="661" t="s">
        <v>2911</v>
      </c>
      <c r="J405" s="661" t="s">
        <v>674</v>
      </c>
      <c r="K405" s="661" t="s">
        <v>2912</v>
      </c>
      <c r="L405" s="662">
        <v>135.25</v>
      </c>
      <c r="M405" s="662">
        <v>405.75</v>
      </c>
      <c r="N405" s="661">
        <v>3</v>
      </c>
      <c r="O405" s="742">
        <v>2.5</v>
      </c>
      <c r="P405" s="662">
        <v>270.5</v>
      </c>
      <c r="Q405" s="677">
        <v>0.66666666666666663</v>
      </c>
      <c r="R405" s="661">
        <v>2</v>
      </c>
      <c r="S405" s="677">
        <v>0.66666666666666663</v>
      </c>
      <c r="T405" s="742">
        <v>1.5</v>
      </c>
      <c r="U405" s="700">
        <v>0.6</v>
      </c>
    </row>
    <row r="406" spans="1:21" ht="14.4" customHeight="1" x14ac:dyDescent="0.3">
      <c r="A406" s="660">
        <v>32</v>
      </c>
      <c r="B406" s="661" t="s">
        <v>567</v>
      </c>
      <c r="C406" s="661">
        <v>89301322</v>
      </c>
      <c r="D406" s="740" t="s">
        <v>4384</v>
      </c>
      <c r="E406" s="741" t="s">
        <v>2882</v>
      </c>
      <c r="F406" s="661" t="s">
        <v>2867</v>
      </c>
      <c r="G406" s="661" t="s">
        <v>2974</v>
      </c>
      <c r="H406" s="661" t="s">
        <v>1453</v>
      </c>
      <c r="I406" s="661" t="s">
        <v>1530</v>
      </c>
      <c r="J406" s="661" t="s">
        <v>2799</v>
      </c>
      <c r="K406" s="661" t="s">
        <v>2800</v>
      </c>
      <c r="L406" s="662">
        <v>6.68</v>
      </c>
      <c r="M406" s="662">
        <v>26.72</v>
      </c>
      <c r="N406" s="661">
        <v>4</v>
      </c>
      <c r="O406" s="742">
        <v>3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32</v>
      </c>
      <c r="B407" s="661" t="s">
        <v>567</v>
      </c>
      <c r="C407" s="661">
        <v>89301322</v>
      </c>
      <c r="D407" s="740" t="s">
        <v>4384</v>
      </c>
      <c r="E407" s="741" t="s">
        <v>2882</v>
      </c>
      <c r="F407" s="661" t="s">
        <v>2867</v>
      </c>
      <c r="G407" s="661" t="s">
        <v>3385</v>
      </c>
      <c r="H407" s="661" t="s">
        <v>1453</v>
      </c>
      <c r="I407" s="661" t="s">
        <v>3386</v>
      </c>
      <c r="J407" s="661" t="s">
        <v>1778</v>
      </c>
      <c r="K407" s="661" t="s">
        <v>3387</v>
      </c>
      <c r="L407" s="662">
        <v>425.17</v>
      </c>
      <c r="M407" s="662">
        <v>425.17</v>
      </c>
      <c r="N407" s="661">
        <v>1</v>
      </c>
      <c r="O407" s="742">
        <v>0.5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32</v>
      </c>
      <c r="B408" s="661" t="s">
        <v>567</v>
      </c>
      <c r="C408" s="661">
        <v>89301322</v>
      </c>
      <c r="D408" s="740" t="s">
        <v>4384</v>
      </c>
      <c r="E408" s="741" t="s">
        <v>2882</v>
      </c>
      <c r="F408" s="661" t="s">
        <v>2867</v>
      </c>
      <c r="G408" s="661" t="s">
        <v>3301</v>
      </c>
      <c r="H408" s="661" t="s">
        <v>568</v>
      </c>
      <c r="I408" s="661" t="s">
        <v>2529</v>
      </c>
      <c r="J408" s="661" t="s">
        <v>2530</v>
      </c>
      <c r="K408" s="661" t="s">
        <v>3302</v>
      </c>
      <c r="L408" s="662">
        <v>1937.84</v>
      </c>
      <c r="M408" s="662">
        <v>5813.5199999999995</v>
      </c>
      <c r="N408" s="661">
        <v>3</v>
      </c>
      <c r="O408" s="742">
        <v>0.5</v>
      </c>
      <c r="P408" s="662">
        <v>5813.5199999999995</v>
      </c>
      <c r="Q408" s="677">
        <v>1</v>
      </c>
      <c r="R408" s="661">
        <v>3</v>
      </c>
      <c r="S408" s="677">
        <v>1</v>
      </c>
      <c r="T408" s="742">
        <v>0.5</v>
      </c>
      <c r="U408" s="700">
        <v>1</v>
      </c>
    </row>
    <row r="409" spans="1:21" ht="14.4" customHeight="1" x14ac:dyDescent="0.3">
      <c r="A409" s="660">
        <v>32</v>
      </c>
      <c r="B409" s="661" t="s">
        <v>567</v>
      </c>
      <c r="C409" s="661">
        <v>89301322</v>
      </c>
      <c r="D409" s="740" t="s">
        <v>4384</v>
      </c>
      <c r="E409" s="741" t="s">
        <v>2882</v>
      </c>
      <c r="F409" s="661" t="s">
        <v>2867</v>
      </c>
      <c r="G409" s="661" t="s">
        <v>2980</v>
      </c>
      <c r="H409" s="661" t="s">
        <v>568</v>
      </c>
      <c r="I409" s="661" t="s">
        <v>3388</v>
      </c>
      <c r="J409" s="661" t="s">
        <v>702</v>
      </c>
      <c r="K409" s="661" t="s">
        <v>2728</v>
      </c>
      <c r="L409" s="662">
        <v>110.28</v>
      </c>
      <c r="M409" s="662">
        <v>330.84000000000003</v>
      </c>
      <c r="N409" s="661">
        <v>3</v>
      </c>
      <c r="O409" s="742">
        <v>1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32</v>
      </c>
      <c r="B410" s="661" t="s">
        <v>567</v>
      </c>
      <c r="C410" s="661">
        <v>89301322</v>
      </c>
      <c r="D410" s="740" t="s">
        <v>4384</v>
      </c>
      <c r="E410" s="741" t="s">
        <v>2882</v>
      </c>
      <c r="F410" s="661" t="s">
        <v>2867</v>
      </c>
      <c r="G410" s="661" t="s">
        <v>2925</v>
      </c>
      <c r="H410" s="661" t="s">
        <v>568</v>
      </c>
      <c r="I410" s="661" t="s">
        <v>1821</v>
      </c>
      <c r="J410" s="661" t="s">
        <v>1822</v>
      </c>
      <c r="K410" s="661" t="s">
        <v>2781</v>
      </c>
      <c r="L410" s="662">
        <v>2991.23</v>
      </c>
      <c r="M410" s="662">
        <v>2991.23</v>
      </c>
      <c r="N410" s="661">
        <v>1</v>
      </c>
      <c r="O410" s="742">
        <v>1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32</v>
      </c>
      <c r="B411" s="661" t="s">
        <v>567</v>
      </c>
      <c r="C411" s="661">
        <v>89301322</v>
      </c>
      <c r="D411" s="740" t="s">
        <v>4384</v>
      </c>
      <c r="E411" s="741" t="s">
        <v>2882</v>
      </c>
      <c r="F411" s="661" t="s">
        <v>2867</v>
      </c>
      <c r="G411" s="661" t="s">
        <v>3243</v>
      </c>
      <c r="H411" s="661" t="s">
        <v>568</v>
      </c>
      <c r="I411" s="661" t="s">
        <v>1044</v>
      </c>
      <c r="J411" s="661" t="s">
        <v>1045</v>
      </c>
      <c r="K411" s="661" t="s">
        <v>1046</v>
      </c>
      <c r="L411" s="662">
        <v>0</v>
      </c>
      <c r="M411" s="662">
        <v>0</v>
      </c>
      <c r="N411" s="661">
        <v>6</v>
      </c>
      <c r="O411" s="742">
        <v>1</v>
      </c>
      <c r="P411" s="662"/>
      <c r="Q411" s="677"/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32</v>
      </c>
      <c r="B412" s="661" t="s">
        <v>567</v>
      </c>
      <c r="C412" s="661">
        <v>89301322</v>
      </c>
      <c r="D412" s="740" t="s">
        <v>4384</v>
      </c>
      <c r="E412" s="741" t="s">
        <v>2882</v>
      </c>
      <c r="F412" s="661" t="s">
        <v>2867</v>
      </c>
      <c r="G412" s="661" t="s">
        <v>3156</v>
      </c>
      <c r="H412" s="661" t="s">
        <v>568</v>
      </c>
      <c r="I412" s="661" t="s">
        <v>966</v>
      </c>
      <c r="J412" s="661" t="s">
        <v>967</v>
      </c>
      <c r="K412" s="661" t="s">
        <v>3157</v>
      </c>
      <c r="L412" s="662">
        <v>420.07</v>
      </c>
      <c r="M412" s="662">
        <v>1680.28</v>
      </c>
      <c r="N412" s="661">
        <v>4</v>
      </c>
      <c r="O412" s="742">
        <v>3</v>
      </c>
      <c r="P412" s="662">
        <v>840.14</v>
      </c>
      <c r="Q412" s="677">
        <v>0.5</v>
      </c>
      <c r="R412" s="661">
        <v>2</v>
      </c>
      <c r="S412" s="677">
        <v>0.5</v>
      </c>
      <c r="T412" s="742">
        <v>1.5</v>
      </c>
      <c r="U412" s="700">
        <v>0.5</v>
      </c>
    </row>
    <row r="413" spans="1:21" ht="14.4" customHeight="1" x14ac:dyDescent="0.3">
      <c r="A413" s="660">
        <v>32</v>
      </c>
      <c r="B413" s="661" t="s">
        <v>567</v>
      </c>
      <c r="C413" s="661">
        <v>89301322</v>
      </c>
      <c r="D413" s="740" t="s">
        <v>4384</v>
      </c>
      <c r="E413" s="741" t="s">
        <v>2882</v>
      </c>
      <c r="F413" s="661" t="s">
        <v>2867</v>
      </c>
      <c r="G413" s="661" t="s">
        <v>3389</v>
      </c>
      <c r="H413" s="661" t="s">
        <v>568</v>
      </c>
      <c r="I413" s="661" t="s">
        <v>3390</v>
      </c>
      <c r="J413" s="661" t="s">
        <v>3391</v>
      </c>
      <c r="K413" s="661" t="s">
        <v>2731</v>
      </c>
      <c r="L413" s="662">
        <v>0</v>
      </c>
      <c r="M413" s="662">
        <v>0</v>
      </c>
      <c r="N413" s="661">
        <v>1</v>
      </c>
      <c r="O413" s="742">
        <v>0.5</v>
      </c>
      <c r="P413" s="662">
        <v>0</v>
      </c>
      <c r="Q413" s="677"/>
      <c r="R413" s="661">
        <v>1</v>
      </c>
      <c r="S413" s="677">
        <v>1</v>
      </c>
      <c r="T413" s="742">
        <v>0.5</v>
      </c>
      <c r="U413" s="700">
        <v>1</v>
      </c>
    </row>
    <row r="414" spans="1:21" ht="14.4" customHeight="1" x14ac:dyDescent="0.3">
      <c r="A414" s="660">
        <v>32</v>
      </c>
      <c r="B414" s="661" t="s">
        <v>567</v>
      </c>
      <c r="C414" s="661">
        <v>89301322</v>
      </c>
      <c r="D414" s="740" t="s">
        <v>4384</v>
      </c>
      <c r="E414" s="741" t="s">
        <v>2882</v>
      </c>
      <c r="F414" s="661" t="s">
        <v>2867</v>
      </c>
      <c r="G414" s="661" t="s">
        <v>3392</v>
      </c>
      <c r="H414" s="661" t="s">
        <v>568</v>
      </c>
      <c r="I414" s="661" t="s">
        <v>3393</v>
      </c>
      <c r="J414" s="661" t="s">
        <v>3394</v>
      </c>
      <c r="K414" s="661" t="s">
        <v>3395</v>
      </c>
      <c r="L414" s="662">
        <v>0</v>
      </c>
      <c r="M414" s="662">
        <v>0</v>
      </c>
      <c r="N414" s="661">
        <v>1</v>
      </c>
      <c r="O414" s="742">
        <v>0.5</v>
      </c>
      <c r="P414" s="662"/>
      <c r="Q414" s="677"/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32</v>
      </c>
      <c r="B415" s="661" t="s">
        <v>567</v>
      </c>
      <c r="C415" s="661">
        <v>89301322</v>
      </c>
      <c r="D415" s="740" t="s">
        <v>4384</v>
      </c>
      <c r="E415" s="741" t="s">
        <v>2882</v>
      </c>
      <c r="F415" s="661" t="s">
        <v>2867</v>
      </c>
      <c r="G415" s="661" t="s">
        <v>3168</v>
      </c>
      <c r="H415" s="661" t="s">
        <v>568</v>
      </c>
      <c r="I415" s="661" t="s">
        <v>3267</v>
      </c>
      <c r="J415" s="661" t="s">
        <v>3268</v>
      </c>
      <c r="K415" s="661" t="s">
        <v>3269</v>
      </c>
      <c r="L415" s="662">
        <v>52.75</v>
      </c>
      <c r="M415" s="662">
        <v>52.75</v>
      </c>
      <c r="N415" s="661">
        <v>1</v>
      </c>
      <c r="O415" s="742">
        <v>1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32</v>
      </c>
      <c r="B416" s="661" t="s">
        <v>567</v>
      </c>
      <c r="C416" s="661">
        <v>89301322</v>
      </c>
      <c r="D416" s="740" t="s">
        <v>4384</v>
      </c>
      <c r="E416" s="741" t="s">
        <v>2882</v>
      </c>
      <c r="F416" s="661" t="s">
        <v>2867</v>
      </c>
      <c r="G416" s="661" t="s">
        <v>2942</v>
      </c>
      <c r="H416" s="661" t="s">
        <v>568</v>
      </c>
      <c r="I416" s="661" t="s">
        <v>808</v>
      </c>
      <c r="J416" s="661" t="s">
        <v>2943</v>
      </c>
      <c r="K416" s="661" t="s">
        <v>2944</v>
      </c>
      <c r="L416" s="662">
        <v>88.76</v>
      </c>
      <c r="M416" s="662">
        <v>532.56000000000006</v>
      </c>
      <c r="N416" s="661">
        <v>6</v>
      </c>
      <c r="O416" s="742">
        <v>1</v>
      </c>
      <c r="P416" s="662">
        <v>532.56000000000006</v>
      </c>
      <c r="Q416" s="677">
        <v>1</v>
      </c>
      <c r="R416" s="661">
        <v>6</v>
      </c>
      <c r="S416" s="677">
        <v>1</v>
      </c>
      <c r="T416" s="742">
        <v>1</v>
      </c>
      <c r="U416" s="700">
        <v>1</v>
      </c>
    </row>
    <row r="417" spans="1:21" ht="14.4" customHeight="1" x14ac:dyDescent="0.3">
      <c r="A417" s="660">
        <v>32</v>
      </c>
      <c r="B417" s="661" t="s">
        <v>567</v>
      </c>
      <c r="C417" s="661">
        <v>89301322</v>
      </c>
      <c r="D417" s="740" t="s">
        <v>4384</v>
      </c>
      <c r="E417" s="741" t="s">
        <v>2882</v>
      </c>
      <c r="F417" s="661" t="s">
        <v>2867</v>
      </c>
      <c r="G417" s="661" t="s">
        <v>3053</v>
      </c>
      <c r="H417" s="661" t="s">
        <v>568</v>
      </c>
      <c r="I417" s="661" t="s">
        <v>2051</v>
      </c>
      <c r="J417" s="661" t="s">
        <v>1002</v>
      </c>
      <c r="K417" s="661" t="s">
        <v>3054</v>
      </c>
      <c r="L417" s="662">
        <v>0</v>
      </c>
      <c r="M417" s="662">
        <v>0</v>
      </c>
      <c r="N417" s="661">
        <v>2</v>
      </c>
      <c r="O417" s="742">
        <v>0.5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32</v>
      </c>
      <c r="B418" s="661" t="s">
        <v>567</v>
      </c>
      <c r="C418" s="661">
        <v>89301322</v>
      </c>
      <c r="D418" s="740" t="s">
        <v>4384</v>
      </c>
      <c r="E418" s="741" t="s">
        <v>2882</v>
      </c>
      <c r="F418" s="661" t="s">
        <v>2867</v>
      </c>
      <c r="G418" s="661" t="s">
        <v>2995</v>
      </c>
      <c r="H418" s="661" t="s">
        <v>568</v>
      </c>
      <c r="I418" s="661" t="s">
        <v>861</v>
      </c>
      <c r="J418" s="661" t="s">
        <v>862</v>
      </c>
      <c r="K418" s="661" t="s">
        <v>3187</v>
      </c>
      <c r="L418" s="662">
        <v>0</v>
      </c>
      <c r="M418" s="662">
        <v>0</v>
      </c>
      <c r="N418" s="661">
        <v>3</v>
      </c>
      <c r="O418" s="742">
        <v>1</v>
      </c>
      <c r="P418" s="662">
        <v>0</v>
      </c>
      <c r="Q418" s="677"/>
      <c r="R418" s="661">
        <v>3</v>
      </c>
      <c r="S418" s="677">
        <v>1</v>
      </c>
      <c r="T418" s="742">
        <v>1</v>
      </c>
      <c r="U418" s="700">
        <v>1</v>
      </c>
    </row>
    <row r="419" spans="1:21" ht="14.4" customHeight="1" x14ac:dyDescent="0.3">
      <c r="A419" s="660">
        <v>32</v>
      </c>
      <c r="B419" s="661" t="s">
        <v>567</v>
      </c>
      <c r="C419" s="661">
        <v>89301322</v>
      </c>
      <c r="D419" s="740" t="s">
        <v>4384</v>
      </c>
      <c r="E419" s="741" t="s">
        <v>2882</v>
      </c>
      <c r="F419" s="661" t="s">
        <v>2867</v>
      </c>
      <c r="G419" s="661" t="s">
        <v>2954</v>
      </c>
      <c r="H419" s="661" t="s">
        <v>568</v>
      </c>
      <c r="I419" s="661" t="s">
        <v>3002</v>
      </c>
      <c r="J419" s="661" t="s">
        <v>3003</v>
      </c>
      <c r="K419" s="661" t="s">
        <v>3004</v>
      </c>
      <c r="L419" s="662">
        <v>334.66</v>
      </c>
      <c r="M419" s="662">
        <v>334.66</v>
      </c>
      <c r="N419" s="661">
        <v>1</v>
      </c>
      <c r="O419" s="742">
        <v>1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32</v>
      </c>
      <c r="B420" s="661" t="s">
        <v>567</v>
      </c>
      <c r="C420" s="661">
        <v>89301322</v>
      </c>
      <c r="D420" s="740" t="s">
        <v>4384</v>
      </c>
      <c r="E420" s="741" t="s">
        <v>2882</v>
      </c>
      <c r="F420" s="661" t="s">
        <v>2867</v>
      </c>
      <c r="G420" s="661" t="s">
        <v>3396</v>
      </c>
      <c r="H420" s="661" t="s">
        <v>568</v>
      </c>
      <c r="I420" s="661" t="s">
        <v>3397</v>
      </c>
      <c r="J420" s="661" t="s">
        <v>3398</v>
      </c>
      <c r="K420" s="661" t="s">
        <v>3399</v>
      </c>
      <c r="L420" s="662">
        <v>0</v>
      </c>
      <c r="M420" s="662">
        <v>0</v>
      </c>
      <c r="N420" s="661">
        <v>1</v>
      </c>
      <c r="O420" s="742">
        <v>1</v>
      </c>
      <c r="P420" s="662">
        <v>0</v>
      </c>
      <c r="Q420" s="677"/>
      <c r="R420" s="661">
        <v>1</v>
      </c>
      <c r="S420" s="677">
        <v>1</v>
      </c>
      <c r="T420" s="742">
        <v>1</v>
      </c>
      <c r="U420" s="700">
        <v>1</v>
      </c>
    </row>
    <row r="421" spans="1:21" ht="14.4" customHeight="1" x14ac:dyDescent="0.3">
      <c r="A421" s="660">
        <v>32</v>
      </c>
      <c r="B421" s="661" t="s">
        <v>567</v>
      </c>
      <c r="C421" s="661">
        <v>89301322</v>
      </c>
      <c r="D421" s="740" t="s">
        <v>4384</v>
      </c>
      <c r="E421" s="741" t="s">
        <v>2882</v>
      </c>
      <c r="F421" s="661" t="s">
        <v>2867</v>
      </c>
      <c r="G421" s="661" t="s">
        <v>2958</v>
      </c>
      <c r="H421" s="661" t="s">
        <v>568</v>
      </c>
      <c r="I421" s="661" t="s">
        <v>637</v>
      </c>
      <c r="J421" s="661" t="s">
        <v>3333</v>
      </c>
      <c r="K421" s="661" t="s">
        <v>3148</v>
      </c>
      <c r="L421" s="662">
        <v>24.78</v>
      </c>
      <c r="M421" s="662">
        <v>24.78</v>
      </c>
      <c r="N421" s="661">
        <v>1</v>
      </c>
      <c r="O421" s="742">
        <v>0.5</v>
      </c>
      <c r="P421" s="662">
        <v>24.78</v>
      </c>
      <c r="Q421" s="677">
        <v>1</v>
      </c>
      <c r="R421" s="661">
        <v>1</v>
      </c>
      <c r="S421" s="677">
        <v>1</v>
      </c>
      <c r="T421" s="742">
        <v>0.5</v>
      </c>
      <c r="U421" s="700">
        <v>1</v>
      </c>
    </row>
    <row r="422" spans="1:21" ht="14.4" customHeight="1" x14ac:dyDescent="0.3">
      <c r="A422" s="660">
        <v>32</v>
      </c>
      <c r="B422" s="661" t="s">
        <v>567</v>
      </c>
      <c r="C422" s="661">
        <v>89301322</v>
      </c>
      <c r="D422" s="740" t="s">
        <v>4384</v>
      </c>
      <c r="E422" s="741" t="s">
        <v>2882</v>
      </c>
      <c r="F422" s="661" t="s">
        <v>2867</v>
      </c>
      <c r="G422" s="661" t="s">
        <v>2958</v>
      </c>
      <c r="H422" s="661" t="s">
        <v>568</v>
      </c>
      <c r="I422" s="661" t="s">
        <v>1032</v>
      </c>
      <c r="J422" s="661" t="s">
        <v>2959</v>
      </c>
      <c r="K422" s="661" t="s">
        <v>2960</v>
      </c>
      <c r="L422" s="662">
        <v>99.11</v>
      </c>
      <c r="M422" s="662">
        <v>396.44</v>
      </c>
      <c r="N422" s="661">
        <v>4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32</v>
      </c>
      <c r="B423" s="661" t="s">
        <v>567</v>
      </c>
      <c r="C423" s="661">
        <v>89301322</v>
      </c>
      <c r="D423" s="740" t="s">
        <v>4384</v>
      </c>
      <c r="E423" s="741" t="s">
        <v>2882</v>
      </c>
      <c r="F423" s="661" t="s">
        <v>2867</v>
      </c>
      <c r="G423" s="661" t="s">
        <v>3201</v>
      </c>
      <c r="H423" s="661" t="s">
        <v>1453</v>
      </c>
      <c r="I423" s="661" t="s">
        <v>3400</v>
      </c>
      <c r="J423" s="661" t="s">
        <v>3281</v>
      </c>
      <c r="K423" s="661" t="s">
        <v>3401</v>
      </c>
      <c r="L423" s="662">
        <v>15.61</v>
      </c>
      <c r="M423" s="662">
        <v>15.61</v>
      </c>
      <c r="N423" s="661">
        <v>1</v>
      </c>
      <c r="O423" s="742">
        <v>1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32</v>
      </c>
      <c r="B424" s="661" t="s">
        <v>567</v>
      </c>
      <c r="C424" s="661">
        <v>89301322</v>
      </c>
      <c r="D424" s="740" t="s">
        <v>4384</v>
      </c>
      <c r="E424" s="741" t="s">
        <v>2882</v>
      </c>
      <c r="F424" s="661" t="s">
        <v>2867</v>
      </c>
      <c r="G424" s="661" t="s">
        <v>3402</v>
      </c>
      <c r="H424" s="661" t="s">
        <v>568</v>
      </c>
      <c r="I424" s="661" t="s">
        <v>3403</v>
      </c>
      <c r="J424" s="661" t="s">
        <v>2026</v>
      </c>
      <c r="K424" s="661" t="s">
        <v>3404</v>
      </c>
      <c r="L424" s="662">
        <v>316.36</v>
      </c>
      <c r="M424" s="662">
        <v>316.36</v>
      </c>
      <c r="N424" s="661">
        <v>1</v>
      </c>
      <c r="O424" s="742">
        <v>0.5</v>
      </c>
      <c r="P424" s="662">
        <v>316.36</v>
      </c>
      <c r="Q424" s="677">
        <v>1</v>
      </c>
      <c r="R424" s="661">
        <v>1</v>
      </c>
      <c r="S424" s="677">
        <v>1</v>
      </c>
      <c r="T424" s="742">
        <v>0.5</v>
      </c>
      <c r="U424" s="700">
        <v>1</v>
      </c>
    </row>
    <row r="425" spans="1:21" ht="14.4" customHeight="1" x14ac:dyDescent="0.3">
      <c r="A425" s="660">
        <v>32</v>
      </c>
      <c r="B425" s="661" t="s">
        <v>567</v>
      </c>
      <c r="C425" s="661">
        <v>89301322</v>
      </c>
      <c r="D425" s="740" t="s">
        <v>4384</v>
      </c>
      <c r="E425" s="741" t="s">
        <v>2882</v>
      </c>
      <c r="F425" s="661" t="s">
        <v>2867</v>
      </c>
      <c r="G425" s="661" t="s">
        <v>3074</v>
      </c>
      <c r="H425" s="661" t="s">
        <v>568</v>
      </c>
      <c r="I425" s="661" t="s">
        <v>2455</v>
      </c>
      <c r="J425" s="661" t="s">
        <v>2456</v>
      </c>
      <c r="K425" s="661" t="s">
        <v>3075</v>
      </c>
      <c r="L425" s="662">
        <v>51.21</v>
      </c>
      <c r="M425" s="662">
        <v>51.21</v>
      </c>
      <c r="N425" s="661">
        <v>1</v>
      </c>
      <c r="O425" s="742">
        <v>1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32</v>
      </c>
      <c r="B426" s="661" t="s">
        <v>567</v>
      </c>
      <c r="C426" s="661">
        <v>89301322</v>
      </c>
      <c r="D426" s="740" t="s">
        <v>4384</v>
      </c>
      <c r="E426" s="741" t="s">
        <v>2882</v>
      </c>
      <c r="F426" s="661" t="s">
        <v>2867</v>
      </c>
      <c r="G426" s="661" t="s">
        <v>3405</v>
      </c>
      <c r="H426" s="661" t="s">
        <v>568</v>
      </c>
      <c r="I426" s="661" t="s">
        <v>3406</v>
      </c>
      <c r="J426" s="661" t="s">
        <v>3407</v>
      </c>
      <c r="K426" s="661" t="s">
        <v>3408</v>
      </c>
      <c r="L426" s="662">
        <v>307.88</v>
      </c>
      <c r="M426" s="662">
        <v>307.88</v>
      </c>
      <c r="N426" s="661">
        <v>1</v>
      </c>
      <c r="O426" s="742">
        <v>0.5</v>
      </c>
      <c r="P426" s="662">
        <v>307.88</v>
      </c>
      <c r="Q426" s="677">
        <v>1</v>
      </c>
      <c r="R426" s="661">
        <v>1</v>
      </c>
      <c r="S426" s="677">
        <v>1</v>
      </c>
      <c r="T426" s="742">
        <v>0.5</v>
      </c>
      <c r="U426" s="700">
        <v>1</v>
      </c>
    </row>
    <row r="427" spans="1:21" ht="14.4" customHeight="1" x14ac:dyDescent="0.3">
      <c r="A427" s="660">
        <v>32</v>
      </c>
      <c r="B427" s="661" t="s">
        <v>567</v>
      </c>
      <c r="C427" s="661">
        <v>89301322</v>
      </c>
      <c r="D427" s="740" t="s">
        <v>4384</v>
      </c>
      <c r="E427" s="741" t="s">
        <v>2882</v>
      </c>
      <c r="F427" s="661" t="s">
        <v>2867</v>
      </c>
      <c r="G427" s="661" t="s">
        <v>3065</v>
      </c>
      <c r="H427" s="661" t="s">
        <v>1453</v>
      </c>
      <c r="I427" s="661" t="s">
        <v>3207</v>
      </c>
      <c r="J427" s="661" t="s">
        <v>3208</v>
      </c>
      <c r="K427" s="661" t="s">
        <v>3209</v>
      </c>
      <c r="L427" s="662">
        <v>184.74</v>
      </c>
      <c r="M427" s="662">
        <v>184.74</v>
      </c>
      <c r="N427" s="661">
        <v>1</v>
      </c>
      <c r="O427" s="742">
        <v>1</v>
      </c>
      <c r="P427" s="662">
        <v>184.74</v>
      </c>
      <c r="Q427" s="677">
        <v>1</v>
      </c>
      <c r="R427" s="661">
        <v>1</v>
      </c>
      <c r="S427" s="677">
        <v>1</v>
      </c>
      <c r="T427" s="742">
        <v>1</v>
      </c>
      <c r="U427" s="700">
        <v>1</v>
      </c>
    </row>
    <row r="428" spans="1:21" ht="14.4" customHeight="1" x14ac:dyDescent="0.3">
      <c r="A428" s="660">
        <v>32</v>
      </c>
      <c r="B428" s="661" t="s">
        <v>567</v>
      </c>
      <c r="C428" s="661">
        <v>89301322</v>
      </c>
      <c r="D428" s="740" t="s">
        <v>4384</v>
      </c>
      <c r="E428" s="741" t="s">
        <v>2882</v>
      </c>
      <c r="F428" s="661" t="s">
        <v>2867</v>
      </c>
      <c r="G428" s="661" t="s">
        <v>3409</v>
      </c>
      <c r="H428" s="661" t="s">
        <v>568</v>
      </c>
      <c r="I428" s="661" t="s">
        <v>3410</v>
      </c>
      <c r="J428" s="661" t="s">
        <v>2598</v>
      </c>
      <c r="K428" s="661" t="s">
        <v>3411</v>
      </c>
      <c r="L428" s="662">
        <v>0</v>
      </c>
      <c r="M428" s="662">
        <v>0</v>
      </c>
      <c r="N428" s="661">
        <v>1</v>
      </c>
      <c r="O428" s="742">
        <v>1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32</v>
      </c>
      <c r="B429" s="661" t="s">
        <v>567</v>
      </c>
      <c r="C429" s="661">
        <v>89301322</v>
      </c>
      <c r="D429" s="740" t="s">
        <v>4384</v>
      </c>
      <c r="E429" s="741" t="s">
        <v>2883</v>
      </c>
      <c r="F429" s="661" t="s">
        <v>2867</v>
      </c>
      <c r="G429" s="661" t="s">
        <v>2910</v>
      </c>
      <c r="H429" s="661" t="s">
        <v>568</v>
      </c>
      <c r="I429" s="661" t="s">
        <v>3212</v>
      </c>
      <c r="J429" s="661" t="s">
        <v>3213</v>
      </c>
      <c r="K429" s="661" t="s">
        <v>3016</v>
      </c>
      <c r="L429" s="662">
        <v>85.71</v>
      </c>
      <c r="M429" s="662">
        <v>85.71</v>
      </c>
      <c r="N429" s="661">
        <v>1</v>
      </c>
      <c r="O429" s="742">
        <v>0.5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32</v>
      </c>
      <c r="B430" s="661" t="s">
        <v>567</v>
      </c>
      <c r="C430" s="661">
        <v>89301322</v>
      </c>
      <c r="D430" s="740" t="s">
        <v>4384</v>
      </c>
      <c r="E430" s="741" t="s">
        <v>2883</v>
      </c>
      <c r="F430" s="661" t="s">
        <v>2867</v>
      </c>
      <c r="G430" s="661" t="s">
        <v>2915</v>
      </c>
      <c r="H430" s="661" t="s">
        <v>568</v>
      </c>
      <c r="I430" s="661" t="s">
        <v>3412</v>
      </c>
      <c r="J430" s="661" t="s">
        <v>932</v>
      </c>
      <c r="K430" s="661" t="s">
        <v>933</v>
      </c>
      <c r="L430" s="662">
        <v>0</v>
      </c>
      <c r="M430" s="662">
        <v>0</v>
      </c>
      <c r="N430" s="661">
        <v>1</v>
      </c>
      <c r="O430" s="742">
        <v>0.5</v>
      </c>
      <c r="P430" s="662">
        <v>0</v>
      </c>
      <c r="Q430" s="677"/>
      <c r="R430" s="661">
        <v>1</v>
      </c>
      <c r="S430" s="677">
        <v>1</v>
      </c>
      <c r="T430" s="742">
        <v>0.5</v>
      </c>
      <c r="U430" s="700">
        <v>1</v>
      </c>
    </row>
    <row r="431" spans="1:21" ht="14.4" customHeight="1" x14ac:dyDescent="0.3">
      <c r="A431" s="660">
        <v>32</v>
      </c>
      <c r="B431" s="661" t="s">
        <v>567</v>
      </c>
      <c r="C431" s="661">
        <v>89301322</v>
      </c>
      <c r="D431" s="740" t="s">
        <v>4384</v>
      </c>
      <c r="E431" s="741" t="s">
        <v>2883</v>
      </c>
      <c r="F431" s="661" t="s">
        <v>2867</v>
      </c>
      <c r="G431" s="661" t="s">
        <v>2915</v>
      </c>
      <c r="H431" s="661" t="s">
        <v>568</v>
      </c>
      <c r="I431" s="661" t="s">
        <v>931</v>
      </c>
      <c r="J431" s="661" t="s">
        <v>932</v>
      </c>
      <c r="K431" s="661" t="s">
        <v>933</v>
      </c>
      <c r="L431" s="662">
        <v>58.27</v>
      </c>
      <c r="M431" s="662">
        <v>58.27</v>
      </c>
      <c r="N431" s="661">
        <v>1</v>
      </c>
      <c r="O431" s="742">
        <v>0.5</v>
      </c>
      <c r="P431" s="662">
        <v>58.27</v>
      </c>
      <c r="Q431" s="677">
        <v>1</v>
      </c>
      <c r="R431" s="661">
        <v>1</v>
      </c>
      <c r="S431" s="677">
        <v>1</v>
      </c>
      <c r="T431" s="742">
        <v>0.5</v>
      </c>
      <c r="U431" s="700">
        <v>1</v>
      </c>
    </row>
    <row r="432" spans="1:21" ht="14.4" customHeight="1" x14ac:dyDescent="0.3">
      <c r="A432" s="660">
        <v>32</v>
      </c>
      <c r="B432" s="661" t="s">
        <v>567</v>
      </c>
      <c r="C432" s="661">
        <v>89301322</v>
      </c>
      <c r="D432" s="740" t="s">
        <v>4384</v>
      </c>
      <c r="E432" s="741" t="s">
        <v>2883</v>
      </c>
      <c r="F432" s="661" t="s">
        <v>2867</v>
      </c>
      <c r="G432" s="661" t="s">
        <v>2918</v>
      </c>
      <c r="H432" s="661" t="s">
        <v>1453</v>
      </c>
      <c r="I432" s="661" t="s">
        <v>3413</v>
      </c>
      <c r="J432" s="661" t="s">
        <v>3414</v>
      </c>
      <c r="K432" s="661" t="s">
        <v>2755</v>
      </c>
      <c r="L432" s="662">
        <v>145.02000000000001</v>
      </c>
      <c r="M432" s="662">
        <v>145.02000000000001</v>
      </c>
      <c r="N432" s="661">
        <v>1</v>
      </c>
      <c r="O432" s="742">
        <v>0.5</v>
      </c>
      <c r="P432" s="662">
        <v>145.02000000000001</v>
      </c>
      <c r="Q432" s="677">
        <v>1</v>
      </c>
      <c r="R432" s="661">
        <v>1</v>
      </c>
      <c r="S432" s="677">
        <v>1</v>
      </c>
      <c r="T432" s="742">
        <v>0.5</v>
      </c>
      <c r="U432" s="700">
        <v>1</v>
      </c>
    </row>
    <row r="433" spans="1:21" ht="14.4" customHeight="1" x14ac:dyDescent="0.3">
      <c r="A433" s="660">
        <v>32</v>
      </c>
      <c r="B433" s="661" t="s">
        <v>567</v>
      </c>
      <c r="C433" s="661">
        <v>89301322</v>
      </c>
      <c r="D433" s="740" t="s">
        <v>4384</v>
      </c>
      <c r="E433" s="741" t="s">
        <v>2883</v>
      </c>
      <c r="F433" s="661" t="s">
        <v>2867</v>
      </c>
      <c r="G433" s="661" t="s">
        <v>2918</v>
      </c>
      <c r="H433" s="661" t="s">
        <v>1453</v>
      </c>
      <c r="I433" s="661" t="s">
        <v>3413</v>
      </c>
      <c r="J433" s="661" t="s">
        <v>3414</v>
      </c>
      <c r="K433" s="661" t="s">
        <v>2755</v>
      </c>
      <c r="L433" s="662">
        <v>149.52000000000001</v>
      </c>
      <c r="M433" s="662">
        <v>299.04000000000002</v>
      </c>
      <c r="N433" s="661">
        <v>2</v>
      </c>
      <c r="O433" s="742">
        <v>1</v>
      </c>
      <c r="P433" s="662">
        <v>299.04000000000002</v>
      </c>
      <c r="Q433" s="677">
        <v>1</v>
      </c>
      <c r="R433" s="661">
        <v>2</v>
      </c>
      <c r="S433" s="677">
        <v>1</v>
      </c>
      <c r="T433" s="742">
        <v>1</v>
      </c>
      <c r="U433" s="700">
        <v>1</v>
      </c>
    </row>
    <row r="434" spans="1:21" ht="14.4" customHeight="1" x14ac:dyDescent="0.3">
      <c r="A434" s="660">
        <v>32</v>
      </c>
      <c r="B434" s="661" t="s">
        <v>567</v>
      </c>
      <c r="C434" s="661">
        <v>89301322</v>
      </c>
      <c r="D434" s="740" t="s">
        <v>4384</v>
      </c>
      <c r="E434" s="741" t="s">
        <v>2883</v>
      </c>
      <c r="F434" s="661" t="s">
        <v>2867</v>
      </c>
      <c r="G434" s="661" t="s">
        <v>3385</v>
      </c>
      <c r="H434" s="661" t="s">
        <v>1453</v>
      </c>
      <c r="I434" s="661" t="s">
        <v>1777</v>
      </c>
      <c r="J434" s="661" t="s">
        <v>1778</v>
      </c>
      <c r="K434" s="661" t="s">
        <v>1779</v>
      </c>
      <c r="L434" s="662">
        <v>119.7</v>
      </c>
      <c r="M434" s="662">
        <v>119.7</v>
      </c>
      <c r="N434" s="661">
        <v>1</v>
      </c>
      <c r="O434" s="742">
        <v>0.5</v>
      </c>
      <c r="P434" s="662">
        <v>119.7</v>
      </c>
      <c r="Q434" s="677">
        <v>1</v>
      </c>
      <c r="R434" s="661">
        <v>1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32</v>
      </c>
      <c r="B435" s="661" t="s">
        <v>567</v>
      </c>
      <c r="C435" s="661">
        <v>89301322</v>
      </c>
      <c r="D435" s="740" t="s">
        <v>4384</v>
      </c>
      <c r="E435" s="741" t="s">
        <v>2883</v>
      </c>
      <c r="F435" s="661" t="s">
        <v>2867</v>
      </c>
      <c r="G435" s="661" t="s">
        <v>3385</v>
      </c>
      <c r="H435" s="661" t="s">
        <v>1453</v>
      </c>
      <c r="I435" s="661" t="s">
        <v>3415</v>
      </c>
      <c r="J435" s="661" t="s">
        <v>3416</v>
      </c>
      <c r="K435" s="661" t="s">
        <v>3417</v>
      </c>
      <c r="L435" s="662">
        <v>119.7</v>
      </c>
      <c r="M435" s="662">
        <v>119.7</v>
      </c>
      <c r="N435" s="661">
        <v>1</v>
      </c>
      <c r="O435" s="742">
        <v>0.5</v>
      </c>
      <c r="P435" s="662">
        <v>119.7</v>
      </c>
      <c r="Q435" s="677">
        <v>1</v>
      </c>
      <c r="R435" s="661">
        <v>1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32</v>
      </c>
      <c r="B436" s="661" t="s">
        <v>567</v>
      </c>
      <c r="C436" s="661">
        <v>89301322</v>
      </c>
      <c r="D436" s="740" t="s">
        <v>4384</v>
      </c>
      <c r="E436" s="741" t="s">
        <v>2883</v>
      </c>
      <c r="F436" s="661" t="s">
        <v>2867</v>
      </c>
      <c r="G436" s="661" t="s">
        <v>3028</v>
      </c>
      <c r="H436" s="661" t="s">
        <v>1453</v>
      </c>
      <c r="I436" s="661" t="s">
        <v>3418</v>
      </c>
      <c r="J436" s="661" t="s">
        <v>1506</v>
      </c>
      <c r="K436" s="661" t="s">
        <v>3419</v>
      </c>
      <c r="L436" s="662">
        <v>229.38</v>
      </c>
      <c r="M436" s="662">
        <v>229.38</v>
      </c>
      <c r="N436" s="661">
        <v>1</v>
      </c>
      <c r="O436" s="742">
        <v>1</v>
      </c>
      <c r="P436" s="662">
        <v>229.38</v>
      </c>
      <c r="Q436" s="677">
        <v>1</v>
      </c>
      <c r="R436" s="661">
        <v>1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32</v>
      </c>
      <c r="B437" s="661" t="s">
        <v>567</v>
      </c>
      <c r="C437" s="661">
        <v>89301322</v>
      </c>
      <c r="D437" s="740" t="s">
        <v>4384</v>
      </c>
      <c r="E437" s="741" t="s">
        <v>2883</v>
      </c>
      <c r="F437" s="661" t="s">
        <v>2867</v>
      </c>
      <c r="G437" s="661" t="s">
        <v>2919</v>
      </c>
      <c r="H437" s="661" t="s">
        <v>568</v>
      </c>
      <c r="I437" s="661" t="s">
        <v>832</v>
      </c>
      <c r="J437" s="661" t="s">
        <v>2920</v>
      </c>
      <c r="K437" s="661" t="s">
        <v>2921</v>
      </c>
      <c r="L437" s="662">
        <v>0</v>
      </c>
      <c r="M437" s="662">
        <v>0</v>
      </c>
      <c r="N437" s="661">
        <v>1</v>
      </c>
      <c r="O437" s="742">
        <v>0.5</v>
      </c>
      <c r="P437" s="662">
        <v>0</v>
      </c>
      <c r="Q437" s="677"/>
      <c r="R437" s="661">
        <v>1</v>
      </c>
      <c r="S437" s="677">
        <v>1</v>
      </c>
      <c r="T437" s="742">
        <v>0.5</v>
      </c>
      <c r="U437" s="700">
        <v>1</v>
      </c>
    </row>
    <row r="438" spans="1:21" ht="14.4" customHeight="1" x14ac:dyDescent="0.3">
      <c r="A438" s="660">
        <v>32</v>
      </c>
      <c r="B438" s="661" t="s">
        <v>567</v>
      </c>
      <c r="C438" s="661">
        <v>89301322</v>
      </c>
      <c r="D438" s="740" t="s">
        <v>4384</v>
      </c>
      <c r="E438" s="741" t="s">
        <v>2883</v>
      </c>
      <c r="F438" s="661" t="s">
        <v>2867</v>
      </c>
      <c r="G438" s="661" t="s">
        <v>2919</v>
      </c>
      <c r="H438" s="661" t="s">
        <v>568</v>
      </c>
      <c r="I438" s="661" t="s">
        <v>836</v>
      </c>
      <c r="J438" s="661" t="s">
        <v>3420</v>
      </c>
      <c r="K438" s="661" t="s">
        <v>3421</v>
      </c>
      <c r="L438" s="662">
        <v>0</v>
      </c>
      <c r="M438" s="662">
        <v>0</v>
      </c>
      <c r="N438" s="661">
        <v>1</v>
      </c>
      <c r="O438" s="742">
        <v>1</v>
      </c>
      <c r="P438" s="662">
        <v>0</v>
      </c>
      <c r="Q438" s="677"/>
      <c r="R438" s="661">
        <v>1</v>
      </c>
      <c r="S438" s="677">
        <v>1</v>
      </c>
      <c r="T438" s="742">
        <v>1</v>
      </c>
      <c r="U438" s="700">
        <v>1</v>
      </c>
    </row>
    <row r="439" spans="1:21" ht="14.4" customHeight="1" x14ac:dyDescent="0.3">
      <c r="A439" s="660">
        <v>32</v>
      </c>
      <c r="B439" s="661" t="s">
        <v>567</v>
      </c>
      <c r="C439" s="661">
        <v>89301322</v>
      </c>
      <c r="D439" s="740" t="s">
        <v>4384</v>
      </c>
      <c r="E439" s="741" t="s">
        <v>2883</v>
      </c>
      <c r="F439" s="661" t="s">
        <v>2867</v>
      </c>
      <c r="G439" s="661" t="s">
        <v>3422</v>
      </c>
      <c r="H439" s="661" t="s">
        <v>568</v>
      </c>
      <c r="I439" s="661" t="s">
        <v>3423</v>
      </c>
      <c r="J439" s="661" t="s">
        <v>3424</v>
      </c>
      <c r="K439" s="661" t="s">
        <v>3425</v>
      </c>
      <c r="L439" s="662">
        <v>1116.03</v>
      </c>
      <c r="M439" s="662">
        <v>1116.03</v>
      </c>
      <c r="N439" s="661">
        <v>1</v>
      </c>
      <c r="O439" s="742">
        <v>1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32</v>
      </c>
      <c r="B440" s="661" t="s">
        <v>567</v>
      </c>
      <c r="C440" s="661">
        <v>89301322</v>
      </c>
      <c r="D440" s="740" t="s">
        <v>4384</v>
      </c>
      <c r="E440" s="741" t="s">
        <v>2883</v>
      </c>
      <c r="F440" s="661" t="s">
        <v>2867</v>
      </c>
      <c r="G440" s="661" t="s">
        <v>2975</v>
      </c>
      <c r="H440" s="661" t="s">
        <v>568</v>
      </c>
      <c r="I440" s="661" t="s">
        <v>1712</v>
      </c>
      <c r="J440" s="661" t="s">
        <v>1713</v>
      </c>
      <c r="K440" s="661" t="s">
        <v>2760</v>
      </c>
      <c r="L440" s="662">
        <v>170.52</v>
      </c>
      <c r="M440" s="662">
        <v>170.52</v>
      </c>
      <c r="N440" s="661">
        <v>1</v>
      </c>
      <c r="O440" s="742">
        <v>0.5</v>
      </c>
      <c r="P440" s="662">
        <v>170.52</v>
      </c>
      <c r="Q440" s="677">
        <v>1</v>
      </c>
      <c r="R440" s="661">
        <v>1</v>
      </c>
      <c r="S440" s="677">
        <v>1</v>
      </c>
      <c r="T440" s="742">
        <v>0.5</v>
      </c>
      <c r="U440" s="700">
        <v>1</v>
      </c>
    </row>
    <row r="441" spans="1:21" ht="14.4" customHeight="1" x14ac:dyDescent="0.3">
      <c r="A441" s="660">
        <v>32</v>
      </c>
      <c r="B441" s="661" t="s">
        <v>567</v>
      </c>
      <c r="C441" s="661">
        <v>89301322</v>
      </c>
      <c r="D441" s="740" t="s">
        <v>4384</v>
      </c>
      <c r="E441" s="741" t="s">
        <v>2883</v>
      </c>
      <c r="F441" s="661" t="s">
        <v>2867</v>
      </c>
      <c r="G441" s="661" t="s">
        <v>3085</v>
      </c>
      <c r="H441" s="661" t="s">
        <v>1453</v>
      </c>
      <c r="I441" s="661" t="s">
        <v>1517</v>
      </c>
      <c r="J441" s="661" t="s">
        <v>1456</v>
      </c>
      <c r="K441" s="661" t="s">
        <v>1585</v>
      </c>
      <c r="L441" s="662">
        <v>113.66</v>
      </c>
      <c r="M441" s="662">
        <v>227.32</v>
      </c>
      <c r="N441" s="661">
        <v>2</v>
      </c>
      <c r="O441" s="742">
        <v>1</v>
      </c>
      <c r="P441" s="662">
        <v>227.32</v>
      </c>
      <c r="Q441" s="677">
        <v>1</v>
      </c>
      <c r="R441" s="661">
        <v>2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32</v>
      </c>
      <c r="B442" s="661" t="s">
        <v>567</v>
      </c>
      <c r="C442" s="661">
        <v>89301322</v>
      </c>
      <c r="D442" s="740" t="s">
        <v>4384</v>
      </c>
      <c r="E442" s="741" t="s">
        <v>2883</v>
      </c>
      <c r="F442" s="661" t="s">
        <v>2867</v>
      </c>
      <c r="G442" s="661" t="s">
        <v>3086</v>
      </c>
      <c r="H442" s="661" t="s">
        <v>1453</v>
      </c>
      <c r="I442" s="661" t="s">
        <v>1546</v>
      </c>
      <c r="J442" s="661" t="s">
        <v>1547</v>
      </c>
      <c r="K442" s="661" t="s">
        <v>2805</v>
      </c>
      <c r="L442" s="662">
        <v>65.989999999999995</v>
      </c>
      <c r="M442" s="662">
        <v>131.97999999999999</v>
      </c>
      <c r="N442" s="661">
        <v>2</v>
      </c>
      <c r="O442" s="742">
        <v>1</v>
      </c>
      <c r="P442" s="662">
        <v>131.97999999999999</v>
      </c>
      <c r="Q442" s="677">
        <v>1</v>
      </c>
      <c r="R442" s="661">
        <v>2</v>
      </c>
      <c r="S442" s="677">
        <v>1</v>
      </c>
      <c r="T442" s="742">
        <v>1</v>
      </c>
      <c r="U442" s="700">
        <v>1</v>
      </c>
    </row>
    <row r="443" spans="1:21" ht="14.4" customHeight="1" x14ac:dyDescent="0.3">
      <c r="A443" s="660">
        <v>32</v>
      </c>
      <c r="B443" s="661" t="s">
        <v>567</v>
      </c>
      <c r="C443" s="661">
        <v>89301322</v>
      </c>
      <c r="D443" s="740" t="s">
        <v>4384</v>
      </c>
      <c r="E443" s="741" t="s">
        <v>2883</v>
      </c>
      <c r="F443" s="661" t="s">
        <v>2867</v>
      </c>
      <c r="G443" s="661" t="s">
        <v>3086</v>
      </c>
      <c r="H443" s="661" t="s">
        <v>1453</v>
      </c>
      <c r="I443" s="661" t="s">
        <v>1606</v>
      </c>
      <c r="J443" s="661" t="s">
        <v>1607</v>
      </c>
      <c r="K443" s="661" t="s">
        <v>2806</v>
      </c>
      <c r="L443" s="662">
        <v>132</v>
      </c>
      <c r="M443" s="662">
        <v>132</v>
      </c>
      <c r="N443" s="661">
        <v>1</v>
      </c>
      <c r="O443" s="742">
        <v>0.5</v>
      </c>
      <c r="P443" s="662">
        <v>132</v>
      </c>
      <c r="Q443" s="677">
        <v>1</v>
      </c>
      <c r="R443" s="661">
        <v>1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32</v>
      </c>
      <c r="B444" s="661" t="s">
        <v>567</v>
      </c>
      <c r="C444" s="661">
        <v>89301322</v>
      </c>
      <c r="D444" s="740" t="s">
        <v>4384</v>
      </c>
      <c r="E444" s="741" t="s">
        <v>2883</v>
      </c>
      <c r="F444" s="661" t="s">
        <v>2867</v>
      </c>
      <c r="G444" s="661" t="s">
        <v>3301</v>
      </c>
      <c r="H444" s="661" t="s">
        <v>568</v>
      </c>
      <c r="I444" s="661" t="s">
        <v>2169</v>
      </c>
      <c r="J444" s="661" t="s">
        <v>3426</v>
      </c>
      <c r="K444" s="661" t="s">
        <v>3427</v>
      </c>
      <c r="L444" s="662">
        <v>484.46</v>
      </c>
      <c r="M444" s="662">
        <v>968.92</v>
      </c>
      <c r="N444" s="661">
        <v>2</v>
      </c>
      <c r="O444" s="742">
        <v>1</v>
      </c>
      <c r="P444" s="662">
        <v>968.92</v>
      </c>
      <c r="Q444" s="677">
        <v>1</v>
      </c>
      <c r="R444" s="661">
        <v>2</v>
      </c>
      <c r="S444" s="677">
        <v>1</v>
      </c>
      <c r="T444" s="742">
        <v>1</v>
      </c>
      <c r="U444" s="700">
        <v>1</v>
      </c>
    </row>
    <row r="445" spans="1:21" ht="14.4" customHeight="1" x14ac:dyDescent="0.3">
      <c r="A445" s="660">
        <v>32</v>
      </c>
      <c r="B445" s="661" t="s">
        <v>567</v>
      </c>
      <c r="C445" s="661">
        <v>89301322</v>
      </c>
      <c r="D445" s="740" t="s">
        <v>4384</v>
      </c>
      <c r="E445" s="741" t="s">
        <v>2883</v>
      </c>
      <c r="F445" s="661" t="s">
        <v>2867</v>
      </c>
      <c r="G445" s="661" t="s">
        <v>3301</v>
      </c>
      <c r="H445" s="661" t="s">
        <v>568</v>
      </c>
      <c r="I445" s="661" t="s">
        <v>3428</v>
      </c>
      <c r="J445" s="661" t="s">
        <v>3429</v>
      </c>
      <c r="K445" s="661" t="s">
        <v>3430</v>
      </c>
      <c r="L445" s="662">
        <v>968.92</v>
      </c>
      <c r="M445" s="662">
        <v>1937.84</v>
      </c>
      <c r="N445" s="661">
        <v>2</v>
      </c>
      <c r="O445" s="742">
        <v>1</v>
      </c>
      <c r="P445" s="662">
        <v>1937.84</v>
      </c>
      <c r="Q445" s="677">
        <v>1</v>
      </c>
      <c r="R445" s="661">
        <v>2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32</v>
      </c>
      <c r="B446" s="661" t="s">
        <v>567</v>
      </c>
      <c r="C446" s="661">
        <v>89301322</v>
      </c>
      <c r="D446" s="740" t="s">
        <v>4384</v>
      </c>
      <c r="E446" s="741" t="s">
        <v>2883</v>
      </c>
      <c r="F446" s="661" t="s">
        <v>2867</v>
      </c>
      <c r="G446" s="661" t="s">
        <v>3301</v>
      </c>
      <c r="H446" s="661" t="s">
        <v>568</v>
      </c>
      <c r="I446" s="661" t="s">
        <v>2529</v>
      </c>
      <c r="J446" s="661" t="s">
        <v>2530</v>
      </c>
      <c r="K446" s="661" t="s">
        <v>3302</v>
      </c>
      <c r="L446" s="662">
        <v>1937.84</v>
      </c>
      <c r="M446" s="662">
        <v>1937.84</v>
      </c>
      <c r="N446" s="661">
        <v>1</v>
      </c>
      <c r="O446" s="742">
        <v>0.5</v>
      </c>
      <c r="P446" s="662">
        <v>1937.84</v>
      </c>
      <c r="Q446" s="677">
        <v>1</v>
      </c>
      <c r="R446" s="661">
        <v>1</v>
      </c>
      <c r="S446" s="677">
        <v>1</v>
      </c>
      <c r="T446" s="742">
        <v>0.5</v>
      </c>
      <c r="U446" s="700">
        <v>1</v>
      </c>
    </row>
    <row r="447" spans="1:21" ht="14.4" customHeight="1" x14ac:dyDescent="0.3">
      <c r="A447" s="660">
        <v>32</v>
      </c>
      <c r="B447" s="661" t="s">
        <v>567</v>
      </c>
      <c r="C447" s="661">
        <v>89301322</v>
      </c>
      <c r="D447" s="740" t="s">
        <v>4384</v>
      </c>
      <c r="E447" s="741" t="s">
        <v>2883</v>
      </c>
      <c r="F447" s="661" t="s">
        <v>2867</v>
      </c>
      <c r="G447" s="661" t="s">
        <v>2925</v>
      </c>
      <c r="H447" s="661" t="s">
        <v>568</v>
      </c>
      <c r="I447" s="661" t="s">
        <v>1821</v>
      </c>
      <c r="J447" s="661" t="s">
        <v>1822</v>
      </c>
      <c r="K447" s="661" t="s">
        <v>2781</v>
      </c>
      <c r="L447" s="662">
        <v>2991.23</v>
      </c>
      <c r="M447" s="662">
        <v>14956.15</v>
      </c>
      <c r="N447" s="661">
        <v>5</v>
      </c>
      <c r="O447" s="742">
        <v>3</v>
      </c>
      <c r="P447" s="662">
        <v>14956.15</v>
      </c>
      <c r="Q447" s="677">
        <v>1</v>
      </c>
      <c r="R447" s="661">
        <v>5</v>
      </c>
      <c r="S447" s="677">
        <v>1</v>
      </c>
      <c r="T447" s="742">
        <v>3</v>
      </c>
      <c r="U447" s="700">
        <v>1</v>
      </c>
    </row>
    <row r="448" spans="1:21" ht="14.4" customHeight="1" x14ac:dyDescent="0.3">
      <c r="A448" s="660">
        <v>32</v>
      </c>
      <c r="B448" s="661" t="s">
        <v>567</v>
      </c>
      <c r="C448" s="661">
        <v>89301322</v>
      </c>
      <c r="D448" s="740" t="s">
        <v>4384</v>
      </c>
      <c r="E448" s="741" t="s">
        <v>2883</v>
      </c>
      <c r="F448" s="661" t="s">
        <v>2867</v>
      </c>
      <c r="G448" s="661" t="s">
        <v>2925</v>
      </c>
      <c r="H448" s="661" t="s">
        <v>568</v>
      </c>
      <c r="I448" s="661" t="s">
        <v>2982</v>
      </c>
      <c r="J448" s="661" t="s">
        <v>1822</v>
      </c>
      <c r="K448" s="661" t="s">
        <v>2983</v>
      </c>
      <c r="L448" s="662">
        <v>748.21</v>
      </c>
      <c r="M448" s="662">
        <v>748.21</v>
      </c>
      <c r="N448" s="661">
        <v>1</v>
      </c>
      <c r="O448" s="742">
        <v>0.5</v>
      </c>
      <c r="P448" s="662">
        <v>748.21</v>
      </c>
      <c r="Q448" s="677">
        <v>1</v>
      </c>
      <c r="R448" s="661">
        <v>1</v>
      </c>
      <c r="S448" s="677">
        <v>1</v>
      </c>
      <c r="T448" s="742">
        <v>0.5</v>
      </c>
      <c r="U448" s="700">
        <v>1</v>
      </c>
    </row>
    <row r="449" spans="1:21" ht="14.4" customHeight="1" x14ac:dyDescent="0.3">
      <c r="A449" s="660">
        <v>32</v>
      </c>
      <c r="B449" s="661" t="s">
        <v>567</v>
      </c>
      <c r="C449" s="661">
        <v>89301322</v>
      </c>
      <c r="D449" s="740" t="s">
        <v>4384</v>
      </c>
      <c r="E449" s="741" t="s">
        <v>2883</v>
      </c>
      <c r="F449" s="661" t="s">
        <v>2867</v>
      </c>
      <c r="G449" s="661" t="s">
        <v>3361</v>
      </c>
      <c r="H449" s="661" t="s">
        <v>1453</v>
      </c>
      <c r="I449" s="661" t="s">
        <v>3431</v>
      </c>
      <c r="J449" s="661" t="s">
        <v>2794</v>
      </c>
      <c r="K449" s="661" t="s">
        <v>3432</v>
      </c>
      <c r="L449" s="662">
        <v>848.49</v>
      </c>
      <c r="M449" s="662">
        <v>848.49</v>
      </c>
      <c r="N449" s="661">
        <v>1</v>
      </c>
      <c r="O449" s="742">
        <v>0.5</v>
      </c>
      <c r="P449" s="662">
        <v>848.49</v>
      </c>
      <c r="Q449" s="677">
        <v>1</v>
      </c>
      <c r="R449" s="661">
        <v>1</v>
      </c>
      <c r="S449" s="677">
        <v>1</v>
      </c>
      <c r="T449" s="742">
        <v>0.5</v>
      </c>
      <c r="U449" s="700">
        <v>1</v>
      </c>
    </row>
    <row r="450" spans="1:21" ht="14.4" customHeight="1" x14ac:dyDescent="0.3">
      <c r="A450" s="660">
        <v>32</v>
      </c>
      <c r="B450" s="661" t="s">
        <v>567</v>
      </c>
      <c r="C450" s="661">
        <v>89301322</v>
      </c>
      <c r="D450" s="740" t="s">
        <v>4384</v>
      </c>
      <c r="E450" s="741" t="s">
        <v>2883</v>
      </c>
      <c r="F450" s="661" t="s">
        <v>2867</v>
      </c>
      <c r="G450" s="661" t="s">
        <v>3243</v>
      </c>
      <c r="H450" s="661" t="s">
        <v>568</v>
      </c>
      <c r="I450" s="661" t="s">
        <v>804</v>
      </c>
      <c r="J450" s="661" t="s">
        <v>805</v>
      </c>
      <c r="K450" s="661" t="s">
        <v>3244</v>
      </c>
      <c r="L450" s="662">
        <v>156.77000000000001</v>
      </c>
      <c r="M450" s="662">
        <v>156.77000000000001</v>
      </c>
      <c r="N450" s="661">
        <v>1</v>
      </c>
      <c r="O450" s="742">
        <v>1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32</v>
      </c>
      <c r="B451" s="661" t="s">
        <v>567</v>
      </c>
      <c r="C451" s="661">
        <v>89301322</v>
      </c>
      <c r="D451" s="740" t="s">
        <v>4384</v>
      </c>
      <c r="E451" s="741" t="s">
        <v>2883</v>
      </c>
      <c r="F451" s="661" t="s">
        <v>2867</v>
      </c>
      <c r="G451" s="661" t="s">
        <v>3156</v>
      </c>
      <c r="H451" s="661" t="s">
        <v>568</v>
      </c>
      <c r="I451" s="661" t="s">
        <v>966</v>
      </c>
      <c r="J451" s="661" t="s">
        <v>967</v>
      </c>
      <c r="K451" s="661" t="s">
        <v>3157</v>
      </c>
      <c r="L451" s="662">
        <v>420.07</v>
      </c>
      <c r="M451" s="662">
        <v>840.14</v>
      </c>
      <c r="N451" s="661">
        <v>2</v>
      </c>
      <c r="O451" s="742">
        <v>1.5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32</v>
      </c>
      <c r="B452" s="661" t="s">
        <v>567</v>
      </c>
      <c r="C452" s="661">
        <v>89301322</v>
      </c>
      <c r="D452" s="740" t="s">
        <v>4384</v>
      </c>
      <c r="E452" s="741" t="s">
        <v>2883</v>
      </c>
      <c r="F452" s="661" t="s">
        <v>2867</v>
      </c>
      <c r="G452" s="661" t="s">
        <v>3031</v>
      </c>
      <c r="H452" s="661" t="s">
        <v>568</v>
      </c>
      <c r="I452" s="661" t="s">
        <v>900</v>
      </c>
      <c r="J452" s="661" t="s">
        <v>901</v>
      </c>
      <c r="K452" s="661" t="s">
        <v>902</v>
      </c>
      <c r="L452" s="662">
        <v>33</v>
      </c>
      <c r="M452" s="662">
        <v>132</v>
      </c>
      <c r="N452" s="661">
        <v>4</v>
      </c>
      <c r="O452" s="742">
        <v>2</v>
      </c>
      <c r="P452" s="662">
        <v>132</v>
      </c>
      <c r="Q452" s="677">
        <v>1</v>
      </c>
      <c r="R452" s="661">
        <v>4</v>
      </c>
      <c r="S452" s="677">
        <v>1</v>
      </c>
      <c r="T452" s="742">
        <v>2</v>
      </c>
      <c r="U452" s="700">
        <v>1</v>
      </c>
    </row>
    <row r="453" spans="1:21" ht="14.4" customHeight="1" x14ac:dyDescent="0.3">
      <c r="A453" s="660">
        <v>32</v>
      </c>
      <c r="B453" s="661" t="s">
        <v>567</v>
      </c>
      <c r="C453" s="661">
        <v>89301322</v>
      </c>
      <c r="D453" s="740" t="s">
        <v>4384</v>
      </c>
      <c r="E453" s="741" t="s">
        <v>2883</v>
      </c>
      <c r="F453" s="661" t="s">
        <v>2867</v>
      </c>
      <c r="G453" s="661" t="s">
        <v>3433</v>
      </c>
      <c r="H453" s="661" t="s">
        <v>568</v>
      </c>
      <c r="I453" s="661" t="s">
        <v>3434</v>
      </c>
      <c r="J453" s="661" t="s">
        <v>3435</v>
      </c>
      <c r="K453" s="661" t="s">
        <v>3436</v>
      </c>
      <c r="L453" s="662">
        <v>661.2</v>
      </c>
      <c r="M453" s="662">
        <v>661.2</v>
      </c>
      <c r="N453" s="661">
        <v>1</v>
      </c>
      <c r="O453" s="742">
        <v>1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32</v>
      </c>
      <c r="B454" s="661" t="s">
        <v>567</v>
      </c>
      <c r="C454" s="661">
        <v>89301322</v>
      </c>
      <c r="D454" s="740" t="s">
        <v>4384</v>
      </c>
      <c r="E454" s="741" t="s">
        <v>2883</v>
      </c>
      <c r="F454" s="661" t="s">
        <v>2867</v>
      </c>
      <c r="G454" s="661" t="s">
        <v>2939</v>
      </c>
      <c r="H454" s="661" t="s">
        <v>568</v>
      </c>
      <c r="I454" s="661" t="s">
        <v>2940</v>
      </c>
      <c r="J454" s="661" t="s">
        <v>1736</v>
      </c>
      <c r="K454" s="661" t="s">
        <v>2941</v>
      </c>
      <c r="L454" s="662">
        <v>83.79</v>
      </c>
      <c r="M454" s="662">
        <v>83.79</v>
      </c>
      <c r="N454" s="661">
        <v>1</v>
      </c>
      <c r="O454" s="742">
        <v>0.5</v>
      </c>
      <c r="P454" s="662">
        <v>83.79</v>
      </c>
      <c r="Q454" s="677">
        <v>1</v>
      </c>
      <c r="R454" s="661">
        <v>1</v>
      </c>
      <c r="S454" s="677">
        <v>1</v>
      </c>
      <c r="T454" s="742">
        <v>0.5</v>
      </c>
      <c r="U454" s="700">
        <v>1</v>
      </c>
    </row>
    <row r="455" spans="1:21" ht="14.4" customHeight="1" x14ac:dyDescent="0.3">
      <c r="A455" s="660">
        <v>32</v>
      </c>
      <c r="B455" s="661" t="s">
        <v>567</v>
      </c>
      <c r="C455" s="661">
        <v>89301322</v>
      </c>
      <c r="D455" s="740" t="s">
        <v>4384</v>
      </c>
      <c r="E455" s="741" t="s">
        <v>2883</v>
      </c>
      <c r="F455" s="661" t="s">
        <v>2867</v>
      </c>
      <c r="G455" s="661" t="s">
        <v>3437</v>
      </c>
      <c r="H455" s="661" t="s">
        <v>568</v>
      </c>
      <c r="I455" s="661" t="s">
        <v>2501</v>
      </c>
      <c r="J455" s="661" t="s">
        <v>2502</v>
      </c>
      <c r="K455" s="661" t="s">
        <v>3438</v>
      </c>
      <c r="L455" s="662">
        <v>77.14</v>
      </c>
      <c r="M455" s="662">
        <v>154.28</v>
      </c>
      <c r="N455" s="661">
        <v>2</v>
      </c>
      <c r="O455" s="742">
        <v>1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32</v>
      </c>
      <c r="B456" s="661" t="s">
        <v>567</v>
      </c>
      <c r="C456" s="661">
        <v>89301322</v>
      </c>
      <c r="D456" s="740" t="s">
        <v>4384</v>
      </c>
      <c r="E456" s="741" t="s">
        <v>2883</v>
      </c>
      <c r="F456" s="661" t="s">
        <v>2867</v>
      </c>
      <c r="G456" s="661" t="s">
        <v>3439</v>
      </c>
      <c r="H456" s="661" t="s">
        <v>568</v>
      </c>
      <c r="I456" s="661" t="s">
        <v>3440</v>
      </c>
      <c r="J456" s="661" t="s">
        <v>3441</v>
      </c>
      <c r="K456" s="661" t="s">
        <v>3442</v>
      </c>
      <c r="L456" s="662">
        <v>1776.67</v>
      </c>
      <c r="M456" s="662">
        <v>1776.67</v>
      </c>
      <c r="N456" s="661">
        <v>1</v>
      </c>
      <c r="O456" s="742">
        <v>0.5</v>
      </c>
      <c r="P456" s="662">
        <v>1776.67</v>
      </c>
      <c r="Q456" s="677">
        <v>1</v>
      </c>
      <c r="R456" s="661">
        <v>1</v>
      </c>
      <c r="S456" s="677">
        <v>1</v>
      </c>
      <c r="T456" s="742">
        <v>0.5</v>
      </c>
      <c r="U456" s="700">
        <v>1</v>
      </c>
    </row>
    <row r="457" spans="1:21" ht="14.4" customHeight="1" x14ac:dyDescent="0.3">
      <c r="A457" s="660">
        <v>32</v>
      </c>
      <c r="B457" s="661" t="s">
        <v>567</v>
      </c>
      <c r="C457" s="661">
        <v>89301322</v>
      </c>
      <c r="D457" s="740" t="s">
        <v>4384</v>
      </c>
      <c r="E457" s="741" t="s">
        <v>2883</v>
      </c>
      <c r="F457" s="661" t="s">
        <v>2867</v>
      </c>
      <c r="G457" s="661" t="s">
        <v>2942</v>
      </c>
      <c r="H457" s="661" t="s">
        <v>568</v>
      </c>
      <c r="I457" s="661" t="s">
        <v>808</v>
      </c>
      <c r="J457" s="661" t="s">
        <v>2943</v>
      </c>
      <c r="K457" s="661" t="s">
        <v>2944</v>
      </c>
      <c r="L457" s="662">
        <v>88.76</v>
      </c>
      <c r="M457" s="662">
        <v>88.76</v>
      </c>
      <c r="N457" s="661">
        <v>1</v>
      </c>
      <c r="O457" s="742">
        <v>1</v>
      </c>
      <c r="P457" s="662">
        <v>88.76</v>
      </c>
      <c r="Q457" s="677">
        <v>1</v>
      </c>
      <c r="R457" s="661">
        <v>1</v>
      </c>
      <c r="S457" s="677">
        <v>1</v>
      </c>
      <c r="T457" s="742">
        <v>1</v>
      </c>
      <c r="U457" s="700">
        <v>1</v>
      </c>
    </row>
    <row r="458" spans="1:21" ht="14.4" customHeight="1" x14ac:dyDescent="0.3">
      <c r="A458" s="660">
        <v>32</v>
      </c>
      <c r="B458" s="661" t="s">
        <v>567</v>
      </c>
      <c r="C458" s="661">
        <v>89301322</v>
      </c>
      <c r="D458" s="740" t="s">
        <v>4384</v>
      </c>
      <c r="E458" s="741" t="s">
        <v>2883</v>
      </c>
      <c r="F458" s="661" t="s">
        <v>2867</v>
      </c>
      <c r="G458" s="661" t="s">
        <v>2995</v>
      </c>
      <c r="H458" s="661" t="s">
        <v>568</v>
      </c>
      <c r="I458" s="661" t="s">
        <v>3443</v>
      </c>
      <c r="J458" s="661" t="s">
        <v>2996</v>
      </c>
      <c r="K458" s="661" t="s">
        <v>3444</v>
      </c>
      <c r="L458" s="662">
        <v>0</v>
      </c>
      <c r="M458" s="662">
        <v>0</v>
      </c>
      <c r="N458" s="661">
        <v>4</v>
      </c>
      <c r="O458" s="742">
        <v>2.5</v>
      </c>
      <c r="P458" s="662">
        <v>0</v>
      </c>
      <c r="Q458" s="677"/>
      <c r="R458" s="661">
        <v>4</v>
      </c>
      <c r="S458" s="677">
        <v>1</v>
      </c>
      <c r="T458" s="742">
        <v>2.5</v>
      </c>
      <c r="U458" s="700">
        <v>1</v>
      </c>
    </row>
    <row r="459" spans="1:21" ht="14.4" customHeight="1" x14ac:dyDescent="0.3">
      <c r="A459" s="660">
        <v>32</v>
      </c>
      <c r="B459" s="661" t="s">
        <v>567</v>
      </c>
      <c r="C459" s="661">
        <v>89301322</v>
      </c>
      <c r="D459" s="740" t="s">
        <v>4384</v>
      </c>
      <c r="E459" s="741" t="s">
        <v>2883</v>
      </c>
      <c r="F459" s="661" t="s">
        <v>2867</v>
      </c>
      <c r="G459" s="661" t="s">
        <v>2995</v>
      </c>
      <c r="H459" s="661" t="s">
        <v>568</v>
      </c>
      <c r="I459" s="661" t="s">
        <v>861</v>
      </c>
      <c r="J459" s="661" t="s">
        <v>862</v>
      </c>
      <c r="K459" s="661" t="s">
        <v>3187</v>
      </c>
      <c r="L459" s="662">
        <v>0</v>
      </c>
      <c r="M459" s="662">
        <v>0</v>
      </c>
      <c r="N459" s="661">
        <v>1</v>
      </c>
      <c r="O459" s="742">
        <v>1</v>
      </c>
      <c r="P459" s="662">
        <v>0</v>
      </c>
      <c r="Q459" s="677"/>
      <c r="R459" s="661">
        <v>1</v>
      </c>
      <c r="S459" s="677">
        <v>1</v>
      </c>
      <c r="T459" s="742">
        <v>1</v>
      </c>
      <c r="U459" s="700">
        <v>1</v>
      </c>
    </row>
    <row r="460" spans="1:21" ht="14.4" customHeight="1" x14ac:dyDescent="0.3">
      <c r="A460" s="660">
        <v>32</v>
      </c>
      <c r="B460" s="661" t="s">
        <v>567</v>
      </c>
      <c r="C460" s="661">
        <v>89301322</v>
      </c>
      <c r="D460" s="740" t="s">
        <v>4384</v>
      </c>
      <c r="E460" s="741" t="s">
        <v>2883</v>
      </c>
      <c r="F460" s="661" t="s">
        <v>2867</v>
      </c>
      <c r="G460" s="661" t="s">
        <v>2949</v>
      </c>
      <c r="H460" s="661" t="s">
        <v>1453</v>
      </c>
      <c r="I460" s="661" t="s">
        <v>2360</v>
      </c>
      <c r="J460" s="661" t="s">
        <v>2361</v>
      </c>
      <c r="K460" s="661" t="s">
        <v>1480</v>
      </c>
      <c r="L460" s="662">
        <v>1385.62</v>
      </c>
      <c r="M460" s="662">
        <v>2771.24</v>
      </c>
      <c r="N460" s="661">
        <v>2</v>
      </c>
      <c r="O460" s="742">
        <v>1.5</v>
      </c>
      <c r="P460" s="662">
        <v>2771.24</v>
      </c>
      <c r="Q460" s="677">
        <v>1</v>
      </c>
      <c r="R460" s="661">
        <v>2</v>
      </c>
      <c r="S460" s="677">
        <v>1</v>
      </c>
      <c r="T460" s="742">
        <v>1.5</v>
      </c>
      <c r="U460" s="700">
        <v>1</v>
      </c>
    </row>
    <row r="461" spans="1:21" ht="14.4" customHeight="1" x14ac:dyDescent="0.3">
      <c r="A461" s="660">
        <v>32</v>
      </c>
      <c r="B461" s="661" t="s">
        <v>567</v>
      </c>
      <c r="C461" s="661">
        <v>89301322</v>
      </c>
      <c r="D461" s="740" t="s">
        <v>4384</v>
      </c>
      <c r="E461" s="741" t="s">
        <v>2883</v>
      </c>
      <c r="F461" s="661" t="s">
        <v>2867</v>
      </c>
      <c r="G461" s="661" t="s">
        <v>3059</v>
      </c>
      <c r="H461" s="661" t="s">
        <v>1453</v>
      </c>
      <c r="I461" s="661" t="s">
        <v>2340</v>
      </c>
      <c r="J461" s="661" t="s">
        <v>2341</v>
      </c>
      <c r="K461" s="661" t="s">
        <v>2843</v>
      </c>
      <c r="L461" s="662">
        <v>48.42</v>
      </c>
      <c r="M461" s="662">
        <v>48.42</v>
      </c>
      <c r="N461" s="661">
        <v>1</v>
      </c>
      <c r="O461" s="742">
        <v>1</v>
      </c>
      <c r="P461" s="662">
        <v>48.42</v>
      </c>
      <c r="Q461" s="677">
        <v>1</v>
      </c>
      <c r="R461" s="661">
        <v>1</v>
      </c>
      <c r="S461" s="677">
        <v>1</v>
      </c>
      <c r="T461" s="742">
        <v>1</v>
      </c>
      <c r="U461" s="700">
        <v>1</v>
      </c>
    </row>
    <row r="462" spans="1:21" ht="14.4" customHeight="1" x14ac:dyDescent="0.3">
      <c r="A462" s="660">
        <v>32</v>
      </c>
      <c r="B462" s="661" t="s">
        <v>567</v>
      </c>
      <c r="C462" s="661">
        <v>89301322</v>
      </c>
      <c r="D462" s="740" t="s">
        <v>4384</v>
      </c>
      <c r="E462" s="741" t="s">
        <v>2883</v>
      </c>
      <c r="F462" s="661" t="s">
        <v>2867</v>
      </c>
      <c r="G462" s="661" t="s">
        <v>2954</v>
      </c>
      <c r="H462" s="661" t="s">
        <v>568</v>
      </c>
      <c r="I462" s="661" t="s">
        <v>2955</v>
      </c>
      <c r="J462" s="661" t="s">
        <v>2956</v>
      </c>
      <c r="K462" s="661" t="s">
        <v>2957</v>
      </c>
      <c r="L462" s="662">
        <v>93.71</v>
      </c>
      <c r="M462" s="662">
        <v>93.71</v>
      </c>
      <c r="N462" s="661">
        <v>1</v>
      </c>
      <c r="O462" s="742">
        <v>1</v>
      </c>
      <c r="P462" s="662">
        <v>93.71</v>
      </c>
      <c r="Q462" s="677">
        <v>1</v>
      </c>
      <c r="R462" s="661">
        <v>1</v>
      </c>
      <c r="S462" s="677">
        <v>1</v>
      </c>
      <c r="T462" s="742">
        <v>1</v>
      </c>
      <c r="U462" s="700">
        <v>1</v>
      </c>
    </row>
    <row r="463" spans="1:21" ht="14.4" customHeight="1" x14ac:dyDescent="0.3">
      <c r="A463" s="660">
        <v>32</v>
      </c>
      <c r="B463" s="661" t="s">
        <v>567</v>
      </c>
      <c r="C463" s="661">
        <v>89301322</v>
      </c>
      <c r="D463" s="740" t="s">
        <v>4384</v>
      </c>
      <c r="E463" s="741" t="s">
        <v>2883</v>
      </c>
      <c r="F463" s="661" t="s">
        <v>2867</v>
      </c>
      <c r="G463" s="661" t="s">
        <v>2954</v>
      </c>
      <c r="H463" s="661" t="s">
        <v>568</v>
      </c>
      <c r="I463" s="661" t="s">
        <v>3005</v>
      </c>
      <c r="J463" s="661" t="s">
        <v>2956</v>
      </c>
      <c r="K463" s="661" t="s">
        <v>722</v>
      </c>
      <c r="L463" s="662">
        <v>301.2</v>
      </c>
      <c r="M463" s="662">
        <v>1807.2</v>
      </c>
      <c r="N463" s="661">
        <v>6</v>
      </c>
      <c r="O463" s="742">
        <v>3.5</v>
      </c>
      <c r="P463" s="662">
        <v>1506</v>
      </c>
      <c r="Q463" s="677">
        <v>0.83333333333333326</v>
      </c>
      <c r="R463" s="661">
        <v>5</v>
      </c>
      <c r="S463" s="677">
        <v>0.83333333333333337</v>
      </c>
      <c r="T463" s="742">
        <v>2.5</v>
      </c>
      <c r="U463" s="700">
        <v>0.7142857142857143</v>
      </c>
    </row>
    <row r="464" spans="1:21" ht="14.4" customHeight="1" x14ac:dyDescent="0.3">
      <c r="A464" s="660">
        <v>32</v>
      </c>
      <c r="B464" s="661" t="s">
        <v>567</v>
      </c>
      <c r="C464" s="661">
        <v>89301322</v>
      </c>
      <c r="D464" s="740" t="s">
        <v>4384</v>
      </c>
      <c r="E464" s="741" t="s">
        <v>2883</v>
      </c>
      <c r="F464" s="661" t="s">
        <v>2867</v>
      </c>
      <c r="G464" s="661" t="s">
        <v>3375</v>
      </c>
      <c r="H464" s="661" t="s">
        <v>1453</v>
      </c>
      <c r="I464" s="661" t="s">
        <v>3445</v>
      </c>
      <c r="J464" s="661" t="s">
        <v>3446</v>
      </c>
      <c r="K464" s="661" t="s">
        <v>3447</v>
      </c>
      <c r="L464" s="662">
        <v>1300.49</v>
      </c>
      <c r="M464" s="662">
        <v>2600.98</v>
      </c>
      <c r="N464" s="661">
        <v>2</v>
      </c>
      <c r="O464" s="742">
        <v>1.5</v>
      </c>
      <c r="P464" s="662">
        <v>2600.98</v>
      </c>
      <c r="Q464" s="677">
        <v>1</v>
      </c>
      <c r="R464" s="661">
        <v>2</v>
      </c>
      <c r="S464" s="677">
        <v>1</v>
      </c>
      <c r="T464" s="742">
        <v>1.5</v>
      </c>
      <c r="U464" s="700">
        <v>1</v>
      </c>
    </row>
    <row r="465" spans="1:21" ht="14.4" customHeight="1" x14ac:dyDescent="0.3">
      <c r="A465" s="660">
        <v>32</v>
      </c>
      <c r="B465" s="661" t="s">
        <v>567</v>
      </c>
      <c r="C465" s="661">
        <v>89301322</v>
      </c>
      <c r="D465" s="740" t="s">
        <v>4384</v>
      </c>
      <c r="E465" s="741" t="s">
        <v>2883</v>
      </c>
      <c r="F465" s="661" t="s">
        <v>2867</v>
      </c>
      <c r="G465" s="661" t="s">
        <v>3278</v>
      </c>
      <c r="H465" s="661" t="s">
        <v>568</v>
      </c>
      <c r="I465" s="661" t="s">
        <v>1384</v>
      </c>
      <c r="J465" s="661" t="s">
        <v>1385</v>
      </c>
      <c r="K465" s="661" t="s">
        <v>979</v>
      </c>
      <c r="L465" s="662">
        <v>108.44</v>
      </c>
      <c r="M465" s="662">
        <v>108.44</v>
      </c>
      <c r="N465" s="661">
        <v>1</v>
      </c>
      <c r="O465" s="742">
        <v>1</v>
      </c>
      <c r="P465" s="662">
        <v>108.44</v>
      </c>
      <c r="Q465" s="677">
        <v>1</v>
      </c>
      <c r="R465" s="661">
        <v>1</v>
      </c>
      <c r="S465" s="677">
        <v>1</v>
      </c>
      <c r="T465" s="742">
        <v>1</v>
      </c>
      <c r="U465" s="700">
        <v>1</v>
      </c>
    </row>
    <row r="466" spans="1:21" ht="14.4" customHeight="1" x14ac:dyDescent="0.3">
      <c r="A466" s="660">
        <v>32</v>
      </c>
      <c r="B466" s="661" t="s">
        <v>567</v>
      </c>
      <c r="C466" s="661">
        <v>89301322</v>
      </c>
      <c r="D466" s="740" t="s">
        <v>4384</v>
      </c>
      <c r="E466" s="741" t="s">
        <v>2883</v>
      </c>
      <c r="F466" s="661" t="s">
        <v>2867</v>
      </c>
      <c r="G466" s="661" t="s">
        <v>2958</v>
      </c>
      <c r="H466" s="661" t="s">
        <v>568</v>
      </c>
      <c r="I466" s="661" t="s">
        <v>637</v>
      </c>
      <c r="J466" s="661" t="s">
        <v>3333</v>
      </c>
      <c r="K466" s="661" t="s">
        <v>3148</v>
      </c>
      <c r="L466" s="662">
        <v>24.78</v>
      </c>
      <c r="M466" s="662">
        <v>24.78</v>
      </c>
      <c r="N466" s="661">
        <v>1</v>
      </c>
      <c r="O466" s="742">
        <v>0.5</v>
      </c>
      <c r="P466" s="662">
        <v>24.78</v>
      </c>
      <c r="Q466" s="677">
        <v>1</v>
      </c>
      <c r="R466" s="661">
        <v>1</v>
      </c>
      <c r="S466" s="677">
        <v>1</v>
      </c>
      <c r="T466" s="742">
        <v>0.5</v>
      </c>
      <c r="U466" s="700">
        <v>1</v>
      </c>
    </row>
    <row r="467" spans="1:21" ht="14.4" customHeight="1" x14ac:dyDescent="0.3">
      <c r="A467" s="660">
        <v>32</v>
      </c>
      <c r="B467" s="661" t="s">
        <v>567</v>
      </c>
      <c r="C467" s="661">
        <v>89301322</v>
      </c>
      <c r="D467" s="740" t="s">
        <v>4384</v>
      </c>
      <c r="E467" s="741" t="s">
        <v>2883</v>
      </c>
      <c r="F467" s="661" t="s">
        <v>2867</v>
      </c>
      <c r="G467" s="661" t="s">
        <v>2958</v>
      </c>
      <c r="H467" s="661" t="s">
        <v>568</v>
      </c>
      <c r="I467" s="661" t="s">
        <v>1032</v>
      </c>
      <c r="J467" s="661" t="s">
        <v>2959</v>
      </c>
      <c r="K467" s="661" t="s">
        <v>2960</v>
      </c>
      <c r="L467" s="662">
        <v>99.11</v>
      </c>
      <c r="M467" s="662">
        <v>99.11</v>
      </c>
      <c r="N467" s="661">
        <v>1</v>
      </c>
      <c r="O467" s="742">
        <v>0.5</v>
      </c>
      <c r="P467" s="662">
        <v>99.11</v>
      </c>
      <c r="Q467" s="677">
        <v>1</v>
      </c>
      <c r="R467" s="661">
        <v>1</v>
      </c>
      <c r="S467" s="677">
        <v>1</v>
      </c>
      <c r="T467" s="742">
        <v>0.5</v>
      </c>
      <c r="U467" s="700">
        <v>1</v>
      </c>
    </row>
    <row r="468" spans="1:21" ht="14.4" customHeight="1" x14ac:dyDescent="0.3">
      <c r="A468" s="660">
        <v>32</v>
      </c>
      <c r="B468" s="661" t="s">
        <v>567</v>
      </c>
      <c r="C468" s="661">
        <v>89301322</v>
      </c>
      <c r="D468" s="740" t="s">
        <v>4384</v>
      </c>
      <c r="E468" s="741" t="s">
        <v>2883</v>
      </c>
      <c r="F468" s="661" t="s">
        <v>2867</v>
      </c>
      <c r="G468" s="661" t="s">
        <v>3074</v>
      </c>
      <c r="H468" s="661" t="s">
        <v>568</v>
      </c>
      <c r="I468" s="661" t="s">
        <v>3103</v>
      </c>
      <c r="J468" s="661" t="s">
        <v>1744</v>
      </c>
      <c r="K468" s="661" t="s">
        <v>3104</v>
      </c>
      <c r="L468" s="662">
        <v>22.44</v>
      </c>
      <c r="M468" s="662">
        <v>22.44</v>
      </c>
      <c r="N468" s="661">
        <v>1</v>
      </c>
      <c r="O468" s="742">
        <v>1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32</v>
      </c>
      <c r="B469" s="661" t="s">
        <v>567</v>
      </c>
      <c r="C469" s="661">
        <v>89301322</v>
      </c>
      <c r="D469" s="740" t="s">
        <v>4384</v>
      </c>
      <c r="E469" s="741" t="s">
        <v>2883</v>
      </c>
      <c r="F469" s="661" t="s">
        <v>2867</v>
      </c>
      <c r="G469" s="661" t="s">
        <v>3074</v>
      </c>
      <c r="H469" s="661" t="s">
        <v>568</v>
      </c>
      <c r="I469" s="661" t="s">
        <v>1708</v>
      </c>
      <c r="J469" s="661" t="s">
        <v>1709</v>
      </c>
      <c r="K469" s="661" t="s">
        <v>3104</v>
      </c>
      <c r="L469" s="662">
        <v>22.44</v>
      </c>
      <c r="M469" s="662">
        <v>22.44</v>
      </c>
      <c r="N469" s="661">
        <v>1</v>
      </c>
      <c r="O469" s="742">
        <v>0.5</v>
      </c>
      <c r="P469" s="662">
        <v>22.44</v>
      </c>
      <c r="Q469" s="677">
        <v>1</v>
      </c>
      <c r="R469" s="661">
        <v>1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32</v>
      </c>
      <c r="B470" s="661" t="s">
        <v>567</v>
      </c>
      <c r="C470" s="661">
        <v>89301322</v>
      </c>
      <c r="D470" s="740" t="s">
        <v>4384</v>
      </c>
      <c r="E470" s="741" t="s">
        <v>2883</v>
      </c>
      <c r="F470" s="661" t="s">
        <v>2867</v>
      </c>
      <c r="G470" s="661" t="s">
        <v>3074</v>
      </c>
      <c r="H470" s="661" t="s">
        <v>568</v>
      </c>
      <c r="I470" s="661" t="s">
        <v>2455</v>
      </c>
      <c r="J470" s="661" t="s">
        <v>2456</v>
      </c>
      <c r="K470" s="661" t="s">
        <v>3075</v>
      </c>
      <c r="L470" s="662">
        <v>51.21</v>
      </c>
      <c r="M470" s="662">
        <v>256.05</v>
      </c>
      <c r="N470" s="661">
        <v>5</v>
      </c>
      <c r="O470" s="742">
        <v>2</v>
      </c>
      <c r="P470" s="662">
        <v>256.05</v>
      </c>
      <c r="Q470" s="677">
        <v>1</v>
      </c>
      <c r="R470" s="661">
        <v>5</v>
      </c>
      <c r="S470" s="677">
        <v>1</v>
      </c>
      <c r="T470" s="742">
        <v>2</v>
      </c>
      <c r="U470" s="700">
        <v>1</v>
      </c>
    </row>
    <row r="471" spans="1:21" ht="14.4" customHeight="1" x14ac:dyDescent="0.3">
      <c r="A471" s="660">
        <v>32</v>
      </c>
      <c r="B471" s="661" t="s">
        <v>567</v>
      </c>
      <c r="C471" s="661">
        <v>89301322</v>
      </c>
      <c r="D471" s="740" t="s">
        <v>4384</v>
      </c>
      <c r="E471" s="741" t="s">
        <v>2883</v>
      </c>
      <c r="F471" s="661" t="s">
        <v>2867</v>
      </c>
      <c r="G471" s="661" t="s">
        <v>3294</v>
      </c>
      <c r="H471" s="661" t="s">
        <v>568</v>
      </c>
      <c r="I471" s="661" t="s">
        <v>709</v>
      </c>
      <c r="J471" s="661" t="s">
        <v>710</v>
      </c>
      <c r="K471" s="661" t="s">
        <v>711</v>
      </c>
      <c r="L471" s="662">
        <v>79.069999999999993</v>
      </c>
      <c r="M471" s="662">
        <v>237.20999999999998</v>
      </c>
      <c r="N471" s="661">
        <v>3</v>
      </c>
      <c r="O471" s="742">
        <v>1</v>
      </c>
      <c r="P471" s="662">
        <v>237.20999999999998</v>
      </c>
      <c r="Q471" s="677">
        <v>1</v>
      </c>
      <c r="R471" s="661">
        <v>3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32</v>
      </c>
      <c r="B472" s="661" t="s">
        <v>567</v>
      </c>
      <c r="C472" s="661">
        <v>89301322</v>
      </c>
      <c r="D472" s="740" t="s">
        <v>4384</v>
      </c>
      <c r="E472" s="741" t="s">
        <v>2883</v>
      </c>
      <c r="F472" s="661" t="s">
        <v>2867</v>
      </c>
      <c r="G472" s="661" t="s">
        <v>3010</v>
      </c>
      <c r="H472" s="661" t="s">
        <v>1453</v>
      </c>
      <c r="I472" s="661" t="s">
        <v>1622</v>
      </c>
      <c r="J472" s="661" t="s">
        <v>1623</v>
      </c>
      <c r="K472" s="661" t="s">
        <v>1991</v>
      </c>
      <c r="L472" s="662">
        <v>1427.23</v>
      </c>
      <c r="M472" s="662">
        <v>14272.3</v>
      </c>
      <c r="N472" s="661">
        <v>10</v>
      </c>
      <c r="O472" s="742">
        <v>6</v>
      </c>
      <c r="P472" s="662">
        <v>14272.3</v>
      </c>
      <c r="Q472" s="677">
        <v>1</v>
      </c>
      <c r="R472" s="661">
        <v>10</v>
      </c>
      <c r="S472" s="677">
        <v>1</v>
      </c>
      <c r="T472" s="742">
        <v>6</v>
      </c>
      <c r="U472" s="700">
        <v>1</v>
      </c>
    </row>
    <row r="473" spans="1:21" ht="14.4" customHeight="1" x14ac:dyDescent="0.3">
      <c r="A473" s="660">
        <v>32</v>
      </c>
      <c r="B473" s="661" t="s">
        <v>567</v>
      </c>
      <c r="C473" s="661">
        <v>89301322</v>
      </c>
      <c r="D473" s="740" t="s">
        <v>4384</v>
      </c>
      <c r="E473" s="741" t="s">
        <v>2883</v>
      </c>
      <c r="F473" s="661" t="s">
        <v>2867</v>
      </c>
      <c r="G473" s="661" t="s">
        <v>3076</v>
      </c>
      <c r="H473" s="661" t="s">
        <v>568</v>
      </c>
      <c r="I473" s="661" t="s">
        <v>1168</v>
      </c>
      <c r="J473" s="661" t="s">
        <v>1169</v>
      </c>
      <c r="K473" s="661" t="s">
        <v>3077</v>
      </c>
      <c r="L473" s="662">
        <v>32709.68</v>
      </c>
      <c r="M473" s="662">
        <v>65419.360000000001</v>
      </c>
      <c r="N473" s="661">
        <v>2</v>
      </c>
      <c r="O473" s="742">
        <v>1</v>
      </c>
      <c r="P473" s="662">
        <v>65419.360000000001</v>
      </c>
      <c r="Q473" s="677">
        <v>1</v>
      </c>
      <c r="R473" s="661">
        <v>2</v>
      </c>
      <c r="S473" s="677">
        <v>1</v>
      </c>
      <c r="T473" s="742">
        <v>1</v>
      </c>
      <c r="U473" s="700">
        <v>1</v>
      </c>
    </row>
    <row r="474" spans="1:21" ht="14.4" customHeight="1" x14ac:dyDescent="0.3">
      <c r="A474" s="660">
        <v>32</v>
      </c>
      <c r="B474" s="661" t="s">
        <v>567</v>
      </c>
      <c r="C474" s="661">
        <v>89301322</v>
      </c>
      <c r="D474" s="740" t="s">
        <v>4384</v>
      </c>
      <c r="E474" s="741" t="s">
        <v>2883</v>
      </c>
      <c r="F474" s="661" t="s">
        <v>2867</v>
      </c>
      <c r="G474" s="661" t="s">
        <v>3011</v>
      </c>
      <c r="H474" s="661" t="s">
        <v>1453</v>
      </c>
      <c r="I474" s="661" t="s">
        <v>1848</v>
      </c>
      <c r="J474" s="661" t="s">
        <v>1845</v>
      </c>
      <c r="K474" s="661" t="s">
        <v>2783</v>
      </c>
      <c r="L474" s="662">
        <v>13849.26</v>
      </c>
      <c r="M474" s="662">
        <v>55397.04</v>
      </c>
      <c r="N474" s="661">
        <v>4</v>
      </c>
      <c r="O474" s="742">
        <v>3</v>
      </c>
      <c r="P474" s="662">
        <v>55397.04</v>
      </c>
      <c r="Q474" s="677">
        <v>1</v>
      </c>
      <c r="R474" s="661">
        <v>4</v>
      </c>
      <c r="S474" s="677">
        <v>1</v>
      </c>
      <c r="T474" s="742">
        <v>3</v>
      </c>
      <c r="U474" s="700">
        <v>1</v>
      </c>
    </row>
    <row r="475" spans="1:21" ht="14.4" customHeight="1" x14ac:dyDescent="0.3">
      <c r="A475" s="660">
        <v>32</v>
      </c>
      <c r="B475" s="661" t="s">
        <v>567</v>
      </c>
      <c r="C475" s="661">
        <v>89301322</v>
      </c>
      <c r="D475" s="740" t="s">
        <v>4384</v>
      </c>
      <c r="E475" s="741" t="s">
        <v>2884</v>
      </c>
      <c r="F475" s="661" t="s">
        <v>2867</v>
      </c>
      <c r="G475" s="661" t="s">
        <v>2909</v>
      </c>
      <c r="H475" s="661" t="s">
        <v>568</v>
      </c>
      <c r="I475" s="661" t="s">
        <v>1153</v>
      </c>
      <c r="J475" s="661" t="s">
        <v>1154</v>
      </c>
      <c r="K475" s="661" t="s">
        <v>3025</v>
      </c>
      <c r="L475" s="662">
        <v>1295.6400000000001</v>
      </c>
      <c r="M475" s="662">
        <v>3886.92</v>
      </c>
      <c r="N475" s="661">
        <v>3</v>
      </c>
      <c r="O475" s="742">
        <v>1.5</v>
      </c>
      <c r="P475" s="662">
        <v>2591.2800000000002</v>
      </c>
      <c r="Q475" s="677">
        <v>0.66666666666666674</v>
      </c>
      <c r="R475" s="661">
        <v>2</v>
      </c>
      <c r="S475" s="677">
        <v>0.66666666666666663</v>
      </c>
      <c r="T475" s="742">
        <v>1</v>
      </c>
      <c r="U475" s="700">
        <v>0.66666666666666663</v>
      </c>
    </row>
    <row r="476" spans="1:21" ht="14.4" customHeight="1" x14ac:dyDescent="0.3">
      <c r="A476" s="660">
        <v>32</v>
      </c>
      <c r="B476" s="661" t="s">
        <v>567</v>
      </c>
      <c r="C476" s="661">
        <v>89301322</v>
      </c>
      <c r="D476" s="740" t="s">
        <v>4384</v>
      </c>
      <c r="E476" s="741" t="s">
        <v>2884</v>
      </c>
      <c r="F476" s="661" t="s">
        <v>2867</v>
      </c>
      <c r="G476" s="661" t="s">
        <v>2909</v>
      </c>
      <c r="H476" s="661" t="s">
        <v>568</v>
      </c>
      <c r="I476" s="661" t="s">
        <v>3448</v>
      </c>
      <c r="J476" s="661" t="s">
        <v>3449</v>
      </c>
      <c r="K476" s="661" t="s">
        <v>3450</v>
      </c>
      <c r="L476" s="662">
        <v>1295.6400000000001</v>
      </c>
      <c r="M476" s="662">
        <v>2591.2800000000002</v>
      </c>
      <c r="N476" s="661">
        <v>2</v>
      </c>
      <c r="O476" s="742">
        <v>1.5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32</v>
      </c>
      <c r="B477" s="661" t="s">
        <v>567</v>
      </c>
      <c r="C477" s="661">
        <v>89301322</v>
      </c>
      <c r="D477" s="740" t="s">
        <v>4384</v>
      </c>
      <c r="E477" s="741" t="s">
        <v>2884</v>
      </c>
      <c r="F477" s="661" t="s">
        <v>2867</v>
      </c>
      <c r="G477" s="661" t="s">
        <v>2909</v>
      </c>
      <c r="H477" s="661" t="s">
        <v>568</v>
      </c>
      <c r="I477" s="661" t="s">
        <v>3451</v>
      </c>
      <c r="J477" s="661" t="s">
        <v>2128</v>
      </c>
      <c r="K477" s="661" t="s">
        <v>3452</v>
      </c>
      <c r="L477" s="662">
        <v>0</v>
      </c>
      <c r="M477" s="662">
        <v>0</v>
      </c>
      <c r="N477" s="661">
        <v>1</v>
      </c>
      <c r="O477" s="742">
        <v>1</v>
      </c>
      <c r="P477" s="662">
        <v>0</v>
      </c>
      <c r="Q477" s="677"/>
      <c r="R477" s="661">
        <v>1</v>
      </c>
      <c r="S477" s="677">
        <v>1</v>
      </c>
      <c r="T477" s="742">
        <v>1</v>
      </c>
      <c r="U477" s="700">
        <v>1</v>
      </c>
    </row>
    <row r="478" spans="1:21" ht="14.4" customHeight="1" x14ac:dyDescent="0.3">
      <c r="A478" s="660">
        <v>32</v>
      </c>
      <c r="B478" s="661" t="s">
        <v>567</v>
      </c>
      <c r="C478" s="661">
        <v>89301322</v>
      </c>
      <c r="D478" s="740" t="s">
        <v>4384</v>
      </c>
      <c r="E478" s="741" t="s">
        <v>2884</v>
      </c>
      <c r="F478" s="661" t="s">
        <v>2867</v>
      </c>
      <c r="G478" s="661" t="s">
        <v>2910</v>
      </c>
      <c r="H478" s="661" t="s">
        <v>568</v>
      </c>
      <c r="I478" s="661" t="s">
        <v>3015</v>
      </c>
      <c r="J478" s="661" t="s">
        <v>2914</v>
      </c>
      <c r="K478" s="661" t="s">
        <v>3016</v>
      </c>
      <c r="L478" s="662">
        <v>0</v>
      </c>
      <c r="M478" s="662">
        <v>0</v>
      </c>
      <c r="N478" s="661">
        <v>2</v>
      </c>
      <c r="O478" s="742">
        <v>1.5</v>
      </c>
      <c r="P478" s="662">
        <v>0</v>
      </c>
      <c r="Q478" s="677"/>
      <c r="R478" s="661">
        <v>1</v>
      </c>
      <c r="S478" s="677">
        <v>0.5</v>
      </c>
      <c r="T478" s="742">
        <v>1</v>
      </c>
      <c r="U478" s="700">
        <v>0.66666666666666663</v>
      </c>
    </row>
    <row r="479" spans="1:21" ht="14.4" customHeight="1" x14ac:dyDescent="0.3">
      <c r="A479" s="660">
        <v>32</v>
      </c>
      <c r="B479" s="661" t="s">
        <v>567</v>
      </c>
      <c r="C479" s="661">
        <v>89301322</v>
      </c>
      <c r="D479" s="740" t="s">
        <v>4384</v>
      </c>
      <c r="E479" s="741" t="s">
        <v>2884</v>
      </c>
      <c r="F479" s="661" t="s">
        <v>2867</v>
      </c>
      <c r="G479" s="661" t="s">
        <v>2910</v>
      </c>
      <c r="H479" s="661" t="s">
        <v>568</v>
      </c>
      <c r="I479" s="661" t="s">
        <v>673</v>
      </c>
      <c r="J479" s="661" t="s">
        <v>674</v>
      </c>
      <c r="K479" s="661" t="s">
        <v>3027</v>
      </c>
      <c r="L479" s="662">
        <v>40.58</v>
      </c>
      <c r="M479" s="662">
        <v>121.74</v>
      </c>
      <c r="N479" s="661">
        <v>3</v>
      </c>
      <c r="O479" s="742">
        <v>2.5</v>
      </c>
      <c r="P479" s="662">
        <v>81.16</v>
      </c>
      <c r="Q479" s="677">
        <v>0.66666666666666663</v>
      </c>
      <c r="R479" s="661">
        <v>2</v>
      </c>
      <c r="S479" s="677">
        <v>0.66666666666666663</v>
      </c>
      <c r="T479" s="742">
        <v>1.5</v>
      </c>
      <c r="U479" s="700">
        <v>0.6</v>
      </c>
    </row>
    <row r="480" spans="1:21" ht="14.4" customHeight="1" x14ac:dyDescent="0.3">
      <c r="A480" s="660">
        <v>32</v>
      </c>
      <c r="B480" s="661" t="s">
        <v>567</v>
      </c>
      <c r="C480" s="661">
        <v>89301322</v>
      </c>
      <c r="D480" s="740" t="s">
        <v>4384</v>
      </c>
      <c r="E480" s="741" t="s">
        <v>2884</v>
      </c>
      <c r="F480" s="661" t="s">
        <v>2867</v>
      </c>
      <c r="G480" s="661" t="s">
        <v>2910</v>
      </c>
      <c r="H480" s="661" t="s">
        <v>568</v>
      </c>
      <c r="I480" s="661" t="s">
        <v>2911</v>
      </c>
      <c r="J480" s="661" t="s">
        <v>674</v>
      </c>
      <c r="K480" s="661" t="s">
        <v>2912</v>
      </c>
      <c r="L480" s="662">
        <v>135.25</v>
      </c>
      <c r="M480" s="662">
        <v>135.25</v>
      </c>
      <c r="N480" s="661">
        <v>1</v>
      </c>
      <c r="O480" s="742">
        <v>1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32</v>
      </c>
      <c r="B481" s="661" t="s">
        <v>567</v>
      </c>
      <c r="C481" s="661">
        <v>89301322</v>
      </c>
      <c r="D481" s="740" t="s">
        <v>4384</v>
      </c>
      <c r="E481" s="741" t="s">
        <v>2884</v>
      </c>
      <c r="F481" s="661" t="s">
        <v>2867</v>
      </c>
      <c r="G481" s="661" t="s">
        <v>2910</v>
      </c>
      <c r="H481" s="661" t="s">
        <v>568</v>
      </c>
      <c r="I481" s="661" t="s">
        <v>2913</v>
      </c>
      <c r="J481" s="661" t="s">
        <v>2914</v>
      </c>
      <c r="K481" s="661" t="s">
        <v>1007</v>
      </c>
      <c r="L481" s="662">
        <v>42.85</v>
      </c>
      <c r="M481" s="662">
        <v>85.7</v>
      </c>
      <c r="N481" s="661">
        <v>2</v>
      </c>
      <c r="O481" s="742">
        <v>1</v>
      </c>
      <c r="P481" s="662">
        <v>42.85</v>
      </c>
      <c r="Q481" s="677">
        <v>0.5</v>
      </c>
      <c r="R481" s="661">
        <v>1</v>
      </c>
      <c r="S481" s="677">
        <v>0.5</v>
      </c>
      <c r="T481" s="742">
        <v>0.5</v>
      </c>
      <c r="U481" s="700">
        <v>0.5</v>
      </c>
    </row>
    <row r="482" spans="1:21" ht="14.4" customHeight="1" x14ac:dyDescent="0.3">
      <c r="A482" s="660">
        <v>32</v>
      </c>
      <c r="B482" s="661" t="s">
        <v>567</v>
      </c>
      <c r="C482" s="661">
        <v>89301322</v>
      </c>
      <c r="D482" s="740" t="s">
        <v>4384</v>
      </c>
      <c r="E482" s="741" t="s">
        <v>2884</v>
      </c>
      <c r="F482" s="661" t="s">
        <v>2867</v>
      </c>
      <c r="G482" s="661" t="s">
        <v>2915</v>
      </c>
      <c r="H482" s="661" t="s">
        <v>568</v>
      </c>
      <c r="I482" s="661" t="s">
        <v>3453</v>
      </c>
      <c r="J482" s="661" t="s">
        <v>3454</v>
      </c>
      <c r="K482" s="661" t="s">
        <v>933</v>
      </c>
      <c r="L482" s="662">
        <v>58.27</v>
      </c>
      <c r="M482" s="662">
        <v>58.27</v>
      </c>
      <c r="N482" s="661">
        <v>1</v>
      </c>
      <c r="O482" s="742">
        <v>0.5</v>
      </c>
      <c r="P482" s="662">
        <v>58.27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32</v>
      </c>
      <c r="B483" s="661" t="s">
        <v>567</v>
      </c>
      <c r="C483" s="661">
        <v>89301322</v>
      </c>
      <c r="D483" s="740" t="s">
        <v>4384</v>
      </c>
      <c r="E483" s="741" t="s">
        <v>2884</v>
      </c>
      <c r="F483" s="661" t="s">
        <v>2867</v>
      </c>
      <c r="G483" s="661" t="s">
        <v>2918</v>
      </c>
      <c r="H483" s="661" t="s">
        <v>1453</v>
      </c>
      <c r="I483" s="661" t="s">
        <v>2467</v>
      </c>
      <c r="J483" s="661" t="s">
        <v>611</v>
      </c>
      <c r="K483" s="661" t="s">
        <v>2833</v>
      </c>
      <c r="L483" s="662">
        <v>150.04</v>
      </c>
      <c r="M483" s="662">
        <v>750.2</v>
      </c>
      <c r="N483" s="661">
        <v>5</v>
      </c>
      <c r="O483" s="742">
        <v>2.5</v>
      </c>
      <c r="P483" s="662">
        <v>750.2</v>
      </c>
      <c r="Q483" s="677">
        <v>1</v>
      </c>
      <c r="R483" s="661">
        <v>5</v>
      </c>
      <c r="S483" s="677">
        <v>1</v>
      </c>
      <c r="T483" s="742">
        <v>2.5</v>
      </c>
      <c r="U483" s="700">
        <v>1</v>
      </c>
    </row>
    <row r="484" spans="1:21" ht="14.4" customHeight="1" x14ac:dyDescent="0.3">
      <c r="A484" s="660">
        <v>32</v>
      </c>
      <c r="B484" s="661" t="s">
        <v>567</v>
      </c>
      <c r="C484" s="661">
        <v>89301322</v>
      </c>
      <c r="D484" s="740" t="s">
        <v>4384</v>
      </c>
      <c r="E484" s="741" t="s">
        <v>2884</v>
      </c>
      <c r="F484" s="661" t="s">
        <v>2867</v>
      </c>
      <c r="G484" s="661" t="s">
        <v>2918</v>
      </c>
      <c r="H484" s="661" t="s">
        <v>1453</v>
      </c>
      <c r="I484" s="661" t="s">
        <v>2467</v>
      </c>
      <c r="J484" s="661" t="s">
        <v>611</v>
      </c>
      <c r="K484" s="661" t="s">
        <v>2833</v>
      </c>
      <c r="L484" s="662">
        <v>154.36000000000001</v>
      </c>
      <c r="M484" s="662">
        <v>463.08000000000004</v>
      </c>
      <c r="N484" s="661">
        <v>3</v>
      </c>
      <c r="O484" s="742">
        <v>2</v>
      </c>
      <c r="P484" s="662">
        <v>308.72000000000003</v>
      </c>
      <c r="Q484" s="677">
        <v>0.66666666666666663</v>
      </c>
      <c r="R484" s="661">
        <v>2</v>
      </c>
      <c r="S484" s="677">
        <v>0.66666666666666663</v>
      </c>
      <c r="T484" s="742">
        <v>1.5</v>
      </c>
      <c r="U484" s="700">
        <v>0.75</v>
      </c>
    </row>
    <row r="485" spans="1:21" ht="14.4" customHeight="1" x14ac:dyDescent="0.3">
      <c r="A485" s="660">
        <v>32</v>
      </c>
      <c r="B485" s="661" t="s">
        <v>567</v>
      </c>
      <c r="C485" s="661">
        <v>89301322</v>
      </c>
      <c r="D485" s="740" t="s">
        <v>4384</v>
      </c>
      <c r="E485" s="741" t="s">
        <v>2884</v>
      </c>
      <c r="F485" s="661" t="s">
        <v>2867</v>
      </c>
      <c r="G485" s="661" t="s">
        <v>3139</v>
      </c>
      <c r="H485" s="661" t="s">
        <v>1453</v>
      </c>
      <c r="I485" s="661" t="s">
        <v>3455</v>
      </c>
      <c r="J485" s="661" t="s">
        <v>3456</v>
      </c>
      <c r="K485" s="661" t="s">
        <v>1585</v>
      </c>
      <c r="L485" s="662">
        <v>62.46</v>
      </c>
      <c r="M485" s="662">
        <v>62.46</v>
      </c>
      <c r="N485" s="661">
        <v>1</v>
      </c>
      <c r="O485" s="742">
        <v>1</v>
      </c>
      <c r="P485" s="662">
        <v>62.46</v>
      </c>
      <c r="Q485" s="677">
        <v>1</v>
      </c>
      <c r="R485" s="661">
        <v>1</v>
      </c>
      <c r="S485" s="677">
        <v>1</v>
      </c>
      <c r="T485" s="742">
        <v>1</v>
      </c>
      <c r="U485" s="700">
        <v>1</v>
      </c>
    </row>
    <row r="486" spans="1:21" ht="14.4" customHeight="1" x14ac:dyDescent="0.3">
      <c r="A486" s="660">
        <v>32</v>
      </c>
      <c r="B486" s="661" t="s">
        <v>567</v>
      </c>
      <c r="C486" s="661">
        <v>89301322</v>
      </c>
      <c r="D486" s="740" t="s">
        <v>4384</v>
      </c>
      <c r="E486" s="741" t="s">
        <v>2884</v>
      </c>
      <c r="F486" s="661" t="s">
        <v>2867</v>
      </c>
      <c r="G486" s="661" t="s">
        <v>3457</v>
      </c>
      <c r="H486" s="661" t="s">
        <v>568</v>
      </c>
      <c r="I486" s="661" t="s">
        <v>3458</v>
      </c>
      <c r="J486" s="661" t="s">
        <v>3459</v>
      </c>
      <c r="K486" s="661" t="s">
        <v>3460</v>
      </c>
      <c r="L486" s="662">
        <v>93.18</v>
      </c>
      <c r="M486" s="662">
        <v>93.18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32</v>
      </c>
      <c r="B487" s="661" t="s">
        <v>567</v>
      </c>
      <c r="C487" s="661">
        <v>89301322</v>
      </c>
      <c r="D487" s="740" t="s">
        <v>4384</v>
      </c>
      <c r="E487" s="741" t="s">
        <v>2884</v>
      </c>
      <c r="F487" s="661" t="s">
        <v>2867</v>
      </c>
      <c r="G487" s="661" t="s">
        <v>2975</v>
      </c>
      <c r="H487" s="661" t="s">
        <v>568</v>
      </c>
      <c r="I487" s="661" t="s">
        <v>1712</v>
      </c>
      <c r="J487" s="661" t="s">
        <v>1713</v>
      </c>
      <c r="K487" s="661" t="s">
        <v>2760</v>
      </c>
      <c r="L487" s="662">
        <v>170.52</v>
      </c>
      <c r="M487" s="662">
        <v>170.52</v>
      </c>
      <c r="N487" s="661">
        <v>1</v>
      </c>
      <c r="O487" s="742">
        <v>1</v>
      </c>
      <c r="P487" s="662">
        <v>170.52</v>
      </c>
      <c r="Q487" s="677">
        <v>1</v>
      </c>
      <c r="R487" s="661">
        <v>1</v>
      </c>
      <c r="S487" s="677">
        <v>1</v>
      </c>
      <c r="T487" s="742">
        <v>1</v>
      </c>
      <c r="U487" s="700">
        <v>1</v>
      </c>
    </row>
    <row r="488" spans="1:21" ht="14.4" customHeight="1" x14ac:dyDescent="0.3">
      <c r="A488" s="660">
        <v>32</v>
      </c>
      <c r="B488" s="661" t="s">
        <v>567</v>
      </c>
      <c r="C488" s="661">
        <v>89301322</v>
      </c>
      <c r="D488" s="740" t="s">
        <v>4384</v>
      </c>
      <c r="E488" s="741" t="s">
        <v>2884</v>
      </c>
      <c r="F488" s="661" t="s">
        <v>2867</v>
      </c>
      <c r="G488" s="661" t="s">
        <v>3085</v>
      </c>
      <c r="H488" s="661" t="s">
        <v>1453</v>
      </c>
      <c r="I488" s="661" t="s">
        <v>1455</v>
      </c>
      <c r="J488" s="661" t="s">
        <v>1456</v>
      </c>
      <c r="K488" s="661" t="s">
        <v>2811</v>
      </c>
      <c r="L488" s="662">
        <v>227.32</v>
      </c>
      <c r="M488" s="662">
        <v>681.96</v>
      </c>
      <c r="N488" s="661">
        <v>3</v>
      </c>
      <c r="O488" s="742">
        <v>2</v>
      </c>
      <c r="P488" s="662">
        <v>681.96</v>
      </c>
      <c r="Q488" s="677">
        <v>1</v>
      </c>
      <c r="R488" s="661">
        <v>3</v>
      </c>
      <c r="S488" s="677">
        <v>1</v>
      </c>
      <c r="T488" s="742">
        <v>2</v>
      </c>
      <c r="U488" s="700">
        <v>1</v>
      </c>
    </row>
    <row r="489" spans="1:21" ht="14.4" customHeight="1" x14ac:dyDescent="0.3">
      <c r="A489" s="660">
        <v>32</v>
      </c>
      <c r="B489" s="661" t="s">
        <v>567</v>
      </c>
      <c r="C489" s="661">
        <v>89301322</v>
      </c>
      <c r="D489" s="740" t="s">
        <v>4384</v>
      </c>
      <c r="E489" s="741" t="s">
        <v>2884</v>
      </c>
      <c r="F489" s="661" t="s">
        <v>2867</v>
      </c>
      <c r="G489" s="661" t="s">
        <v>3085</v>
      </c>
      <c r="H489" s="661" t="s">
        <v>1453</v>
      </c>
      <c r="I489" s="661" t="s">
        <v>1517</v>
      </c>
      <c r="J489" s="661" t="s">
        <v>1456</v>
      </c>
      <c r="K489" s="661" t="s">
        <v>1585</v>
      </c>
      <c r="L489" s="662">
        <v>113.66</v>
      </c>
      <c r="M489" s="662">
        <v>113.66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32</v>
      </c>
      <c r="B490" s="661" t="s">
        <v>567</v>
      </c>
      <c r="C490" s="661">
        <v>89301322</v>
      </c>
      <c r="D490" s="740" t="s">
        <v>4384</v>
      </c>
      <c r="E490" s="741" t="s">
        <v>2884</v>
      </c>
      <c r="F490" s="661" t="s">
        <v>2867</v>
      </c>
      <c r="G490" s="661" t="s">
        <v>3017</v>
      </c>
      <c r="H490" s="661" t="s">
        <v>568</v>
      </c>
      <c r="I490" s="661" t="s">
        <v>1716</v>
      </c>
      <c r="J490" s="661" t="s">
        <v>1717</v>
      </c>
      <c r="K490" s="661" t="s">
        <v>2760</v>
      </c>
      <c r="L490" s="662">
        <v>66.819999999999993</v>
      </c>
      <c r="M490" s="662">
        <v>133.63999999999999</v>
      </c>
      <c r="N490" s="661">
        <v>2</v>
      </c>
      <c r="O490" s="742">
        <v>1</v>
      </c>
      <c r="P490" s="662">
        <v>133.63999999999999</v>
      </c>
      <c r="Q490" s="677">
        <v>1</v>
      </c>
      <c r="R490" s="661">
        <v>2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32</v>
      </c>
      <c r="B491" s="661" t="s">
        <v>567</v>
      </c>
      <c r="C491" s="661">
        <v>89301322</v>
      </c>
      <c r="D491" s="740" t="s">
        <v>4384</v>
      </c>
      <c r="E491" s="741" t="s">
        <v>2884</v>
      </c>
      <c r="F491" s="661" t="s">
        <v>2867</v>
      </c>
      <c r="G491" s="661" t="s">
        <v>3086</v>
      </c>
      <c r="H491" s="661" t="s">
        <v>1453</v>
      </c>
      <c r="I491" s="661" t="s">
        <v>1546</v>
      </c>
      <c r="J491" s="661" t="s">
        <v>1547</v>
      </c>
      <c r="K491" s="661" t="s">
        <v>2805</v>
      </c>
      <c r="L491" s="662">
        <v>65.989999999999995</v>
      </c>
      <c r="M491" s="662">
        <v>131.97999999999999</v>
      </c>
      <c r="N491" s="661">
        <v>2</v>
      </c>
      <c r="O491" s="742">
        <v>0.5</v>
      </c>
      <c r="P491" s="662">
        <v>131.97999999999999</v>
      </c>
      <c r="Q491" s="677">
        <v>1</v>
      </c>
      <c r="R491" s="661">
        <v>2</v>
      </c>
      <c r="S491" s="677">
        <v>1</v>
      </c>
      <c r="T491" s="742">
        <v>0.5</v>
      </c>
      <c r="U491" s="700">
        <v>1</v>
      </c>
    </row>
    <row r="492" spans="1:21" ht="14.4" customHeight="1" x14ac:dyDescent="0.3">
      <c r="A492" s="660">
        <v>32</v>
      </c>
      <c r="B492" s="661" t="s">
        <v>567</v>
      </c>
      <c r="C492" s="661">
        <v>89301322</v>
      </c>
      <c r="D492" s="740" t="s">
        <v>4384</v>
      </c>
      <c r="E492" s="741" t="s">
        <v>2884</v>
      </c>
      <c r="F492" s="661" t="s">
        <v>2867</v>
      </c>
      <c r="G492" s="661" t="s">
        <v>3086</v>
      </c>
      <c r="H492" s="661" t="s">
        <v>1453</v>
      </c>
      <c r="I492" s="661" t="s">
        <v>3087</v>
      </c>
      <c r="J492" s="661" t="s">
        <v>1607</v>
      </c>
      <c r="K492" s="661" t="s">
        <v>3088</v>
      </c>
      <c r="L492" s="662">
        <v>264</v>
      </c>
      <c r="M492" s="662">
        <v>264</v>
      </c>
      <c r="N492" s="661">
        <v>1</v>
      </c>
      <c r="O492" s="742">
        <v>0.5</v>
      </c>
      <c r="P492" s="662">
        <v>264</v>
      </c>
      <c r="Q492" s="677">
        <v>1</v>
      </c>
      <c r="R492" s="661">
        <v>1</v>
      </c>
      <c r="S492" s="677">
        <v>1</v>
      </c>
      <c r="T492" s="742">
        <v>0.5</v>
      </c>
      <c r="U492" s="700">
        <v>1</v>
      </c>
    </row>
    <row r="493" spans="1:21" ht="14.4" customHeight="1" x14ac:dyDescent="0.3">
      <c r="A493" s="660">
        <v>32</v>
      </c>
      <c r="B493" s="661" t="s">
        <v>567</v>
      </c>
      <c r="C493" s="661">
        <v>89301322</v>
      </c>
      <c r="D493" s="740" t="s">
        <v>4384</v>
      </c>
      <c r="E493" s="741" t="s">
        <v>2884</v>
      </c>
      <c r="F493" s="661" t="s">
        <v>2867</v>
      </c>
      <c r="G493" s="661" t="s">
        <v>3301</v>
      </c>
      <c r="H493" s="661" t="s">
        <v>568</v>
      </c>
      <c r="I493" s="661" t="s">
        <v>3428</v>
      </c>
      <c r="J493" s="661" t="s">
        <v>3429</v>
      </c>
      <c r="K493" s="661" t="s">
        <v>3430</v>
      </c>
      <c r="L493" s="662">
        <v>968.92</v>
      </c>
      <c r="M493" s="662">
        <v>1937.84</v>
      </c>
      <c r="N493" s="661">
        <v>2</v>
      </c>
      <c r="O493" s="742">
        <v>1.5</v>
      </c>
      <c r="P493" s="662">
        <v>968.92</v>
      </c>
      <c r="Q493" s="677">
        <v>0.5</v>
      </c>
      <c r="R493" s="661">
        <v>1</v>
      </c>
      <c r="S493" s="677">
        <v>0.5</v>
      </c>
      <c r="T493" s="742">
        <v>0.5</v>
      </c>
      <c r="U493" s="700">
        <v>0.33333333333333331</v>
      </c>
    </row>
    <row r="494" spans="1:21" ht="14.4" customHeight="1" x14ac:dyDescent="0.3">
      <c r="A494" s="660">
        <v>32</v>
      </c>
      <c r="B494" s="661" t="s">
        <v>567</v>
      </c>
      <c r="C494" s="661">
        <v>89301322</v>
      </c>
      <c r="D494" s="740" t="s">
        <v>4384</v>
      </c>
      <c r="E494" s="741" t="s">
        <v>2884</v>
      </c>
      <c r="F494" s="661" t="s">
        <v>2867</v>
      </c>
      <c r="G494" s="661" t="s">
        <v>3353</v>
      </c>
      <c r="H494" s="661" t="s">
        <v>568</v>
      </c>
      <c r="I494" s="661" t="s">
        <v>3461</v>
      </c>
      <c r="J494" s="661" t="s">
        <v>3462</v>
      </c>
      <c r="K494" s="661" t="s">
        <v>3463</v>
      </c>
      <c r="L494" s="662">
        <v>6210.27</v>
      </c>
      <c r="M494" s="662">
        <v>12420.54</v>
      </c>
      <c r="N494" s="661">
        <v>2</v>
      </c>
      <c r="O494" s="742">
        <v>1</v>
      </c>
      <c r="P494" s="662">
        <v>12420.54</v>
      </c>
      <c r="Q494" s="677">
        <v>1</v>
      </c>
      <c r="R494" s="661">
        <v>2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32</v>
      </c>
      <c r="B495" s="661" t="s">
        <v>567</v>
      </c>
      <c r="C495" s="661">
        <v>89301322</v>
      </c>
      <c r="D495" s="740" t="s">
        <v>4384</v>
      </c>
      <c r="E495" s="741" t="s">
        <v>2884</v>
      </c>
      <c r="F495" s="661" t="s">
        <v>2867</v>
      </c>
      <c r="G495" s="661" t="s">
        <v>2976</v>
      </c>
      <c r="H495" s="661" t="s">
        <v>568</v>
      </c>
      <c r="I495" s="661" t="s">
        <v>3029</v>
      </c>
      <c r="J495" s="661" t="s">
        <v>2978</v>
      </c>
      <c r="K495" s="661" t="s">
        <v>3030</v>
      </c>
      <c r="L495" s="662">
        <v>344</v>
      </c>
      <c r="M495" s="662">
        <v>344</v>
      </c>
      <c r="N495" s="661">
        <v>1</v>
      </c>
      <c r="O495" s="742">
        <v>1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32</v>
      </c>
      <c r="B496" s="661" t="s">
        <v>567</v>
      </c>
      <c r="C496" s="661">
        <v>89301322</v>
      </c>
      <c r="D496" s="740" t="s">
        <v>4384</v>
      </c>
      <c r="E496" s="741" t="s">
        <v>2884</v>
      </c>
      <c r="F496" s="661" t="s">
        <v>2867</v>
      </c>
      <c r="G496" s="661" t="s">
        <v>2976</v>
      </c>
      <c r="H496" s="661" t="s">
        <v>568</v>
      </c>
      <c r="I496" s="661" t="s">
        <v>3115</v>
      </c>
      <c r="J496" s="661" t="s">
        <v>2978</v>
      </c>
      <c r="K496" s="661" t="s">
        <v>2382</v>
      </c>
      <c r="L496" s="662">
        <v>0</v>
      </c>
      <c r="M496" s="662">
        <v>0</v>
      </c>
      <c r="N496" s="661">
        <v>1</v>
      </c>
      <c r="O496" s="742">
        <v>0.5</v>
      </c>
      <c r="P496" s="662"/>
      <c r="Q496" s="677"/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32</v>
      </c>
      <c r="B497" s="661" t="s">
        <v>567</v>
      </c>
      <c r="C497" s="661">
        <v>89301322</v>
      </c>
      <c r="D497" s="740" t="s">
        <v>4384</v>
      </c>
      <c r="E497" s="741" t="s">
        <v>2884</v>
      </c>
      <c r="F497" s="661" t="s">
        <v>2867</v>
      </c>
      <c r="G497" s="661" t="s">
        <v>3464</v>
      </c>
      <c r="H497" s="661" t="s">
        <v>568</v>
      </c>
      <c r="I497" s="661" t="s">
        <v>3465</v>
      </c>
      <c r="J497" s="661" t="s">
        <v>3466</v>
      </c>
      <c r="K497" s="661" t="s">
        <v>933</v>
      </c>
      <c r="L497" s="662">
        <v>4.6399999999999997</v>
      </c>
      <c r="M497" s="662">
        <v>4.6399999999999997</v>
      </c>
      <c r="N497" s="661">
        <v>1</v>
      </c>
      <c r="O497" s="742">
        <v>0.5</v>
      </c>
      <c r="P497" s="662">
        <v>4.6399999999999997</v>
      </c>
      <c r="Q497" s="677">
        <v>1</v>
      </c>
      <c r="R497" s="661">
        <v>1</v>
      </c>
      <c r="S497" s="677">
        <v>1</v>
      </c>
      <c r="T497" s="742">
        <v>0.5</v>
      </c>
      <c r="U497" s="700">
        <v>1</v>
      </c>
    </row>
    <row r="498" spans="1:21" ht="14.4" customHeight="1" x14ac:dyDescent="0.3">
      <c r="A498" s="660">
        <v>32</v>
      </c>
      <c r="B498" s="661" t="s">
        <v>567</v>
      </c>
      <c r="C498" s="661">
        <v>89301322</v>
      </c>
      <c r="D498" s="740" t="s">
        <v>4384</v>
      </c>
      <c r="E498" s="741" t="s">
        <v>2884</v>
      </c>
      <c r="F498" s="661" t="s">
        <v>2867</v>
      </c>
      <c r="G498" s="661" t="s">
        <v>2922</v>
      </c>
      <c r="H498" s="661" t="s">
        <v>568</v>
      </c>
      <c r="I498" s="661" t="s">
        <v>2923</v>
      </c>
      <c r="J498" s="661" t="s">
        <v>2046</v>
      </c>
      <c r="K498" s="661" t="s">
        <v>2924</v>
      </c>
      <c r="L498" s="662">
        <v>0</v>
      </c>
      <c r="M498" s="662">
        <v>0</v>
      </c>
      <c r="N498" s="661">
        <v>1</v>
      </c>
      <c r="O498" s="742">
        <v>1</v>
      </c>
      <c r="P498" s="662"/>
      <c r="Q498" s="677"/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32</v>
      </c>
      <c r="B499" s="661" t="s">
        <v>567</v>
      </c>
      <c r="C499" s="661">
        <v>89301322</v>
      </c>
      <c r="D499" s="740" t="s">
        <v>4384</v>
      </c>
      <c r="E499" s="741" t="s">
        <v>2884</v>
      </c>
      <c r="F499" s="661" t="s">
        <v>2867</v>
      </c>
      <c r="G499" s="661" t="s">
        <v>3467</v>
      </c>
      <c r="H499" s="661" t="s">
        <v>1453</v>
      </c>
      <c r="I499" s="661" t="s">
        <v>1583</v>
      </c>
      <c r="J499" s="661" t="s">
        <v>1584</v>
      </c>
      <c r="K499" s="661" t="s">
        <v>1585</v>
      </c>
      <c r="L499" s="662">
        <v>132</v>
      </c>
      <c r="M499" s="662">
        <v>396</v>
      </c>
      <c r="N499" s="661">
        <v>3</v>
      </c>
      <c r="O499" s="742">
        <v>1.5</v>
      </c>
      <c r="P499" s="662">
        <v>396</v>
      </c>
      <c r="Q499" s="677">
        <v>1</v>
      </c>
      <c r="R499" s="661">
        <v>3</v>
      </c>
      <c r="S499" s="677">
        <v>1</v>
      </c>
      <c r="T499" s="742">
        <v>1.5</v>
      </c>
      <c r="U499" s="700">
        <v>1</v>
      </c>
    </row>
    <row r="500" spans="1:21" ht="14.4" customHeight="1" x14ac:dyDescent="0.3">
      <c r="A500" s="660">
        <v>32</v>
      </c>
      <c r="B500" s="661" t="s">
        <v>567</v>
      </c>
      <c r="C500" s="661">
        <v>89301322</v>
      </c>
      <c r="D500" s="740" t="s">
        <v>4384</v>
      </c>
      <c r="E500" s="741" t="s">
        <v>2884</v>
      </c>
      <c r="F500" s="661" t="s">
        <v>2867</v>
      </c>
      <c r="G500" s="661" t="s">
        <v>3468</v>
      </c>
      <c r="H500" s="661" t="s">
        <v>1453</v>
      </c>
      <c r="I500" s="661" t="s">
        <v>3469</v>
      </c>
      <c r="J500" s="661" t="s">
        <v>3470</v>
      </c>
      <c r="K500" s="661" t="s">
        <v>2957</v>
      </c>
      <c r="L500" s="662">
        <v>93.71</v>
      </c>
      <c r="M500" s="662">
        <v>93.71</v>
      </c>
      <c r="N500" s="661">
        <v>1</v>
      </c>
      <c r="O500" s="742">
        <v>0.5</v>
      </c>
      <c r="P500" s="662">
        <v>93.71</v>
      </c>
      <c r="Q500" s="677">
        <v>1</v>
      </c>
      <c r="R500" s="661">
        <v>1</v>
      </c>
      <c r="S500" s="677">
        <v>1</v>
      </c>
      <c r="T500" s="742">
        <v>0.5</v>
      </c>
      <c r="U500" s="700">
        <v>1</v>
      </c>
    </row>
    <row r="501" spans="1:21" ht="14.4" customHeight="1" x14ac:dyDescent="0.3">
      <c r="A501" s="660">
        <v>32</v>
      </c>
      <c r="B501" s="661" t="s">
        <v>567</v>
      </c>
      <c r="C501" s="661">
        <v>89301322</v>
      </c>
      <c r="D501" s="740" t="s">
        <v>4384</v>
      </c>
      <c r="E501" s="741" t="s">
        <v>2884</v>
      </c>
      <c r="F501" s="661" t="s">
        <v>2867</v>
      </c>
      <c r="G501" s="661" t="s">
        <v>3471</v>
      </c>
      <c r="H501" s="661" t="s">
        <v>1453</v>
      </c>
      <c r="I501" s="661" t="s">
        <v>3472</v>
      </c>
      <c r="J501" s="661" t="s">
        <v>2412</v>
      </c>
      <c r="K501" s="661" t="s">
        <v>3473</v>
      </c>
      <c r="L501" s="662">
        <v>138.83000000000001</v>
      </c>
      <c r="M501" s="662">
        <v>138.83000000000001</v>
      </c>
      <c r="N501" s="661">
        <v>1</v>
      </c>
      <c r="O501" s="742">
        <v>0.5</v>
      </c>
      <c r="P501" s="662">
        <v>138.83000000000001</v>
      </c>
      <c r="Q501" s="677">
        <v>1</v>
      </c>
      <c r="R501" s="661">
        <v>1</v>
      </c>
      <c r="S501" s="677">
        <v>1</v>
      </c>
      <c r="T501" s="742">
        <v>0.5</v>
      </c>
      <c r="U501" s="700">
        <v>1</v>
      </c>
    </row>
    <row r="502" spans="1:21" ht="14.4" customHeight="1" x14ac:dyDescent="0.3">
      <c r="A502" s="660">
        <v>32</v>
      </c>
      <c r="B502" s="661" t="s">
        <v>567</v>
      </c>
      <c r="C502" s="661">
        <v>89301322</v>
      </c>
      <c r="D502" s="740" t="s">
        <v>4384</v>
      </c>
      <c r="E502" s="741" t="s">
        <v>2884</v>
      </c>
      <c r="F502" s="661" t="s">
        <v>2867</v>
      </c>
      <c r="G502" s="661" t="s">
        <v>3474</v>
      </c>
      <c r="H502" s="661" t="s">
        <v>568</v>
      </c>
      <c r="I502" s="661" t="s">
        <v>3475</v>
      </c>
      <c r="J502" s="661" t="s">
        <v>3476</v>
      </c>
      <c r="K502" s="661" t="s">
        <v>3477</v>
      </c>
      <c r="L502" s="662">
        <v>9876.6299999999992</v>
      </c>
      <c r="M502" s="662">
        <v>19753.259999999998</v>
      </c>
      <c r="N502" s="661">
        <v>2</v>
      </c>
      <c r="O502" s="742">
        <v>1</v>
      </c>
      <c r="P502" s="662">
        <v>19753.259999999998</v>
      </c>
      <c r="Q502" s="677">
        <v>1</v>
      </c>
      <c r="R502" s="661">
        <v>2</v>
      </c>
      <c r="S502" s="677">
        <v>1</v>
      </c>
      <c r="T502" s="742">
        <v>1</v>
      </c>
      <c r="U502" s="700">
        <v>1</v>
      </c>
    </row>
    <row r="503" spans="1:21" ht="14.4" customHeight="1" x14ac:dyDescent="0.3">
      <c r="A503" s="660">
        <v>32</v>
      </c>
      <c r="B503" s="661" t="s">
        <v>567</v>
      </c>
      <c r="C503" s="661">
        <v>89301322</v>
      </c>
      <c r="D503" s="740" t="s">
        <v>4384</v>
      </c>
      <c r="E503" s="741" t="s">
        <v>2884</v>
      </c>
      <c r="F503" s="661" t="s">
        <v>2867</v>
      </c>
      <c r="G503" s="661" t="s">
        <v>2925</v>
      </c>
      <c r="H503" s="661" t="s">
        <v>568</v>
      </c>
      <c r="I503" s="661" t="s">
        <v>1821</v>
      </c>
      <c r="J503" s="661" t="s">
        <v>1822</v>
      </c>
      <c r="K503" s="661" t="s">
        <v>2781</v>
      </c>
      <c r="L503" s="662">
        <v>2991.23</v>
      </c>
      <c r="M503" s="662">
        <v>41877.22</v>
      </c>
      <c r="N503" s="661">
        <v>14</v>
      </c>
      <c r="O503" s="742">
        <v>8</v>
      </c>
      <c r="P503" s="662">
        <v>23929.84</v>
      </c>
      <c r="Q503" s="677">
        <v>0.5714285714285714</v>
      </c>
      <c r="R503" s="661">
        <v>8</v>
      </c>
      <c r="S503" s="677">
        <v>0.5714285714285714</v>
      </c>
      <c r="T503" s="742">
        <v>5</v>
      </c>
      <c r="U503" s="700">
        <v>0.625</v>
      </c>
    </row>
    <row r="504" spans="1:21" ht="14.4" customHeight="1" x14ac:dyDescent="0.3">
      <c r="A504" s="660">
        <v>32</v>
      </c>
      <c r="B504" s="661" t="s">
        <v>567</v>
      </c>
      <c r="C504" s="661">
        <v>89301322</v>
      </c>
      <c r="D504" s="740" t="s">
        <v>4384</v>
      </c>
      <c r="E504" s="741" t="s">
        <v>2884</v>
      </c>
      <c r="F504" s="661" t="s">
        <v>2867</v>
      </c>
      <c r="G504" s="661" t="s">
        <v>2930</v>
      </c>
      <c r="H504" s="661" t="s">
        <v>568</v>
      </c>
      <c r="I504" s="661" t="s">
        <v>2931</v>
      </c>
      <c r="J504" s="661" t="s">
        <v>2932</v>
      </c>
      <c r="K504" s="661" t="s">
        <v>2933</v>
      </c>
      <c r="L504" s="662">
        <v>0</v>
      </c>
      <c r="M504" s="662">
        <v>0</v>
      </c>
      <c r="N504" s="661">
        <v>1</v>
      </c>
      <c r="O504" s="742">
        <v>0.5</v>
      </c>
      <c r="P504" s="662"/>
      <c r="Q504" s="677"/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32</v>
      </c>
      <c r="B505" s="661" t="s">
        <v>567</v>
      </c>
      <c r="C505" s="661">
        <v>89301322</v>
      </c>
      <c r="D505" s="740" t="s">
        <v>4384</v>
      </c>
      <c r="E505" s="741" t="s">
        <v>2884</v>
      </c>
      <c r="F505" s="661" t="s">
        <v>2867</v>
      </c>
      <c r="G505" s="661" t="s">
        <v>3361</v>
      </c>
      <c r="H505" s="661" t="s">
        <v>1453</v>
      </c>
      <c r="I505" s="661" t="s">
        <v>3478</v>
      </c>
      <c r="J505" s="661" t="s">
        <v>2792</v>
      </c>
      <c r="K505" s="661" t="s">
        <v>3479</v>
      </c>
      <c r="L505" s="662">
        <v>537.12</v>
      </c>
      <c r="M505" s="662">
        <v>1074.24</v>
      </c>
      <c r="N505" s="661">
        <v>2</v>
      </c>
      <c r="O505" s="742">
        <v>1</v>
      </c>
      <c r="P505" s="662">
        <v>1074.24</v>
      </c>
      <c r="Q505" s="677">
        <v>1</v>
      </c>
      <c r="R505" s="661">
        <v>2</v>
      </c>
      <c r="S505" s="677">
        <v>1</v>
      </c>
      <c r="T505" s="742">
        <v>1</v>
      </c>
      <c r="U505" s="700">
        <v>1</v>
      </c>
    </row>
    <row r="506" spans="1:21" ht="14.4" customHeight="1" x14ac:dyDescent="0.3">
      <c r="A506" s="660">
        <v>32</v>
      </c>
      <c r="B506" s="661" t="s">
        <v>567</v>
      </c>
      <c r="C506" s="661">
        <v>89301322</v>
      </c>
      <c r="D506" s="740" t="s">
        <v>4384</v>
      </c>
      <c r="E506" s="741" t="s">
        <v>2884</v>
      </c>
      <c r="F506" s="661" t="s">
        <v>2867</v>
      </c>
      <c r="G506" s="661" t="s">
        <v>3243</v>
      </c>
      <c r="H506" s="661" t="s">
        <v>568</v>
      </c>
      <c r="I506" s="661" t="s">
        <v>804</v>
      </c>
      <c r="J506" s="661" t="s">
        <v>805</v>
      </c>
      <c r="K506" s="661" t="s">
        <v>3244</v>
      </c>
      <c r="L506" s="662">
        <v>156.77000000000001</v>
      </c>
      <c r="M506" s="662">
        <v>1097.3900000000001</v>
      </c>
      <c r="N506" s="661">
        <v>7</v>
      </c>
      <c r="O506" s="742">
        <v>1.5</v>
      </c>
      <c r="P506" s="662">
        <v>783.85000000000014</v>
      </c>
      <c r="Q506" s="677">
        <v>0.7142857142857143</v>
      </c>
      <c r="R506" s="661">
        <v>5</v>
      </c>
      <c r="S506" s="677">
        <v>0.7142857142857143</v>
      </c>
      <c r="T506" s="742">
        <v>1</v>
      </c>
      <c r="U506" s="700">
        <v>0.66666666666666663</v>
      </c>
    </row>
    <row r="507" spans="1:21" ht="14.4" customHeight="1" x14ac:dyDescent="0.3">
      <c r="A507" s="660">
        <v>32</v>
      </c>
      <c r="B507" s="661" t="s">
        <v>567</v>
      </c>
      <c r="C507" s="661">
        <v>89301322</v>
      </c>
      <c r="D507" s="740" t="s">
        <v>4384</v>
      </c>
      <c r="E507" s="741" t="s">
        <v>2884</v>
      </c>
      <c r="F507" s="661" t="s">
        <v>2867</v>
      </c>
      <c r="G507" s="661" t="s">
        <v>3031</v>
      </c>
      <c r="H507" s="661" t="s">
        <v>568</v>
      </c>
      <c r="I507" s="661" t="s">
        <v>3032</v>
      </c>
      <c r="J507" s="661" t="s">
        <v>3033</v>
      </c>
      <c r="K507" s="661" t="s">
        <v>3034</v>
      </c>
      <c r="L507" s="662">
        <v>0</v>
      </c>
      <c r="M507" s="662">
        <v>0</v>
      </c>
      <c r="N507" s="661">
        <v>1</v>
      </c>
      <c r="O507" s="742">
        <v>0.5</v>
      </c>
      <c r="P507" s="662">
        <v>0</v>
      </c>
      <c r="Q507" s="677"/>
      <c r="R507" s="661">
        <v>1</v>
      </c>
      <c r="S507" s="677">
        <v>1</v>
      </c>
      <c r="T507" s="742">
        <v>0.5</v>
      </c>
      <c r="U507" s="700">
        <v>1</v>
      </c>
    </row>
    <row r="508" spans="1:21" ht="14.4" customHeight="1" x14ac:dyDescent="0.3">
      <c r="A508" s="660">
        <v>32</v>
      </c>
      <c r="B508" s="661" t="s">
        <v>567</v>
      </c>
      <c r="C508" s="661">
        <v>89301322</v>
      </c>
      <c r="D508" s="740" t="s">
        <v>4384</v>
      </c>
      <c r="E508" s="741" t="s">
        <v>2884</v>
      </c>
      <c r="F508" s="661" t="s">
        <v>2867</v>
      </c>
      <c r="G508" s="661" t="s">
        <v>3480</v>
      </c>
      <c r="H508" s="661" t="s">
        <v>568</v>
      </c>
      <c r="I508" s="661" t="s">
        <v>2517</v>
      </c>
      <c r="J508" s="661" t="s">
        <v>2518</v>
      </c>
      <c r="K508" s="661" t="s">
        <v>3481</v>
      </c>
      <c r="L508" s="662">
        <v>34.6</v>
      </c>
      <c r="M508" s="662">
        <v>34.6</v>
      </c>
      <c r="N508" s="661">
        <v>1</v>
      </c>
      <c r="O508" s="742">
        <v>0.5</v>
      </c>
      <c r="P508" s="662">
        <v>34.6</v>
      </c>
      <c r="Q508" s="677">
        <v>1</v>
      </c>
      <c r="R508" s="661">
        <v>1</v>
      </c>
      <c r="S508" s="677">
        <v>1</v>
      </c>
      <c r="T508" s="742">
        <v>0.5</v>
      </c>
      <c r="U508" s="700">
        <v>1</v>
      </c>
    </row>
    <row r="509" spans="1:21" ht="14.4" customHeight="1" x14ac:dyDescent="0.3">
      <c r="A509" s="660">
        <v>32</v>
      </c>
      <c r="B509" s="661" t="s">
        <v>567</v>
      </c>
      <c r="C509" s="661">
        <v>89301322</v>
      </c>
      <c r="D509" s="740" t="s">
        <v>4384</v>
      </c>
      <c r="E509" s="741" t="s">
        <v>2884</v>
      </c>
      <c r="F509" s="661" t="s">
        <v>2867</v>
      </c>
      <c r="G509" s="661" t="s">
        <v>3482</v>
      </c>
      <c r="H509" s="661" t="s">
        <v>568</v>
      </c>
      <c r="I509" s="661" t="s">
        <v>3483</v>
      </c>
      <c r="J509" s="661" t="s">
        <v>3484</v>
      </c>
      <c r="K509" s="661" t="s">
        <v>3485</v>
      </c>
      <c r="L509" s="662">
        <v>0</v>
      </c>
      <c r="M509" s="662">
        <v>0</v>
      </c>
      <c r="N509" s="661">
        <v>1</v>
      </c>
      <c r="O509" s="742">
        <v>1</v>
      </c>
      <c r="P509" s="662"/>
      <c r="Q509" s="677"/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32</v>
      </c>
      <c r="B510" s="661" t="s">
        <v>567</v>
      </c>
      <c r="C510" s="661">
        <v>89301322</v>
      </c>
      <c r="D510" s="740" t="s">
        <v>4384</v>
      </c>
      <c r="E510" s="741" t="s">
        <v>2884</v>
      </c>
      <c r="F510" s="661" t="s">
        <v>2867</v>
      </c>
      <c r="G510" s="661" t="s">
        <v>3486</v>
      </c>
      <c r="H510" s="661" t="s">
        <v>568</v>
      </c>
      <c r="I510" s="661" t="s">
        <v>3487</v>
      </c>
      <c r="J510" s="661" t="s">
        <v>3488</v>
      </c>
      <c r="K510" s="661" t="s">
        <v>3489</v>
      </c>
      <c r="L510" s="662">
        <v>166.1</v>
      </c>
      <c r="M510" s="662">
        <v>166.1</v>
      </c>
      <c r="N510" s="661">
        <v>1</v>
      </c>
      <c r="O510" s="742">
        <v>0.5</v>
      </c>
      <c r="P510" s="662">
        <v>166.1</v>
      </c>
      <c r="Q510" s="677">
        <v>1</v>
      </c>
      <c r="R510" s="661">
        <v>1</v>
      </c>
      <c r="S510" s="677">
        <v>1</v>
      </c>
      <c r="T510" s="742">
        <v>0.5</v>
      </c>
      <c r="U510" s="700">
        <v>1</v>
      </c>
    </row>
    <row r="511" spans="1:21" ht="14.4" customHeight="1" x14ac:dyDescent="0.3">
      <c r="A511" s="660">
        <v>32</v>
      </c>
      <c r="B511" s="661" t="s">
        <v>567</v>
      </c>
      <c r="C511" s="661">
        <v>89301322</v>
      </c>
      <c r="D511" s="740" t="s">
        <v>4384</v>
      </c>
      <c r="E511" s="741" t="s">
        <v>2884</v>
      </c>
      <c r="F511" s="661" t="s">
        <v>2867</v>
      </c>
      <c r="G511" s="661" t="s">
        <v>3486</v>
      </c>
      <c r="H511" s="661" t="s">
        <v>568</v>
      </c>
      <c r="I511" s="661" t="s">
        <v>3490</v>
      </c>
      <c r="J511" s="661" t="s">
        <v>3488</v>
      </c>
      <c r="K511" s="661" t="s">
        <v>3491</v>
      </c>
      <c r="L511" s="662">
        <v>0</v>
      </c>
      <c r="M511" s="662">
        <v>0</v>
      </c>
      <c r="N511" s="661">
        <v>1</v>
      </c>
      <c r="O511" s="742">
        <v>0.5</v>
      </c>
      <c r="P511" s="662">
        <v>0</v>
      </c>
      <c r="Q511" s="677"/>
      <c r="R511" s="661">
        <v>1</v>
      </c>
      <c r="S511" s="677">
        <v>1</v>
      </c>
      <c r="T511" s="742">
        <v>0.5</v>
      </c>
      <c r="U511" s="700">
        <v>1</v>
      </c>
    </row>
    <row r="512" spans="1:21" ht="14.4" customHeight="1" x14ac:dyDescent="0.3">
      <c r="A512" s="660">
        <v>32</v>
      </c>
      <c r="B512" s="661" t="s">
        <v>567</v>
      </c>
      <c r="C512" s="661">
        <v>89301322</v>
      </c>
      <c r="D512" s="740" t="s">
        <v>4384</v>
      </c>
      <c r="E512" s="741" t="s">
        <v>2884</v>
      </c>
      <c r="F512" s="661" t="s">
        <v>2867</v>
      </c>
      <c r="G512" s="661" t="s">
        <v>3012</v>
      </c>
      <c r="H512" s="661" t="s">
        <v>1453</v>
      </c>
      <c r="I512" s="661" t="s">
        <v>3492</v>
      </c>
      <c r="J512" s="661" t="s">
        <v>3014</v>
      </c>
      <c r="K512" s="661"/>
      <c r="L512" s="662">
        <v>0</v>
      </c>
      <c r="M512" s="662">
        <v>0</v>
      </c>
      <c r="N512" s="661">
        <v>1</v>
      </c>
      <c r="O512" s="742">
        <v>0.5</v>
      </c>
      <c r="P512" s="662">
        <v>0</v>
      </c>
      <c r="Q512" s="677"/>
      <c r="R512" s="661">
        <v>1</v>
      </c>
      <c r="S512" s="677">
        <v>1</v>
      </c>
      <c r="T512" s="742">
        <v>0.5</v>
      </c>
      <c r="U512" s="700">
        <v>1</v>
      </c>
    </row>
    <row r="513" spans="1:21" ht="14.4" customHeight="1" x14ac:dyDescent="0.3">
      <c r="A513" s="660">
        <v>32</v>
      </c>
      <c r="B513" s="661" t="s">
        <v>567</v>
      </c>
      <c r="C513" s="661">
        <v>89301322</v>
      </c>
      <c r="D513" s="740" t="s">
        <v>4384</v>
      </c>
      <c r="E513" s="741" t="s">
        <v>2884</v>
      </c>
      <c r="F513" s="661" t="s">
        <v>2867</v>
      </c>
      <c r="G513" s="661" t="s">
        <v>2939</v>
      </c>
      <c r="H513" s="661" t="s">
        <v>568</v>
      </c>
      <c r="I513" s="661" t="s">
        <v>1719</v>
      </c>
      <c r="J513" s="661" t="s">
        <v>1720</v>
      </c>
      <c r="K513" s="661" t="s">
        <v>2763</v>
      </c>
      <c r="L513" s="662">
        <v>111.72</v>
      </c>
      <c r="M513" s="662">
        <v>223.44</v>
      </c>
      <c r="N513" s="661">
        <v>2</v>
      </c>
      <c r="O513" s="742">
        <v>1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32</v>
      </c>
      <c r="B514" s="661" t="s">
        <v>567</v>
      </c>
      <c r="C514" s="661">
        <v>89301322</v>
      </c>
      <c r="D514" s="740" t="s">
        <v>4384</v>
      </c>
      <c r="E514" s="741" t="s">
        <v>2884</v>
      </c>
      <c r="F514" s="661" t="s">
        <v>2867</v>
      </c>
      <c r="G514" s="661" t="s">
        <v>3041</v>
      </c>
      <c r="H514" s="661" t="s">
        <v>568</v>
      </c>
      <c r="I514" s="661" t="s">
        <v>3263</v>
      </c>
      <c r="J514" s="661" t="s">
        <v>3264</v>
      </c>
      <c r="K514" s="661" t="s">
        <v>3265</v>
      </c>
      <c r="L514" s="662">
        <v>0</v>
      </c>
      <c r="M514" s="662">
        <v>0</v>
      </c>
      <c r="N514" s="661">
        <v>5</v>
      </c>
      <c r="O514" s="742">
        <v>1.5</v>
      </c>
      <c r="P514" s="662">
        <v>0</v>
      </c>
      <c r="Q514" s="677"/>
      <c r="R514" s="661">
        <v>5</v>
      </c>
      <c r="S514" s="677">
        <v>1</v>
      </c>
      <c r="T514" s="742">
        <v>1.5</v>
      </c>
      <c r="U514" s="700">
        <v>1</v>
      </c>
    </row>
    <row r="515" spans="1:21" ht="14.4" customHeight="1" x14ac:dyDescent="0.3">
      <c r="A515" s="660">
        <v>32</v>
      </c>
      <c r="B515" s="661" t="s">
        <v>567</v>
      </c>
      <c r="C515" s="661">
        <v>89301322</v>
      </c>
      <c r="D515" s="740" t="s">
        <v>4384</v>
      </c>
      <c r="E515" s="741" t="s">
        <v>2884</v>
      </c>
      <c r="F515" s="661" t="s">
        <v>2867</v>
      </c>
      <c r="G515" s="661" t="s">
        <v>3168</v>
      </c>
      <c r="H515" s="661" t="s">
        <v>568</v>
      </c>
      <c r="I515" s="661" t="s">
        <v>3267</v>
      </c>
      <c r="J515" s="661" t="s">
        <v>3268</v>
      </c>
      <c r="K515" s="661" t="s">
        <v>3269</v>
      </c>
      <c r="L515" s="662">
        <v>52.75</v>
      </c>
      <c r="M515" s="662">
        <v>52.75</v>
      </c>
      <c r="N515" s="661">
        <v>1</v>
      </c>
      <c r="O515" s="742">
        <v>0.5</v>
      </c>
      <c r="P515" s="662">
        <v>52.75</v>
      </c>
      <c r="Q515" s="677">
        <v>1</v>
      </c>
      <c r="R515" s="661">
        <v>1</v>
      </c>
      <c r="S515" s="677">
        <v>1</v>
      </c>
      <c r="T515" s="742">
        <v>0.5</v>
      </c>
      <c r="U515" s="700">
        <v>1</v>
      </c>
    </row>
    <row r="516" spans="1:21" ht="14.4" customHeight="1" x14ac:dyDescent="0.3">
      <c r="A516" s="660">
        <v>32</v>
      </c>
      <c r="B516" s="661" t="s">
        <v>567</v>
      </c>
      <c r="C516" s="661">
        <v>89301322</v>
      </c>
      <c r="D516" s="740" t="s">
        <v>4384</v>
      </c>
      <c r="E516" s="741" t="s">
        <v>2884</v>
      </c>
      <c r="F516" s="661" t="s">
        <v>2867</v>
      </c>
      <c r="G516" s="661" t="s">
        <v>3172</v>
      </c>
      <c r="H516" s="661" t="s">
        <v>568</v>
      </c>
      <c r="I516" s="661" t="s">
        <v>3493</v>
      </c>
      <c r="J516" s="661" t="s">
        <v>3494</v>
      </c>
      <c r="K516" s="661" t="s">
        <v>3495</v>
      </c>
      <c r="L516" s="662">
        <v>1388.65</v>
      </c>
      <c r="M516" s="662">
        <v>1388.65</v>
      </c>
      <c r="N516" s="661">
        <v>1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32</v>
      </c>
      <c r="B517" s="661" t="s">
        <v>567</v>
      </c>
      <c r="C517" s="661">
        <v>89301322</v>
      </c>
      <c r="D517" s="740" t="s">
        <v>4384</v>
      </c>
      <c r="E517" s="741" t="s">
        <v>2884</v>
      </c>
      <c r="F517" s="661" t="s">
        <v>2867</v>
      </c>
      <c r="G517" s="661" t="s">
        <v>2942</v>
      </c>
      <c r="H517" s="661" t="s">
        <v>568</v>
      </c>
      <c r="I517" s="661" t="s">
        <v>808</v>
      </c>
      <c r="J517" s="661" t="s">
        <v>2943</v>
      </c>
      <c r="K517" s="661" t="s">
        <v>2944</v>
      </c>
      <c r="L517" s="662">
        <v>88.76</v>
      </c>
      <c r="M517" s="662">
        <v>355.04</v>
      </c>
      <c r="N517" s="661">
        <v>4</v>
      </c>
      <c r="O517" s="742">
        <v>3</v>
      </c>
      <c r="P517" s="662">
        <v>177.52</v>
      </c>
      <c r="Q517" s="677">
        <v>0.5</v>
      </c>
      <c r="R517" s="661">
        <v>2</v>
      </c>
      <c r="S517" s="677">
        <v>0.5</v>
      </c>
      <c r="T517" s="742">
        <v>2</v>
      </c>
      <c r="U517" s="700">
        <v>0.66666666666666663</v>
      </c>
    </row>
    <row r="518" spans="1:21" ht="14.4" customHeight="1" x14ac:dyDescent="0.3">
      <c r="A518" s="660">
        <v>32</v>
      </c>
      <c r="B518" s="661" t="s">
        <v>567</v>
      </c>
      <c r="C518" s="661">
        <v>89301322</v>
      </c>
      <c r="D518" s="740" t="s">
        <v>4384</v>
      </c>
      <c r="E518" s="741" t="s">
        <v>2884</v>
      </c>
      <c r="F518" s="661" t="s">
        <v>2867</v>
      </c>
      <c r="G518" s="661" t="s">
        <v>3496</v>
      </c>
      <c r="H518" s="661" t="s">
        <v>1453</v>
      </c>
      <c r="I518" s="661" t="s">
        <v>1471</v>
      </c>
      <c r="J518" s="661" t="s">
        <v>1472</v>
      </c>
      <c r="K518" s="661" t="s">
        <v>945</v>
      </c>
      <c r="L518" s="662">
        <v>25.94</v>
      </c>
      <c r="M518" s="662">
        <v>25.94</v>
      </c>
      <c r="N518" s="661">
        <v>1</v>
      </c>
      <c r="O518" s="742">
        <v>0.5</v>
      </c>
      <c r="P518" s="662">
        <v>25.94</v>
      </c>
      <c r="Q518" s="677">
        <v>1</v>
      </c>
      <c r="R518" s="661">
        <v>1</v>
      </c>
      <c r="S518" s="677">
        <v>1</v>
      </c>
      <c r="T518" s="742">
        <v>0.5</v>
      </c>
      <c r="U518" s="700">
        <v>1</v>
      </c>
    </row>
    <row r="519" spans="1:21" ht="14.4" customHeight="1" x14ac:dyDescent="0.3">
      <c r="A519" s="660">
        <v>32</v>
      </c>
      <c r="B519" s="661" t="s">
        <v>567</v>
      </c>
      <c r="C519" s="661">
        <v>89301322</v>
      </c>
      <c r="D519" s="740" t="s">
        <v>4384</v>
      </c>
      <c r="E519" s="741" t="s">
        <v>2884</v>
      </c>
      <c r="F519" s="661" t="s">
        <v>2867</v>
      </c>
      <c r="G519" s="661" t="s">
        <v>2995</v>
      </c>
      <c r="H519" s="661" t="s">
        <v>568</v>
      </c>
      <c r="I519" s="661" t="s">
        <v>839</v>
      </c>
      <c r="J519" s="661" t="s">
        <v>3321</v>
      </c>
      <c r="K519" s="661" t="s">
        <v>3322</v>
      </c>
      <c r="L519" s="662">
        <v>0</v>
      </c>
      <c r="M519" s="662">
        <v>0</v>
      </c>
      <c r="N519" s="661">
        <v>1</v>
      </c>
      <c r="O519" s="742">
        <v>1</v>
      </c>
      <c r="P519" s="662">
        <v>0</v>
      </c>
      <c r="Q519" s="677"/>
      <c r="R519" s="661">
        <v>1</v>
      </c>
      <c r="S519" s="677">
        <v>1</v>
      </c>
      <c r="T519" s="742">
        <v>1</v>
      </c>
      <c r="U519" s="700">
        <v>1</v>
      </c>
    </row>
    <row r="520" spans="1:21" ht="14.4" customHeight="1" x14ac:dyDescent="0.3">
      <c r="A520" s="660">
        <v>32</v>
      </c>
      <c r="B520" s="661" t="s">
        <v>567</v>
      </c>
      <c r="C520" s="661">
        <v>89301322</v>
      </c>
      <c r="D520" s="740" t="s">
        <v>4384</v>
      </c>
      <c r="E520" s="741" t="s">
        <v>2884</v>
      </c>
      <c r="F520" s="661" t="s">
        <v>2867</v>
      </c>
      <c r="G520" s="661" t="s">
        <v>2995</v>
      </c>
      <c r="H520" s="661" t="s">
        <v>568</v>
      </c>
      <c r="I520" s="661" t="s">
        <v>3497</v>
      </c>
      <c r="J520" s="661" t="s">
        <v>3498</v>
      </c>
      <c r="K520" s="661" t="s">
        <v>3499</v>
      </c>
      <c r="L520" s="662">
        <v>0</v>
      </c>
      <c r="M520" s="662">
        <v>0</v>
      </c>
      <c r="N520" s="661">
        <v>1</v>
      </c>
      <c r="O520" s="742">
        <v>0.5</v>
      </c>
      <c r="P520" s="662">
        <v>0</v>
      </c>
      <c r="Q520" s="677"/>
      <c r="R520" s="661">
        <v>1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32</v>
      </c>
      <c r="B521" s="661" t="s">
        <v>567</v>
      </c>
      <c r="C521" s="661">
        <v>89301322</v>
      </c>
      <c r="D521" s="740" t="s">
        <v>4384</v>
      </c>
      <c r="E521" s="741" t="s">
        <v>2884</v>
      </c>
      <c r="F521" s="661" t="s">
        <v>2867</v>
      </c>
      <c r="G521" s="661" t="s">
        <v>3500</v>
      </c>
      <c r="H521" s="661" t="s">
        <v>568</v>
      </c>
      <c r="I521" s="661" t="s">
        <v>796</v>
      </c>
      <c r="J521" s="661" t="s">
        <v>797</v>
      </c>
      <c r="K521" s="661" t="s">
        <v>3501</v>
      </c>
      <c r="L521" s="662">
        <v>232.37</v>
      </c>
      <c r="M521" s="662">
        <v>232.37</v>
      </c>
      <c r="N521" s="661">
        <v>1</v>
      </c>
      <c r="O521" s="742">
        <v>1</v>
      </c>
      <c r="P521" s="662">
        <v>232.37</v>
      </c>
      <c r="Q521" s="677">
        <v>1</v>
      </c>
      <c r="R521" s="661">
        <v>1</v>
      </c>
      <c r="S521" s="677">
        <v>1</v>
      </c>
      <c r="T521" s="742">
        <v>1</v>
      </c>
      <c r="U521" s="700">
        <v>1</v>
      </c>
    </row>
    <row r="522" spans="1:21" ht="14.4" customHeight="1" x14ac:dyDescent="0.3">
      <c r="A522" s="660">
        <v>32</v>
      </c>
      <c r="B522" s="661" t="s">
        <v>567</v>
      </c>
      <c r="C522" s="661">
        <v>89301322</v>
      </c>
      <c r="D522" s="740" t="s">
        <v>4384</v>
      </c>
      <c r="E522" s="741" t="s">
        <v>2884</v>
      </c>
      <c r="F522" s="661" t="s">
        <v>2867</v>
      </c>
      <c r="G522" s="661" t="s">
        <v>3502</v>
      </c>
      <c r="H522" s="661" t="s">
        <v>568</v>
      </c>
      <c r="I522" s="661" t="s">
        <v>3503</v>
      </c>
      <c r="J522" s="661" t="s">
        <v>3504</v>
      </c>
      <c r="K522" s="661" t="s">
        <v>2731</v>
      </c>
      <c r="L522" s="662">
        <v>61.34</v>
      </c>
      <c r="M522" s="662">
        <v>61.34</v>
      </c>
      <c r="N522" s="661">
        <v>1</v>
      </c>
      <c r="O522" s="742">
        <v>0.5</v>
      </c>
      <c r="P522" s="662">
        <v>61.34</v>
      </c>
      <c r="Q522" s="677">
        <v>1</v>
      </c>
      <c r="R522" s="661">
        <v>1</v>
      </c>
      <c r="S522" s="677">
        <v>1</v>
      </c>
      <c r="T522" s="742">
        <v>0.5</v>
      </c>
      <c r="U522" s="700">
        <v>1</v>
      </c>
    </row>
    <row r="523" spans="1:21" ht="14.4" customHeight="1" x14ac:dyDescent="0.3">
      <c r="A523" s="660">
        <v>32</v>
      </c>
      <c r="B523" s="661" t="s">
        <v>567</v>
      </c>
      <c r="C523" s="661">
        <v>89301322</v>
      </c>
      <c r="D523" s="740" t="s">
        <v>4384</v>
      </c>
      <c r="E523" s="741" t="s">
        <v>2884</v>
      </c>
      <c r="F523" s="661" t="s">
        <v>2867</v>
      </c>
      <c r="G523" s="661" t="s">
        <v>2945</v>
      </c>
      <c r="H523" s="661" t="s">
        <v>568</v>
      </c>
      <c r="I523" s="661" t="s">
        <v>2946</v>
      </c>
      <c r="J523" s="661" t="s">
        <v>2947</v>
      </c>
      <c r="K523" s="661" t="s">
        <v>2948</v>
      </c>
      <c r="L523" s="662">
        <v>1121.25</v>
      </c>
      <c r="M523" s="662">
        <v>2242.5</v>
      </c>
      <c r="N523" s="661">
        <v>2</v>
      </c>
      <c r="O523" s="742">
        <v>0.5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32</v>
      </c>
      <c r="B524" s="661" t="s">
        <v>567</v>
      </c>
      <c r="C524" s="661">
        <v>89301322</v>
      </c>
      <c r="D524" s="740" t="s">
        <v>4384</v>
      </c>
      <c r="E524" s="741" t="s">
        <v>2884</v>
      </c>
      <c r="F524" s="661" t="s">
        <v>2867</v>
      </c>
      <c r="G524" s="661" t="s">
        <v>3505</v>
      </c>
      <c r="H524" s="661" t="s">
        <v>568</v>
      </c>
      <c r="I524" s="661" t="s">
        <v>1727</v>
      </c>
      <c r="J524" s="661" t="s">
        <v>1728</v>
      </c>
      <c r="K524" s="661" t="s">
        <v>1729</v>
      </c>
      <c r="L524" s="662">
        <v>115.13</v>
      </c>
      <c r="M524" s="662">
        <v>115.13</v>
      </c>
      <c r="N524" s="661">
        <v>1</v>
      </c>
      <c r="O524" s="742">
        <v>1</v>
      </c>
      <c r="P524" s="662">
        <v>115.13</v>
      </c>
      <c r="Q524" s="677">
        <v>1</v>
      </c>
      <c r="R524" s="661">
        <v>1</v>
      </c>
      <c r="S524" s="677">
        <v>1</v>
      </c>
      <c r="T524" s="742">
        <v>1</v>
      </c>
      <c r="U524" s="700">
        <v>1</v>
      </c>
    </row>
    <row r="525" spans="1:21" ht="14.4" customHeight="1" x14ac:dyDescent="0.3">
      <c r="A525" s="660">
        <v>32</v>
      </c>
      <c r="B525" s="661" t="s">
        <v>567</v>
      </c>
      <c r="C525" s="661">
        <v>89301322</v>
      </c>
      <c r="D525" s="740" t="s">
        <v>4384</v>
      </c>
      <c r="E525" s="741" t="s">
        <v>2884</v>
      </c>
      <c r="F525" s="661" t="s">
        <v>2867</v>
      </c>
      <c r="G525" s="661" t="s">
        <v>2949</v>
      </c>
      <c r="H525" s="661" t="s">
        <v>1453</v>
      </c>
      <c r="I525" s="661" t="s">
        <v>1587</v>
      </c>
      <c r="J525" s="661" t="s">
        <v>1479</v>
      </c>
      <c r="K525" s="661" t="s">
        <v>1588</v>
      </c>
      <c r="L525" s="662">
        <v>407.55</v>
      </c>
      <c r="M525" s="662">
        <v>2445.3000000000002</v>
      </c>
      <c r="N525" s="661">
        <v>6</v>
      </c>
      <c r="O525" s="742">
        <v>0.5</v>
      </c>
      <c r="P525" s="662">
        <v>2445.3000000000002</v>
      </c>
      <c r="Q525" s="677">
        <v>1</v>
      </c>
      <c r="R525" s="661">
        <v>6</v>
      </c>
      <c r="S525" s="677">
        <v>1</v>
      </c>
      <c r="T525" s="742">
        <v>0.5</v>
      </c>
      <c r="U525" s="700">
        <v>1</v>
      </c>
    </row>
    <row r="526" spans="1:21" ht="14.4" customHeight="1" x14ac:dyDescent="0.3">
      <c r="A526" s="660">
        <v>32</v>
      </c>
      <c r="B526" s="661" t="s">
        <v>567</v>
      </c>
      <c r="C526" s="661">
        <v>89301322</v>
      </c>
      <c r="D526" s="740" t="s">
        <v>4384</v>
      </c>
      <c r="E526" s="741" t="s">
        <v>2884</v>
      </c>
      <c r="F526" s="661" t="s">
        <v>2867</v>
      </c>
      <c r="G526" s="661" t="s">
        <v>2949</v>
      </c>
      <c r="H526" s="661" t="s">
        <v>1453</v>
      </c>
      <c r="I526" s="661" t="s">
        <v>1590</v>
      </c>
      <c r="J526" s="661" t="s">
        <v>1479</v>
      </c>
      <c r="K526" s="661" t="s">
        <v>1591</v>
      </c>
      <c r="L526" s="662">
        <v>543.39</v>
      </c>
      <c r="M526" s="662">
        <v>5433.9</v>
      </c>
      <c r="N526" s="661">
        <v>10</v>
      </c>
      <c r="O526" s="742">
        <v>2</v>
      </c>
      <c r="P526" s="662">
        <v>5433.9</v>
      </c>
      <c r="Q526" s="677">
        <v>1</v>
      </c>
      <c r="R526" s="661">
        <v>10</v>
      </c>
      <c r="S526" s="677">
        <v>1</v>
      </c>
      <c r="T526" s="742">
        <v>2</v>
      </c>
      <c r="U526" s="700">
        <v>1</v>
      </c>
    </row>
    <row r="527" spans="1:21" ht="14.4" customHeight="1" x14ac:dyDescent="0.3">
      <c r="A527" s="660">
        <v>32</v>
      </c>
      <c r="B527" s="661" t="s">
        <v>567</v>
      </c>
      <c r="C527" s="661">
        <v>89301322</v>
      </c>
      <c r="D527" s="740" t="s">
        <v>4384</v>
      </c>
      <c r="E527" s="741" t="s">
        <v>2884</v>
      </c>
      <c r="F527" s="661" t="s">
        <v>2867</v>
      </c>
      <c r="G527" s="661" t="s">
        <v>3506</v>
      </c>
      <c r="H527" s="661" t="s">
        <v>568</v>
      </c>
      <c r="I527" s="661" t="s">
        <v>3507</v>
      </c>
      <c r="J527" s="661" t="s">
        <v>3508</v>
      </c>
      <c r="K527" s="661" t="s">
        <v>3509</v>
      </c>
      <c r="L527" s="662">
        <v>116.3</v>
      </c>
      <c r="M527" s="662">
        <v>116.3</v>
      </c>
      <c r="N527" s="661">
        <v>1</v>
      </c>
      <c r="O527" s="742">
        <v>1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32</v>
      </c>
      <c r="B528" s="661" t="s">
        <v>567</v>
      </c>
      <c r="C528" s="661">
        <v>89301322</v>
      </c>
      <c r="D528" s="740" t="s">
        <v>4384</v>
      </c>
      <c r="E528" s="741" t="s">
        <v>2884</v>
      </c>
      <c r="F528" s="661" t="s">
        <v>2867</v>
      </c>
      <c r="G528" s="661" t="s">
        <v>2954</v>
      </c>
      <c r="H528" s="661" t="s">
        <v>568</v>
      </c>
      <c r="I528" s="661" t="s">
        <v>2955</v>
      </c>
      <c r="J528" s="661" t="s">
        <v>2956</v>
      </c>
      <c r="K528" s="661" t="s">
        <v>2957</v>
      </c>
      <c r="L528" s="662">
        <v>93.71</v>
      </c>
      <c r="M528" s="662">
        <v>468.54999999999995</v>
      </c>
      <c r="N528" s="661">
        <v>5</v>
      </c>
      <c r="O528" s="742">
        <v>2.5</v>
      </c>
      <c r="P528" s="662">
        <v>281.13</v>
      </c>
      <c r="Q528" s="677">
        <v>0.60000000000000009</v>
      </c>
      <c r="R528" s="661">
        <v>3</v>
      </c>
      <c r="S528" s="677">
        <v>0.6</v>
      </c>
      <c r="T528" s="742">
        <v>1.5</v>
      </c>
      <c r="U528" s="700">
        <v>0.6</v>
      </c>
    </row>
    <row r="529" spans="1:21" ht="14.4" customHeight="1" x14ac:dyDescent="0.3">
      <c r="A529" s="660">
        <v>32</v>
      </c>
      <c r="B529" s="661" t="s">
        <v>567</v>
      </c>
      <c r="C529" s="661">
        <v>89301322</v>
      </c>
      <c r="D529" s="740" t="s">
        <v>4384</v>
      </c>
      <c r="E529" s="741" t="s">
        <v>2884</v>
      </c>
      <c r="F529" s="661" t="s">
        <v>2867</v>
      </c>
      <c r="G529" s="661" t="s">
        <v>2954</v>
      </c>
      <c r="H529" s="661" t="s">
        <v>568</v>
      </c>
      <c r="I529" s="661" t="s">
        <v>3005</v>
      </c>
      <c r="J529" s="661" t="s">
        <v>2956</v>
      </c>
      <c r="K529" s="661" t="s">
        <v>722</v>
      </c>
      <c r="L529" s="662">
        <v>301.2</v>
      </c>
      <c r="M529" s="662">
        <v>1204.8</v>
      </c>
      <c r="N529" s="661">
        <v>4</v>
      </c>
      <c r="O529" s="742">
        <v>3</v>
      </c>
      <c r="P529" s="662">
        <v>602.4</v>
      </c>
      <c r="Q529" s="677">
        <v>0.5</v>
      </c>
      <c r="R529" s="661">
        <v>2</v>
      </c>
      <c r="S529" s="677">
        <v>0.5</v>
      </c>
      <c r="T529" s="742">
        <v>1.5</v>
      </c>
      <c r="U529" s="700">
        <v>0.5</v>
      </c>
    </row>
    <row r="530" spans="1:21" ht="14.4" customHeight="1" x14ac:dyDescent="0.3">
      <c r="A530" s="660">
        <v>32</v>
      </c>
      <c r="B530" s="661" t="s">
        <v>567</v>
      </c>
      <c r="C530" s="661">
        <v>89301322</v>
      </c>
      <c r="D530" s="740" t="s">
        <v>4384</v>
      </c>
      <c r="E530" s="741" t="s">
        <v>2884</v>
      </c>
      <c r="F530" s="661" t="s">
        <v>2867</v>
      </c>
      <c r="G530" s="661" t="s">
        <v>3375</v>
      </c>
      <c r="H530" s="661" t="s">
        <v>1453</v>
      </c>
      <c r="I530" s="661" t="s">
        <v>1599</v>
      </c>
      <c r="J530" s="661" t="s">
        <v>1600</v>
      </c>
      <c r="K530" s="661" t="s">
        <v>1601</v>
      </c>
      <c r="L530" s="662">
        <v>475.77</v>
      </c>
      <c r="M530" s="662">
        <v>951.54</v>
      </c>
      <c r="N530" s="661">
        <v>2</v>
      </c>
      <c r="O530" s="742">
        <v>2</v>
      </c>
      <c r="P530" s="662">
        <v>475.77</v>
      </c>
      <c r="Q530" s="677">
        <v>0.5</v>
      </c>
      <c r="R530" s="661">
        <v>1</v>
      </c>
      <c r="S530" s="677">
        <v>0.5</v>
      </c>
      <c r="T530" s="742">
        <v>1</v>
      </c>
      <c r="U530" s="700">
        <v>0.5</v>
      </c>
    </row>
    <row r="531" spans="1:21" ht="14.4" customHeight="1" x14ac:dyDescent="0.3">
      <c r="A531" s="660">
        <v>32</v>
      </c>
      <c r="B531" s="661" t="s">
        <v>567</v>
      </c>
      <c r="C531" s="661">
        <v>89301322</v>
      </c>
      <c r="D531" s="740" t="s">
        <v>4384</v>
      </c>
      <c r="E531" s="741" t="s">
        <v>2884</v>
      </c>
      <c r="F531" s="661" t="s">
        <v>2867</v>
      </c>
      <c r="G531" s="661" t="s">
        <v>3375</v>
      </c>
      <c r="H531" s="661" t="s">
        <v>1453</v>
      </c>
      <c r="I531" s="661" t="s">
        <v>3510</v>
      </c>
      <c r="J531" s="661" t="s">
        <v>3511</v>
      </c>
      <c r="K531" s="661" t="s">
        <v>3512</v>
      </c>
      <c r="L531" s="662">
        <v>974.8</v>
      </c>
      <c r="M531" s="662">
        <v>974.8</v>
      </c>
      <c r="N531" s="661">
        <v>1</v>
      </c>
      <c r="O531" s="742">
        <v>1</v>
      </c>
      <c r="P531" s="662">
        <v>974.8</v>
      </c>
      <c r="Q531" s="677">
        <v>1</v>
      </c>
      <c r="R531" s="661">
        <v>1</v>
      </c>
      <c r="S531" s="677">
        <v>1</v>
      </c>
      <c r="T531" s="742">
        <v>1</v>
      </c>
      <c r="U531" s="700">
        <v>1</v>
      </c>
    </row>
    <row r="532" spans="1:21" ht="14.4" customHeight="1" x14ac:dyDescent="0.3">
      <c r="A532" s="660">
        <v>32</v>
      </c>
      <c r="B532" s="661" t="s">
        <v>567</v>
      </c>
      <c r="C532" s="661">
        <v>89301322</v>
      </c>
      <c r="D532" s="740" t="s">
        <v>4384</v>
      </c>
      <c r="E532" s="741" t="s">
        <v>2884</v>
      </c>
      <c r="F532" s="661" t="s">
        <v>2867</v>
      </c>
      <c r="G532" s="661" t="s">
        <v>3513</v>
      </c>
      <c r="H532" s="661" t="s">
        <v>568</v>
      </c>
      <c r="I532" s="661" t="s">
        <v>1200</v>
      </c>
      <c r="J532" s="661" t="s">
        <v>1201</v>
      </c>
      <c r="K532" s="661" t="s">
        <v>1202</v>
      </c>
      <c r="L532" s="662">
        <v>428.44</v>
      </c>
      <c r="M532" s="662">
        <v>428.44</v>
      </c>
      <c r="N532" s="661">
        <v>1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32</v>
      </c>
      <c r="B533" s="661" t="s">
        <v>567</v>
      </c>
      <c r="C533" s="661">
        <v>89301322</v>
      </c>
      <c r="D533" s="740" t="s">
        <v>4384</v>
      </c>
      <c r="E533" s="741" t="s">
        <v>2884</v>
      </c>
      <c r="F533" s="661" t="s">
        <v>2867</v>
      </c>
      <c r="G533" s="661" t="s">
        <v>3514</v>
      </c>
      <c r="H533" s="661" t="s">
        <v>1453</v>
      </c>
      <c r="I533" s="661" t="s">
        <v>2371</v>
      </c>
      <c r="J533" s="661" t="s">
        <v>2372</v>
      </c>
      <c r="K533" s="661" t="s">
        <v>1503</v>
      </c>
      <c r="L533" s="662">
        <v>48.27</v>
      </c>
      <c r="M533" s="662">
        <v>48.27</v>
      </c>
      <c r="N533" s="661">
        <v>1</v>
      </c>
      <c r="O533" s="742">
        <v>0.5</v>
      </c>
      <c r="P533" s="662">
        <v>48.27</v>
      </c>
      <c r="Q533" s="677">
        <v>1</v>
      </c>
      <c r="R533" s="661">
        <v>1</v>
      </c>
      <c r="S533" s="677">
        <v>1</v>
      </c>
      <c r="T533" s="742">
        <v>0.5</v>
      </c>
      <c r="U533" s="700">
        <v>1</v>
      </c>
    </row>
    <row r="534" spans="1:21" ht="14.4" customHeight="1" x14ac:dyDescent="0.3">
      <c r="A534" s="660">
        <v>32</v>
      </c>
      <c r="B534" s="661" t="s">
        <v>567</v>
      </c>
      <c r="C534" s="661">
        <v>89301322</v>
      </c>
      <c r="D534" s="740" t="s">
        <v>4384</v>
      </c>
      <c r="E534" s="741" t="s">
        <v>2884</v>
      </c>
      <c r="F534" s="661" t="s">
        <v>2867</v>
      </c>
      <c r="G534" s="661" t="s">
        <v>2958</v>
      </c>
      <c r="H534" s="661" t="s">
        <v>568</v>
      </c>
      <c r="I534" s="661" t="s">
        <v>637</v>
      </c>
      <c r="J534" s="661" t="s">
        <v>3333</v>
      </c>
      <c r="K534" s="661" t="s">
        <v>3148</v>
      </c>
      <c r="L534" s="662">
        <v>24.78</v>
      </c>
      <c r="M534" s="662">
        <v>99.12</v>
      </c>
      <c r="N534" s="661">
        <v>4</v>
      </c>
      <c r="O534" s="742">
        <v>2</v>
      </c>
      <c r="P534" s="662">
        <v>99.12</v>
      </c>
      <c r="Q534" s="677">
        <v>1</v>
      </c>
      <c r="R534" s="661">
        <v>4</v>
      </c>
      <c r="S534" s="677">
        <v>1</v>
      </c>
      <c r="T534" s="742">
        <v>2</v>
      </c>
      <c r="U534" s="700">
        <v>1</v>
      </c>
    </row>
    <row r="535" spans="1:21" ht="14.4" customHeight="1" x14ac:dyDescent="0.3">
      <c r="A535" s="660">
        <v>32</v>
      </c>
      <c r="B535" s="661" t="s">
        <v>567</v>
      </c>
      <c r="C535" s="661">
        <v>89301322</v>
      </c>
      <c r="D535" s="740" t="s">
        <v>4384</v>
      </c>
      <c r="E535" s="741" t="s">
        <v>2884</v>
      </c>
      <c r="F535" s="661" t="s">
        <v>2867</v>
      </c>
      <c r="G535" s="661" t="s">
        <v>2958</v>
      </c>
      <c r="H535" s="661" t="s">
        <v>568</v>
      </c>
      <c r="I535" s="661" t="s">
        <v>1032</v>
      </c>
      <c r="J535" s="661" t="s">
        <v>2959</v>
      </c>
      <c r="K535" s="661" t="s">
        <v>2960</v>
      </c>
      <c r="L535" s="662">
        <v>99.11</v>
      </c>
      <c r="M535" s="662">
        <v>1387.54</v>
      </c>
      <c r="N535" s="661">
        <v>14</v>
      </c>
      <c r="O535" s="742">
        <v>8.5</v>
      </c>
      <c r="P535" s="662">
        <v>792.88</v>
      </c>
      <c r="Q535" s="677">
        <v>0.5714285714285714</v>
      </c>
      <c r="R535" s="661">
        <v>8</v>
      </c>
      <c r="S535" s="677">
        <v>0.5714285714285714</v>
      </c>
      <c r="T535" s="742">
        <v>5.5</v>
      </c>
      <c r="U535" s="700">
        <v>0.6470588235294118</v>
      </c>
    </row>
    <row r="536" spans="1:21" ht="14.4" customHeight="1" x14ac:dyDescent="0.3">
      <c r="A536" s="660">
        <v>32</v>
      </c>
      <c r="B536" s="661" t="s">
        <v>567</v>
      </c>
      <c r="C536" s="661">
        <v>89301322</v>
      </c>
      <c r="D536" s="740" t="s">
        <v>4384</v>
      </c>
      <c r="E536" s="741" t="s">
        <v>2884</v>
      </c>
      <c r="F536" s="661" t="s">
        <v>2867</v>
      </c>
      <c r="G536" s="661" t="s">
        <v>3515</v>
      </c>
      <c r="H536" s="661" t="s">
        <v>568</v>
      </c>
      <c r="I536" s="661" t="s">
        <v>3516</v>
      </c>
      <c r="J536" s="661" t="s">
        <v>3517</v>
      </c>
      <c r="K536" s="661" t="s">
        <v>3518</v>
      </c>
      <c r="L536" s="662">
        <v>149.74</v>
      </c>
      <c r="M536" s="662">
        <v>149.74</v>
      </c>
      <c r="N536" s="661">
        <v>1</v>
      </c>
      <c r="O536" s="742">
        <v>1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32</v>
      </c>
      <c r="B537" s="661" t="s">
        <v>567</v>
      </c>
      <c r="C537" s="661">
        <v>89301322</v>
      </c>
      <c r="D537" s="740" t="s">
        <v>4384</v>
      </c>
      <c r="E537" s="741" t="s">
        <v>2884</v>
      </c>
      <c r="F537" s="661" t="s">
        <v>2867</v>
      </c>
      <c r="G537" s="661" t="s">
        <v>3060</v>
      </c>
      <c r="H537" s="661" t="s">
        <v>568</v>
      </c>
      <c r="I537" s="661" t="s">
        <v>3519</v>
      </c>
      <c r="J537" s="661" t="s">
        <v>3520</v>
      </c>
      <c r="K537" s="661" t="s">
        <v>3521</v>
      </c>
      <c r="L537" s="662">
        <v>0</v>
      </c>
      <c r="M537" s="662">
        <v>0</v>
      </c>
      <c r="N537" s="661">
        <v>10</v>
      </c>
      <c r="O537" s="742">
        <v>2</v>
      </c>
      <c r="P537" s="662">
        <v>0</v>
      </c>
      <c r="Q537" s="677"/>
      <c r="R537" s="661">
        <v>10</v>
      </c>
      <c r="S537" s="677">
        <v>1</v>
      </c>
      <c r="T537" s="742">
        <v>2</v>
      </c>
      <c r="U537" s="700">
        <v>1</v>
      </c>
    </row>
    <row r="538" spans="1:21" ht="14.4" customHeight="1" x14ac:dyDescent="0.3">
      <c r="A538" s="660">
        <v>32</v>
      </c>
      <c r="B538" s="661" t="s">
        <v>567</v>
      </c>
      <c r="C538" s="661">
        <v>89301322</v>
      </c>
      <c r="D538" s="740" t="s">
        <v>4384</v>
      </c>
      <c r="E538" s="741" t="s">
        <v>2884</v>
      </c>
      <c r="F538" s="661" t="s">
        <v>2867</v>
      </c>
      <c r="G538" s="661" t="s">
        <v>2963</v>
      </c>
      <c r="H538" s="661" t="s">
        <v>568</v>
      </c>
      <c r="I538" s="661" t="s">
        <v>767</v>
      </c>
      <c r="J538" s="661" t="s">
        <v>2964</v>
      </c>
      <c r="K538" s="661" t="s">
        <v>2965</v>
      </c>
      <c r="L538" s="662">
        <v>0</v>
      </c>
      <c r="M538" s="662">
        <v>0</v>
      </c>
      <c r="N538" s="661">
        <v>1</v>
      </c>
      <c r="O538" s="742">
        <v>0.5</v>
      </c>
      <c r="P538" s="662"/>
      <c r="Q538" s="677"/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32</v>
      </c>
      <c r="B539" s="661" t="s">
        <v>567</v>
      </c>
      <c r="C539" s="661">
        <v>89301322</v>
      </c>
      <c r="D539" s="740" t="s">
        <v>4384</v>
      </c>
      <c r="E539" s="741" t="s">
        <v>2884</v>
      </c>
      <c r="F539" s="661" t="s">
        <v>2867</v>
      </c>
      <c r="G539" s="661" t="s">
        <v>3074</v>
      </c>
      <c r="H539" s="661" t="s">
        <v>568</v>
      </c>
      <c r="I539" s="661" t="s">
        <v>3103</v>
      </c>
      <c r="J539" s="661" t="s">
        <v>1744</v>
      </c>
      <c r="K539" s="661" t="s">
        <v>3104</v>
      </c>
      <c r="L539" s="662">
        <v>22.44</v>
      </c>
      <c r="M539" s="662">
        <v>67.320000000000007</v>
      </c>
      <c r="N539" s="661">
        <v>3</v>
      </c>
      <c r="O539" s="742">
        <v>1</v>
      </c>
      <c r="P539" s="662">
        <v>67.320000000000007</v>
      </c>
      <c r="Q539" s="677">
        <v>1</v>
      </c>
      <c r="R539" s="661">
        <v>3</v>
      </c>
      <c r="S539" s="677">
        <v>1</v>
      </c>
      <c r="T539" s="742">
        <v>1</v>
      </c>
      <c r="U539" s="700">
        <v>1</v>
      </c>
    </row>
    <row r="540" spans="1:21" ht="14.4" customHeight="1" x14ac:dyDescent="0.3">
      <c r="A540" s="660">
        <v>32</v>
      </c>
      <c r="B540" s="661" t="s">
        <v>567</v>
      </c>
      <c r="C540" s="661">
        <v>89301322</v>
      </c>
      <c r="D540" s="740" t="s">
        <v>4384</v>
      </c>
      <c r="E540" s="741" t="s">
        <v>2884</v>
      </c>
      <c r="F540" s="661" t="s">
        <v>2867</v>
      </c>
      <c r="G540" s="661" t="s">
        <v>3074</v>
      </c>
      <c r="H540" s="661" t="s">
        <v>568</v>
      </c>
      <c r="I540" s="661" t="s">
        <v>2455</v>
      </c>
      <c r="J540" s="661" t="s">
        <v>2456</v>
      </c>
      <c r="K540" s="661" t="s">
        <v>3075</v>
      </c>
      <c r="L540" s="662">
        <v>51.21</v>
      </c>
      <c r="M540" s="662">
        <v>204.84</v>
      </c>
      <c r="N540" s="661">
        <v>4</v>
      </c>
      <c r="O540" s="742">
        <v>2</v>
      </c>
      <c r="P540" s="662">
        <v>102.42</v>
      </c>
      <c r="Q540" s="677">
        <v>0.5</v>
      </c>
      <c r="R540" s="661">
        <v>2</v>
      </c>
      <c r="S540" s="677">
        <v>0.5</v>
      </c>
      <c r="T540" s="742">
        <v>1</v>
      </c>
      <c r="U540" s="700">
        <v>0.5</v>
      </c>
    </row>
    <row r="541" spans="1:21" ht="14.4" customHeight="1" x14ac:dyDescent="0.3">
      <c r="A541" s="660">
        <v>32</v>
      </c>
      <c r="B541" s="661" t="s">
        <v>567</v>
      </c>
      <c r="C541" s="661">
        <v>89301322</v>
      </c>
      <c r="D541" s="740" t="s">
        <v>4384</v>
      </c>
      <c r="E541" s="741" t="s">
        <v>2884</v>
      </c>
      <c r="F541" s="661" t="s">
        <v>2867</v>
      </c>
      <c r="G541" s="661" t="s">
        <v>2968</v>
      </c>
      <c r="H541" s="661" t="s">
        <v>1453</v>
      </c>
      <c r="I541" s="661" t="s">
        <v>1485</v>
      </c>
      <c r="J541" s="661" t="s">
        <v>1486</v>
      </c>
      <c r="K541" s="661" t="s">
        <v>1487</v>
      </c>
      <c r="L541" s="662">
        <v>31.32</v>
      </c>
      <c r="M541" s="662">
        <v>31.32</v>
      </c>
      <c r="N541" s="661">
        <v>1</v>
      </c>
      <c r="O541" s="742">
        <v>1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32</v>
      </c>
      <c r="B542" s="661" t="s">
        <v>567</v>
      </c>
      <c r="C542" s="661">
        <v>89301322</v>
      </c>
      <c r="D542" s="740" t="s">
        <v>4384</v>
      </c>
      <c r="E542" s="741" t="s">
        <v>2884</v>
      </c>
      <c r="F542" s="661" t="s">
        <v>2867</v>
      </c>
      <c r="G542" s="661" t="s">
        <v>2969</v>
      </c>
      <c r="H542" s="661" t="s">
        <v>568</v>
      </c>
      <c r="I542" s="661" t="s">
        <v>3522</v>
      </c>
      <c r="J542" s="661" t="s">
        <v>2029</v>
      </c>
      <c r="K542" s="661" t="s">
        <v>3318</v>
      </c>
      <c r="L542" s="662">
        <v>0</v>
      </c>
      <c r="M542" s="662">
        <v>0</v>
      </c>
      <c r="N542" s="661">
        <v>1</v>
      </c>
      <c r="O542" s="742">
        <v>0.5</v>
      </c>
      <c r="P542" s="662">
        <v>0</v>
      </c>
      <c r="Q542" s="677"/>
      <c r="R542" s="661">
        <v>1</v>
      </c>
      <c r="S542" s="677">
        <v>1</v>
      </c>
      <c r="T542" s="742">
        <v>0.5</v>
      </c>
      <c r="U542" s="700">
        <v>1</v>
      </c>
    </row>
    <row r="543" spans="1:21" ht="14.4" customHeight="1" x14ac:dyDescent="0.3">
      <c r="A543" s="660">
        <v>32</v>
      </c>
      <c r="B543" s="661" t="s">
        <v>567</v>
      </c>
      <c r="C543" s="661">
        <v>89301322</v>
      </c>
      <c r="D543" s="740" t="s">
        <v>4384</v>
      </c>
      <c r="E543" s="741" t="s">
        <v>2884</v>
      </c>
      <c r="F543" s="661" t="s">
        <v>2867</v>
      </c>
      <c r="G543" s="661" t="s">
        <v>3065</v>
      </c>
      <c r="H543" s="661" t="s">
        <v>1453</v>
      </c>
      <c r="I543" s="661" t="s">
        <v>3066</v>
      </c>
      <c r="J543" s="661" t="s">
        <v>3067</v>
      </c>
      <c r="K543" s="661" t="s">
        <v>3068</v>
      </c>
      <c r="L543" s="662">
        <v>120.61</v>
      </c>
      <c r="M543" s="662">
        <v>120.61</v>
      </c>
      <c r="N543" s="661">
        <v>1</v>
      </c>
      <c r="O543" s="742">
        <v>1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32</v>
      </c>
      <c r="B544" s="661" t="s">
        <v>567</v>
      </c>
      <c r="C544" s="661">
        <v>89301322</v>
      </c>
      <c r="D544" s="740" t="s">
        <v>4384</v>
      </c>
      <c r="E544" s="741" t="s">
        <v>2884</v>
      </c>
      <c r="F544" s="661" t="s">
        <v>2867</v>
      </c>
      <c r="G544" s="661" t="s">
        <v>3065</v>
      </c>
      <c r="H544" s="661" t="s">
        <v>1453</v>
      </c>
      <c r="I544" s="661" t="s">
        <v>3207</v>
      </c>
      <c r="J544" s="661" t="s">
        <v>3208</v>
      </c>
      <c r="K544" s="661" t="s">
        <v>3209</v>
      </c>
      <c r="L544" s="662">
        <v>184.74</v>
      </c>
      <c r="M544" s="662">
        <v>184.74</v>
      </c>
      <c r="N544" s="661">
        <v>1</v>
      </c>
      <c r="O544" s="742">
        <v>1</v>
      </c>
      <c r="P544" s="662">
        <v>184.74</v>
      </c>
      <c r="Q544" s="677">
        <v>1</v>
      </c>
      <c r="R544" s="661">
        <v>1</v>
      </c>
      <c r="S544" s="677">
        <v>1</v>
      </c>
      <c r="T544" s="742">
        <v>1</v>
      </c>
      <c r="U544" s="700">
        <v>1</v>
      </c>
    </row>
    <row r="545" spans="1:21" ht="14.4" customHeight="1" x14ac:dyDescent="0.3">
      <c r="A545" s="660">
        <v>32</v>
      </c>
      <c r="B545" s="661" t="s">
        <v>567</v>
      </c>
      <c r="C545" s="661">
        <v>89301322</v>
      </c>
      <c r="D545" s="740" t="s">
        <v>4384</v>
      </c>
      <c r="E545" s="741" t="s">
        <v>2884</v>
      </c>
      <c r="F545" s="661" t="s">
        <v>2867</v>
      </c>
      <c r="G545" s="661" t="s">
        <v>3295</v>
      </c>
      <c r="H545" s="661" t="s">
        <v>568</v>
      </c>
      <c r="I545" s="661" t="s">
        <v>3523</v>
      </c>
      <c r="J545" s="661" t="s">
        <v>1414</v>
      </c>
      <c r="K545" s="661" t="s">
        <v>1585</v>
      </c>
      <c r="L545" s="662">
        <v>0</v>
      </c>
      <c r="M545" s="662">
        <v>0</v>
      </c>
      <c r="N545" s="661">
        <v>1</v>
      </c>
      <c r="O545" s="742">
        <v>0.5</v>
      </c>
      <c r="P545" s="662"/>
      <c r="Q545" s="677"/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32</v>
      </c>
      <c r="B546" s="661" t="s">
        <v>567</v>
      </c>
      <c r="C546" s="661">
        <v>89301322</v>
      </c>
      <c r="D546" s="740" t="s">
        <v>4384</v>
      </c>
      <c r="E546" s="741" t="s">
        <v>2884</v>
      </c>
      <c r="F546" s="661" t="s">
        <v>2867</v>
      </c>
      <c r="G546" s="661" t="s">
        <v>3295</v>
      </c>
      <c r="H546" s="661" t="s">
        <v>568</v>
      </c>
      <c r="I546" s="661" t="s">
        <v>3524</v>
      </c>
      <c r="J546" s="661" t="s">
        <v>1414</v>
      </c>
      <c r="K546" s="661" t="s">
        <v>3525</v>
      </c>
      <c r="L546" s="662">
        <v>0</v>
      </c>
      <c r="M546" s="662">
        <v>0</v>
      </c>
      <c r="N546" s="661">
        <v>1</v>
      </c>
      <c r="O546" s="742">
        <v>1</v>
      </c>
      <c r="P546" s="662">
        <v>0</v>
      </c>
      <c r="Q546" s="677"/>
      <c r="R546" s="661">
        <v>1</v>
      </c>
      <c r="S546" s="677">
        <v>1</v>
      </c>
      <c r="T546" s="742">
        <v>1</v>
      </c>
      <c r="U546" s="700">
        <v>1</v>
      </c>
    </row>
    <row r="547" spans="1:21" ht="14.4" customHeight="1" x14ac:dyDescent="0.3">
      <c r="A547" s="660">
        <v>32</v>
      </c>
      <c r="B547" s="661" t="s">
        <v>567</v>
      </c>
      <c r="C547" s="661">
        <v>89301322</v>
      </c>
      <c r="D547" s="740" t="s">
        <v>4384</v>
      </c>
      <c r="E547" s="741" t="s">
        <v>2884</v>
      </c>
      <c r="F547" s="661" t="s">
        <v>2868</v>
      </c>
      <c r="G547" s="661" t="s">
        <v>3012</v>
      </c>
      <c r="H547" s="661" t="s">
        <v>568</v>
      </c>
      <c r="I547" s="661" t="s">
        <v>2219</v>
      </c>
      <c r="J547" s="661" t="s">
        <v>3014</v>
      </c>
      <c r="K547" s="661"/>
      <c r="L547" s="662">
        <v>0</v>
      </c>
      <c r="M547" s="662">
        <v>0</v>
      </c>
      <c r="N547" s="661">
        <v>1</v>
      </c>
      <c r="O547" s="742">
        <v>1</v>
      </c>
      <c r="P547" s="662">
        <v>0</v>
      </c>
      <c r="Q547" s="677"/>
      <c r="R547" s="661">
        <v>1</v>
      </c>
      <c r="S547" s="677">
        <v>1</v>
      </c>
      <c r="T547" s="742">
        <v>1</v>
      </c>
      <c r="U547" s="700">
        <v>1</v>
      </c>
    </row>
    <row r="548" spans="1:21" ht="14.4" customHeight="1" x14ac:dyDescent="0.3">
      <c r="A548" s="660">
        <v>32</v>
      </c>
      <c r="B548" s="661" t="s">
        <v>567</v>
      </c>
      <c r="C548" s="661">
        <v>89301322</v>
      </c>
      <c r="D548" s="740" t="s">
        <v>4384</v>
      </c>
      <c r="E548" s="741" t="s">
        <v>2884</v>
      </c>
      <c r="F548" s="661" t="s">
        <v>2869</v>
      </c>
      <c r="G548" s="661" t="s">
        <v>3526</v>
      </c>
      <c r="H548" s="661" t="s">
        <v>568</v>
      </c>
      <c r="I548" s="661" t="s">
        <v>3527</v>
      </c>
      <c r="J548" s="661" t="s">
        <v>3528</v>
      </c>
      <c r="K548" s="661" t="s">
        <v>3529</v>
      </c>
      <c r="L548" s="662">
        <v>1000</v>
      </c>
      <c r="M548" s="662">
        <v>2000</v>
      </c>
      <c r="N548" s="661">
        <v>2</v>
      </c>
      <c r="O548" s="742">
        <v>2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32</v>
      </c>
      <c r="B549" s="661" t="s">
        <v>567</v>
      </c>
      <c r="C549" s="661">
        <v>89301322</v>
      </c>
      <c r="D549" s="740" t="s">
        <v>4384</v>
      </c>
      <c r="E549" s="741" t="s">
        <v>2885</v>
      </c>
      <c r="F549" s="661" t="s">
        <v>2867</v>
      </c>
      <c r="G549" s="661" t="s">
        <v>2909</v>
      </c>
      <c r="H549" s="661" t="s">
        <v>568</v>
      </c>
      <c r="I549" s="661" t="s">
        <v>1153</v>
      </c>
      <c r="J549" s="661" t="s">
        <v>1154</v>
      </c>
      <c r="K549" s="661" t="s">
        <v>3025</v>
      </c>
      <c r="L549" s="662">
        <v>1295.6400000000001</v>
      </c>
      <c r="M549" s="662">
        <v>1295.6400000000001</v>
      </c>
      <c r="N549" s="661">
        <v>1</v>
      </c>
      <c r="O549" s="742">
        <v>1</v>
      </c>
      <c r="P549" s="662">
        <v>1295.6400000000001</v>
      </c>
      <c r="Q549" s="677">
        <v>1</v>
      </c>
      <c r="R549" s="661">
        <v>1</v>
      </c>
      <c r="S549" s="677">
        <v>1</v>
      </c>
      <c r="T549" s="742">
        <v>1</v>
      </c>
      <c r="U549" s="700">
        <v>1</v>
      </c>
    </row>
    <row r="550" spans="1:21" ht="14.4" customHeight="1" x14ac:dyDescent="0.3">
      <c r="A550" s="660">
        <v>32</v>
      </c>
      <c r="B550" s="661" t="s">
        <v>567</v>
      </c>
      <c r="C550" s="661">
        <v>89301322</v>
      </c>
      <c r="D550" s="740" t="s">
        <v>4384</v>
      </c>
      <c r="E550" s="741" t="s">
        <v>2885</v>
      </c>
      <c r="F550" s="661" t="s">
        <v>2867</v>
      </c>
      <c r="G550" s="661" t="s">
        <v>3530</v>
      </c>
      <c r="H550" s="661" t="s">
        <v>568</v>
      </c>
      <c r="I550" s="661" t="s">
        <v>3531</v>
      </c>
      <c r="J550" s="661" t="s">
        <v>3532</v>
      </c>
      <c r="K550" s="661" t="s">
        <v>3533</v>
      </c>
      <c r="L550" s="662">
        <v>0</v>
      </c>
      <c r="M550" s="662">
        <v>0</v>
      </c>
      <c r="N550" s="661">
        <v>1</v>
      </c>
      <c r="O550" s="742">
        <v>0.5</v>
      </c>
      <c r="P550" s="662"/>
      <c r="Q550" s="677"/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32</v>
      </c>
      <c r="B551" s="661" t="s">
        <v>567</v>
      </c>
      <c r="C551" s="661">
        <v>89301322</v>
      </c>
      <c r="D551" s="740" t="s">
        <v>4384</v>
      </c>
      <c r="E551" s="741" t="s">
        <v>2885</v>
      </c>
      <c r="F551" s="661" t="s">
        <v>2867</v>
      </c>
      <c r="G551" s="661" t="s">
        <v>2910</v>
      </c>
      <c r="H551" s="661" t="s">
        <v>568</v>
      </c>
      <c r="I551" s="661" t="s">
        <v>3015</v>
      </c>
      <c r="J551" s="661" t="s">
        <v>2914</v>
      </c>
      <c r="K551" s="661" t="s">
        <v>3016</v>
      </c>
      <c r="L551" s="662">
        <v>0</v>
      </c>
      <c r="M551" s="662">
        <v>0</v>
      </c>
      <c r="N551" s="661">
        <v>2</v>
      </c>
      <c r="O551" s="742">
        <v>1</v>
      </c>
      <c r="P551" s="662">
        <v>0</v>
      </c>
      <c r="Q551" s="677"/>
      <c r="R551" s="661">
        <v>1</v>
      </c>
      <c r="S551" s="677">
        <v>0.5</v>
      </c>
      <c r="T551" s="742">
        <v>0.5</v>
      </c>
      <c r="U551" s="700">
        <v>0.5</v>
      </c>
    </row>
    <row r="552" spans="1:21" ht="14.4" customHeight="1" x14ac:dyDescent="0.3">
      <c r="A552" s="660">
        <v>32</v>
      </c>
      <c r="B552" s="661" t="s">
        <v>567</v>
      </c>
      <c r="C552" s="661">
        <v>89301322</v>
      </c>
      <c r="D552" s="740" t="s">
        <v>4384</v>
      </c>
      <c r="E552" s="741" t="s">
        <v>2885</v>
      </c>
      <c r="F552" s="661" t="s">
        <v>2867</v>
      </c>
      <c r="G552" s="661" t="s">
        <v>2910</v>
      </c>
      <c r="H552" s="661" t="s">
        <v>568</v>
      </c>
      <c r="I552" s="661" t="s">
        <v>2911</v>
      </c>
      <c r="J552" s="661" t="s">
        <v>674</v>
      </c>
      <c r="K552" s="661" t="s">
        <v>2912</v>
      </c>
      <c r="L552" s="662">
        <v>135.25</v>
      </c>
      <c r="M552" s="662">
        <v>270.5</v>
      </c>
      <c r="N552" s="661">
        <v>2</v>
      </c>
      <c r="O552" s="742">
        <v>1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32</v>
      </c>
      <c r="B553" s="661" t="s">
        <v>567</v>
      </c>
      <c r="C553" s="661">
        <v>89301322</v>
      </c>
      <c r="D553" s="740" t="s">
        <v>4384</v>
      </c>
      <c r="E553" s="741" t="s">
        <v>2885</v>
      </c>
      <c r="F553" s="661" t="s">
        <v>2867</v>
      </c>
      <c r="G553" s="661" t="s">
        <v>3534</v>
      </c>
      <c r="H553" s="661" t="s">
        <v>568</v>
      </c>
      <c r="I553" s="661" t="s">
        <v>3535</v>
      </c>
      <c r="J553" s="661" t="s">
        <v>3536</v>
      </c>
      <c r="K553" s="661" t="s">
        <v>1559</v>
      </c>
      <c r="L553" s="662">
        <v>0</v>
      </c>
      <c r="M553" s="662">
        <v>0</v>
      </c>
      <c r="N553" s="661">
        <v>3</v>
      </c>
      <c r="O553" s="742">
        <v>1.5</v>
      </c>
      <c r="P553" s="662">
        <v>0</v>
      </c>
      <c r="Q553" s="677"/>
      <c r="R553" s="661">
        <v>2</v>
      </c>
      <c r="S553" s="677">
        <v>0.66666666666666663</v>
      </c>
      <c r="T553" s="742">
        <v>1</v>
      </c>
      <c r="U553" s="700">
        <v>0.66666666666666663</v>
      </c>
    </row>
    <row r="554" spans="1:21" ht="14.4" customHeight="1" x14ac:dyDescent="0.3">
      <c r="A554" s="660">
        <v>32</v>
      </c>
      <c r="B554" s="661" t="s">
        <v>567</v>
      </c>
      <c r="C554" s="661">
        <v>89301322</v>
      </c>
      <c r="D554" s="740" t="s">
        <v>4384</v>
      </c>
      <c r="E554" s="741" t="s">
        <v>2885</v>
      </c>
      <c r="F554" s="661" t="s">
        <v>2867</v>
      </c>
      <c r="G554" s="661" t="s">
        <v>3110</v>
      </c>
      <c r="H554" s="661" t="s">
        <v>1453</v>
      </c>
      <c r="I554" s="661" t="s">
        <v>3111</v>
      </c>
      <c r="J554" s="661" t="s">
        <v>1464</v>
      </c>
      <c r="K554" s="661" t="s">
        <v>3112</v>
      </c>
      <c r="L554" s="662">
        <v>144.01</v>
      </c>
      <c r="M554" s="662">
        <v>144.01</v>
      </c>
      <c r="N554" s="661">
        <v>1</v>
      </c>
      <c r="O554" s="742">
        <v>0.5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32</v>
      </c>
      <c r="B555" s="661" t="s">
        <v>567</v>
      </c>
      <c r="C555" s="661">
        <v>89301322</v>
      </c>
      <c r="D555" s="740" t="s">
        <v>4384</v>
      </c>
      <c r="E555" s="741" t="s">
        <v>2885</v>
      </c>
      <c r="F555" s="661" t="s">
        <v>2867</v>
      </c>
      <c r="G555" s="661" t="s">
        <v>2915</v>
      </c>
      <c r="H555" s="661" t="s">
        <v>568</v>
      </c>
      <c r="I555" s="661" t="s">
        <v>3537</v>
      </c>
      <c r="J555" s="661" t="s">
        <v>3538</v>
      </c>
      <c r="K555" s="661" t="s">
        <v>3539</v>
      </c>
      <c r="L555" s="662">
        <v>0</v>
      </c>
      <c r="M555" s="662">
        <v>0</v>
      </c>
      <c r="N555" s="661">
        <v>1</v>
      </c>
      <c r="O555" s="742">
        <v>0.5</v>
      </c>
      <c r="P555" s="662"/>
      <c r="Q555" s="677"/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32</v>
      </c>
      <c r="B556" s="661" t="s">
        <v>567</v>
      </c>
      <c r="C556" s="661">
        <v>89301322</v>
      </c>
      <c r="D556" s="740" t="s">
        <v>4384</v>
      </c>
      <c r="E556" s="741" t="s">
        <v>2885</v>
      </c>
      <c r="F556" s="661" t="s">
        <v>2867</v>
      </c>
      <c r="G556" s="661" t="s">
        <v>2915</v>
      </c>
      <c r="H556" s="661" t="s">
        <v>568</v>
      </c>
      <c r="I556" s="661" t="s">
        <v>3540</v>
      </c>
      <c r="J556" s="661" t="s">
        <v>932</v>
      </c>
      <c r="K556" s="661" t="s">
        <v>3209</v>
      </c>
      <c r="L556" s="662">
        <v>194.24</v>
      </c>
      <c r="M556" s="662">
        <v>194.24</v>
      </c>
      <c r="N556" s="661">
        <v>1</v>
      </c>
      <c r="O556" s="742">
        <v>0.5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32</v>
      </c>
      <c r="B557" s="661" t="s">
        <v>567</v>
      </c>
      <c r="C557" s="661">
        <v>89301322</v>
      </c>
      <c r="D557" s="740" t="s">
        <v>4384</v>
      </c>
      <c r="E557" s="741" t="s">
        <v>2885</v>
      </c>
      <c r="F557" s="661" t="s">
        <v>2867</v>
      </c>
      <c r="G557" s="661" t="s">
        <v>2918</v>
      </c>
      <c r="H557" s="661" t="s">
        <v>1453</v>
      </c>
      <c r="I557" s="661" t="s">
        <v>3413</v>
      </c>
      <c r="J557" s="661" t="s">
        <v>3414</v>
      </c>
      <c r="K557" s="661" t="s">
        <v>2755</v>
      </c>
      <c r="L557" s="662">
        <v>145.02000000000001</v>
      </c>
      <c r="M557" s="662">
        <v>145.02000000000001</v>
      </c>
      <c r="N557" s="661">
        <v>1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32</v>
      </c>
      <c r="B558" s="661" t="s">
        <v>567</v>
      </c>
      <c r="C558" s="661">
        <v>89301322</v>
      </c>
      <c r="D558" s="740" t="s">
        <v>4384</v>
      </c>
      <c r="E558" s="741" t="s">
        <v>2885</v>
      </c>
      <c r="F558" s="661" t="s">
        <v>2867</v>
      </c>
      <c r="G558" s="661" t="s">
        <v>2918</v>
      </c>
      <c r="H558" s="661" t="s">
        <v>1453</v>
      </c>
      <c r="I558" s="661" t="s">
        <v>3413</v>
      </c>
      <c r="J558" s="661" t="s">
        <v>3414</v>
      </c>
      <c r="K558" s="661" t="s">
        <v>2755</v>
      </c>
      <c r="L558" s="662">
        <v>149.52000000000001</v>
      </c>
      <c r="M558" s="662">
        <v>149.52000000000001</v>
      </c>
      <c r="N558" s="661">
        <v>1</v>
      </c>
      <c r="O558" s="742">
        <v>0.5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32</v>
      </c>
      <c r="B559" s="661" t="s">
        <v>567</v>
      </c>
      <c r="C559" s="661">
        <v>89301322</v>
      </c>
      <c r="D559" s="740" t="s">
        <v>4384</v>
      </c>
      <c r="E559" s="741" t="s">
        <v>2885</v>
      </c>
      <c r="F559" s="661" t="s">
        <v>2867</v>
      </c>
      <c r="G559" s="661" t="s">
        <v>3139</v>
      </c>
      <c r="H559" s="661" t="s">
        <v>1453</v>
      </c>
      <c r="I559" s="661" t="s">
        <v>3142</v>
      </c>
      <c r="J559" s="661" t="s">
        <v>3141</v>
      </c>
      <c r="K559" s="661" t="s">
        <v>1417</v>
      </c>
      <c r="L559" s="662">
        <v>208.19</v>
      </c>
      <c r="M559" s="662">
        <v>208.19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32</v>
      </c>
      <c r="B560" s="661" t="s">
        <v>567</v>
      </c>
      <c r="C560" s="661">
        <v>89301322</v>
      </c>
      <c r="D560" s="740" t="s">
        <v>4384</v>
      </c>
      <c r="E560" s="741" t="s">
        <v>2885</v>
      </c>
      <c r="F560" s="661" t="s">
        <v>2867</v>
      </c>
      <c r="G560" s="661" t="s">
        <v>3139</v>
      </c>
      <c r="H560" s="661" t="s">
        <v>1453</v>
      </c>
      <c r="I560" s="661" t="s">
        <v>2367</v>
      </c>
      <c r="J560" s="661" t="s">
        <v>2368</v>
      </c>
      <c r="K560" s="661" t="s">
        <v>2825</v>
      </c>
      <c r="L560" s="662">
        <v>416.37</v>
      </c>
      <c r="M560" s="662">
        <v>416.37</v>
      </c>
      <c r="N560" s="661">
        <v>1</v>
      </c>
      <c r="O560" s="742">
        <v>0.5</v>
      </c>
      <c r="P560" s="662">
        <v>416.37</v>
      </c>
      <c r="Q560" s="677">
        <v>1</v>
      </c>
      <c r="R560" s="661">
        <v>1</v>
      </c>
      <c r="S560" s="677">
        <v>1</v>
      </c>
      <c r="T560" s="742">
        <v>0.5</v>
      </c>
      <c r="U560" s="700">
        <v>1</v>
      </c>
    </row>
    <row r="561" spans="1:21" ht="14.4" customHeight="1" x14ac:dyDescent="0.3">
      <c r="A561" s="660">
        <v>32</v>
      </c>
      <c r="B561" s="661" t="s">
        <v>567</v>
      </c>
      <c r="C561" s="661">
        <v>89301322</v>
      </c>
      <c r="D561" s="740" t="s">
        <v>4384</v>
      </c>
      <c r="E561" s="741" t="s">
        <v>2885</v>
      </c>
      <c r="F561" s="661" t="s">
        <v>2867</v>
      </c>
      <c r="G561" s="661" t="s">
        <v>3113</v>
      </c>
      <c r="H561" s="661" t="s">
        <v>1453</v>
      </c>
      <c r="I561" s="661" t="s">
        <v>3541</v>
      </c>
      <c r="J561" s="661" t="s">
        <v>3542</v>
      </c>
      <c r="K561" s="661" t="s">
        <v>1585</v>
      </c>
      <c r="L561" s="662">
        <v>70.23</v>
      </c>
      <c r="M561" s="662">
        <v>140.46</v>
      </c>
      <c r="N561" s="661">
        <v>2</v>
      </c>
      <c r="O561" s="742">
        <v>1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32</v>
      </c>
      <c r="B562" s="661" t="s">
        <v>567</v>
      </c>
      <c r="C562" s="661">
        <v>89301322</v>
      </c>
      <c r="D562" s="740" t="s">
        <v>4384</v>
      </c>
      <c r="E562" s="741" t="s">
        <v>2885</v>
      </c>
      <c r="F562" s="661" t="s">
        <v>2867</v>
      </c>
      <c r="G562" s="661" t="s">
        <v>3113</v>
      </c>
      <c r="H562" s="661" t="s">
        <v>568</v>
      </c>
      <c r="I562" s="661" t="s">
        <v>3543</v>
      </c>
      <c r="J562" s="661" t="s">
        <v>3544</v>
      </c>
      <c r="K562" s="661" t="s">
        <v>3545</v>
      </c>
      <c r="L562" s="662">
        <v>0</v>
      </c>
      <c r="M562" s="662">
        <v>0</v>
      </c>
      <c r="N562" s="661">
        <v>1</v>
      </c>
      <c r="O562" s="742">
        <v>0.5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32</v>
      </c>
      <c r="B563" s="661" t="s">
        <v>567</v>
      </c>
      <c r="C563" s="661">
        <v>89301322</v>
      </c>
      <c r="D563" s="740" t="s">
        <v>4384</v>
      </c>
      <c r="E563" s="741" t="s">
        <v>2885</v>
      </c>
      <c r="F563" s="661" t="s">
        <v>2867</v>
      </c>
      <c r="G563" s="661" t="s">
        <v>3085</v>
      </c>
      <c r="H563" s="661" t="s">
        <v>1453</v>
      </c>
      <c r="I563" s="661" t="s">
        <v>1455</v>
      </c>
      <c r="J563" s="661" t="s">
        <v>1456</v>
      </c>
      <c r="K563" s="661" t="s">
        <v>2811</v>
      </c>
      <c r="L563" s="662">
        <v>227.32</v>
      </c>
      <c r="M563" s="662">
        <v>681.96</v>
      </c>
      <c r="N563" s="661">
        <v>3</v>
      </c>
      <c r="O563" s="742">
        <v>3</v>
      </c>
      <c r="P563" s="662">
        <v>454.64</v>
      </c>
      <c r="Q563" s="677">
        <v>0.66666666666666663</v>
      </c>
      <c r="R563" s="661">
        <v>2</v>
      </c>
      <c r="S563" s="677">
        <v>0.66666666666666663</v>
      </c>
      <c r="T563" s="742">
        <v>2</v>
      </c>
      <c r="U563" s="700">
        <v>0.66666666666666663</v>
      </c>
    </row>
    <row r="564" spans="1:21" ht="14.4" customHeight="1" x14ac:dyDescent="0.3">
      <c r="A564" s="660">
        <v>32</v>
      </c>
      <c r="B564" s="661" t="s">
        <v>567</v>
      </c>
      <c r="C564" s="661">
        <v>89301322</v>
      </c>
      <c r="D564" s="740" t="s">
        <v>4384</v>
      </c>
      <c r="E564" s="741" t="s">
        <v>2885</v>
      </c>
      <c r="F564" s="661" t="s">
        <v>2867</v>
      </c>
      <c r="G564" s="661" t="s">
        <v>3085</v>
      </c>
      <c r="H564" s="661" t="s">
        <v>1453</v>
      </c>
      <c r="I564" s="661" t="s">
        <v>1951</v>
      </c>
      <c r="J564" s="661" t="s">
        <v>1456</v>
      </c>
      <c r="K564" s="661" t="s">
        <v>1952</v>
      </c>
      <c r="L564" s="662">
        <v>340.97</v>
      </c>
      <c r="M564" s="662">
        <v>340.97</v>
      </c>
      <c r="N564" s="661">
        <v>1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32</v>
      </c>
      <c r="B565" s="661" t="s">
        <v>567</v>
      </c>
      <c r="C565" s="661">
        <v>89301322</v>
      </c>
      <c r="D565" s="740" t="s">
        <v>4384</v>
      </c>
      <c r="E565" s="741" t="s">
        <v>2885</v>
      </c>
      <c r="F565" s="661" t="s">
        <v>2867</v>
      </c>
      <c r="G565" s="661" t="s">
        <v>3017</v>
      </c>
      <c r="H565" s="661" t="s">
        <v>568</v>
      </c>
      <c r="I565" s="661" t="s">
        <v>3546</v>
      </c>
      <c r="J565" s="661" t="s">
        <v>3547</v>
      </c>
      <c r="K565" s="661" t="s">
        <v>3548</v>
      </c>
      <c r="L565" s="662">
        <v>52.4</v>
      </c>
      <c r="M565" s="662">
        <v>104.8</v>
      </c>
      <c r="N565" s="661">
        <v>2</v>
      </c>
      <c r="O565" s="742">
        <v>0.5</v>
      </c>
      <c r="P565" s="662">
        <v>104.8</v>
      </c>
      <c r="Q565" s="677">
        <v>1</v>
      </c>
      <c r="R565" s="661">
        <v>2</v>
      </c>
      <c r="S565" s="677">
        <v>1</v>
      </c>
      <c r="T565" s="742">
        <v>0.5</v>
      </c>
      <c r="U565" s="700">
        <v>1</v>
      </c>
    </row>
    <row r="566" spans="1:21" ht="14.4" customHeight="1" x14ac:dyDescent="0.3">
      <c r="A566" s="660">
        <v>32</v>
      </c>
      <c r="B566" s="661" t="s">
        <v>567</v>
      </c>
      <c r="C566" s="661">
        <v>89301322</v>
      </c>
      <c r="D566" s="740" t="s">
        <v>4384</v>
      </c>
      <c r="E566" s="741" t="s">
        <v>2885</v>
      </c>
      <c r="F566" s="661" t="s">
        <v>2867</v>
      </c>
      <c r="G566" s="661" t="s">
        <v>3086</v>
      </c>
      <c r="H566" s="661" t="s">
        <v>1453</v>
      </c>
      <c r="I566" s="661" t="s">
        <v>3549</v>
      </c>
      <c r="J566" s="661" t="s">
        <v>1607</v>
      </c>
      <c r="K566" s="661" t="s">
        <v>2620</v>
      </c>
      <c r="L566" s="662">
        <v>264</v>
      </c>
      <c r="M566" s="662">
        <v>264</v>
      </c>
      <c r="N566" s="661">
        <v>1</v>
      </c>
      <c r="O566" s="742">
        <v>0.5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32</v>
      </c>
      <c r="B567" s="661" t="s">
        <v>567</v>
      </c>
      <c r="C567" s="661">
        <v>89301322</v>
      </c>
      <c r="D567" s="740" t="s">
        <v>4384</v>
      </c>
      <c r="E567" s="741" t="s">
        <v>2885</v>
      </c>
      <c r="F567" s="661" t="s">
        <v>2867</v>
      </c>
      <c r="G567" s="661" t="s">
        <v>3086</v>
      </c>
      <c r="H567" s="661" t="s">
        <v>1453</v>
      </c>
      <c r="I567" s="661" t="s">
        <v>1546</v>
      </c>
      <c r="J567" s="661" t="s">
        <v>1547</v>
      </c>
      <c r="K567" s="661" t="s">
        <v>2805</v>
      </c>
      <c r="L567" s="662">
        <v>65.989999999999995</v>
      </c>
      <c r="M567" s="662">
        <v>131.97999999999999</v>
      </c>
      <c r="N567" s="661">
        <v>2</v>
      </c>
      <c r="O567" s="742">
        <v>1</v>
      </c>
      <c r="P567" s="662">
        <v>131.97999999999999</v>
      </c>
      <c r="Q567" s="677">
        <v>1</v>
      </c>
      <c r="R567" s="661">
        <v>2</v>
      </c>
      <c r="S567" s="677">
        <v>1</v>
      </c>
      <c r="T567" s="742">
        <v>1</v>
      </c>
      <c r="U567" s="700">
        <v>1</v>
      </c>
    </row>
    <row r="568" spans="1:21" ht="14.4" customHeight="1" x14ac:dyDescent="0.3">
      <c r="A568" s="660">
        <v>32</v>
      </c>
      <c r="B568" s="661" t="s">
        <v>567</v>
      </c>
      <c r="C568" s="661">
        <v>89301322</v>
      </c>
      <c r="D568" s="740" t="s">
        <v>4384</v>
      </c>
      <c r="E568" s="741" t="s">
        <v>2885</v>
      </c>
      <c r="F568" s="661" t="s">
        <v>2867</v>
      </c>
      <c r="G568" s="661" t="s">
        <v>3086</v>
      </c>
      <c r="H568" s="661" t="s">
        <v>1453</v>
      </c>
      <c r="I568" s="661" t="s">
        <v>3087</v>
      </c>
      <c r="J568" s="661" t="s">
        <v>1607</v>
      </c>
      <c r="K568" s="661" t="s">
        <v>3088</v>
      </c>
      <c r="L568" s="662">
        <v>264</v>
      </c>
      <c r="M568" s="662">
        <v>792</v>
      </c>
      <c r="N568" s="661">
        <v>3</v>
      </c>
      <c r="O568" s="742">
        <v>2.5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32</v>
      </c>
      <c r="B569" s="661" t="s">
        <v>567</v>
      </c>
      <c r="C569" s="661">
        <v>89301322</v>
      </c>
      <c r="D569" s="740" t="s">
        <v>4384</v>
      </c>
      <c r="E569" s="741" t="s">
        <v>2885</v>
      </c>
      <c r="F569" s="661" t="s">
        <v>2867</v>
      </c>
      <c r="G569" s="661" t="s">
        <v>3086</v>
      </c>
      <c r="H569" s="661" t="s">
        <v>568</v>
      </c>
      <c r="I569" s="661" t="s">
        <v>3550</v>
      </c>
      <c r="J569" s="661" t="s">
        <v>3551</v>
      </c>
      <c r="K569" s="661" t="s">
        <v>1417</v>
      </c>
      <c r="L569" s="662">
        <v>0</v>
      </c>
      <c r="M569" s="662">
        <v>0</v>
      </c>
      <c r="N569" s="661">
        <v>1</v>
      </c>
      <c r="O569" s="742">
        <v>0.5</v>
      </c>
      <c r="P569" s="662"/>
      <c r="Q569" s="677"/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32</v>
      </c>
      <c r="B570" s="661" t="s">
        <v>567</v>
      </c>
      <c r="C570" s="661">
        <v>89301322</v>
      </c>
      <c r="D570" s="740" t="s">
        <v>4384</v>
      </c>
      <c r="E570" s="741" t="s">
        <v>2885</v>
      </c>
      <c r="F570" s="661" t="s">
        <v>2867</v>
      </c>
      <c r="G570" s="661" t="s">
        <v>3086</v>
      </c>
      <c r="H570" s="661" t="s">
        <v>1453</v>
      </c>
      <c r="I570" s="661" t="s">
        <v>3552</v>
      </c>
      <c r="J570" s="661" t="s">
        <v>1607</v>
      </c>
      <c r="K570" s="661" t="s">
        <v>3088</v>
      </c>
      <c r="L570" s="662">
        <v>264</v>
      </c>
      <c r="M570" s="662">
        <v>264</v>
      </c>
      <c r="N570" s="661">
        <v>1</v>
      </c>
      <c r="O570" s="742">
        <v>1</v>
      </c>
      <c r="P570" s="662">
        <v>264</v>
      </c>
      <c r="Q570" s="677">
        <v>1</v>
      </c>
      <c r="R570" s="661">
        <v>1</v>
      </c>
      <c r="S570" s="677">
        <v>1</v>
      </c>
      <c r="T570" s="742">
        <v>1</v>
      </c>
      <c r="U570" s="700">
        <v>1</v>
      </c>
    </row>
    <row r="571" spans="1:21" ht="14.4" customHeight="1" x14ac:dyDescent="0.3">
      <c r="A571" s="660">
        <v>32</v>
      </c>
      <c r="B571" s="661" t="s">
        <v>567</v>
      </c>
      <c r="C571" s="661">
        <v>89301322</v>
      </c>
      <c r="D571" s="740" t="s">
        <v>4384</v>
      </c>
      <c r="E571" s="741" t="s">
        <v>2885</v>
      </c>
      <c r="F571" s="661" t="s">
        <v>2867</v>
      </c>
      <c r="G571" s="661" t="s">
        <v>2976</v>
      </c>
      <c r="H571" s="661" t="s">
        <v>568</v>
      </c>
      <c r="I571" s="661" t="s">
        <v>2977</v>
      </c>
      <c r="J571" s="661" t="s">
        <v>2978</v>
      </c>
      <c r="K571" s="661" t="s">
        <v>2979</v>
      </c>
      <c r="L571" s="662">
        <v>0</v>
      </c>
      <c r="M571" s="662">
        <v>0</v>
      </c>
      <c r="N571" s="661">
        <v>3</v>
      </c>
      <c r="O571" s="742">
        <v>0.5</v>
      </c>
      <c r="P571" s="662"/>
      <c r="Q571" s="677"/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32</v>
      </c>
      <c r="B572" s="661" t="s">
        <v>567</v>
      </c>
      <c r="C572" s="661">
        <v>89301322</v>
      </c>
      <c r="D572" s="740" t="s">
        <v>4384</v>
      </c>
      <c r="E572" s="741" t="s">
        <v>2885</v>
      </c>
      <c r="F572" s="661" t="s">
        <v>2867</v>
      </c>
      <c r="G572" s="661" t="s">
        <v>2980</v>
      </c>
      <c r="H572" s="661" t="s">
        <v>568</v>
      </c>
      <c r="I572" s="661" t="s">
        <v>3553</v>
      </c>
      <c r="J572" s="661" t="s">
        <v>702</v>
      </c>
      <c r="K572" s="661" t="s">
        <v>1401</v>
      </c>
      <c r="L572" s="662">
        <v>0</v>
      </c>
      <c r="M572" s="662">
        <v>0</v>
      </c>
      <c r="N572" s="661">
        <v>1</v>
      </c>
      <c r="O572" s="742">
        <v>0.5</v>
      </c>
      <c r="P572" s="662"/>
      <c r="Q572" s="677"/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32</v>
      </c>
      <c r="B573" s="661" t="s">
        <v>567</v>
      </c>
      <c r="C573" s="661">
        <v>89301322</v>
      </c>
      <c r="D573" s="740" t="s">
        <v>4384</v>
      </c>
      <c r="E573" s="741" t="s">
        <v>2885</v>
      </c>
      <c r="F573" s="661" t="s">
        <v>2867</v>
      </c>
      <c r="G573" s="661" t="s">
        <v>3116</v>
      </c>
      <c r="H573" s="661" t="s">
        <v>568</v>
      </c>
      <c r="I573" s="661" t="s">
        <v>3554</v>
      </c>
      <c r="J573" s="661" t="s">
        <v>924</v>
      </c>
      <c r="K573" s="661" t="s">
        <v>3555</v>
      </c>
      <c r="L573" s="662">
        <v>1539.57</v>
      </c>
      <c r="M573" s="662">
        <v>4618.71</v>
      </c>
      <c r="N573" s="661">
        <v>3</v>
      </c>
      <c r="O573" s="742">
        <v>1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32</v>
      </c>
      <c r="B574" s="661" t="s">
        <v>567</v>
      </c>
      <c r="C574" s="661">
        <v>89301322</v>
      </c>
      <c r="D574" s="740" t="s">
        <v>4384</v>
      </c>
      <c r="E574" s="741" t="s">
        <v>2885</v>
      </c>
      <c r="F574" s="661" t="s">
        <v>2867</v>
      </c>
      <c r="G574" s="661" t="s">
        <v>2922</v>
      </c>
      <c r="H574" s="661" t="s">
        <v>568</v>
      </c>
      <c r="I574" s="661" t="s">
        <v>828</v>
      </c>
      <c r="J574" s="661" t="s">
        <v>2046</v>
      </c>
      <c r="K574" s="661" t="s">
        <v>2981</v>
      </c>
      <c r="L574" s="662">
        <v>123.3</v>
      </c>
      <c r="M574" s="662">
        <v>123.3</v>
      </c>
      <c r="N574" s="661">
        <v>1</v>
      </c>
      <c r="O574" s="742">
        <v>0.5</v>
      </c>
      <c r="P574" s="662">
        <v>123.3</v>
      </c>
      <c r="Q574" s="677">
        <v>1</v>
      </c>
      <c r="R574" s="661">
        <v>1</v>
      </c>
      <c r="S574" s="677">
        <v>1</v>
      </c>
      <c r="T574" s="742">
        <v>0.5</v>
      </c>
      <c r="U574" s="700">
        <v>1</v>
      </c>
    </row>
    <row r="575" spans="1:21" ht="14.4" customHeight="1" x14ac:dyDescent="0.3">
      <c r="A575" s="660">
        <v>32</v>
      </c>
      <c r="B575" s="661" t="s">
        <v>567</v>
      </c>
      <c r="C575" s="661">
        <v>89301322</v>
      </c>
      <c r="D575" s="740" t="s">
        <v>4384</v>
      </c>
      <c r="E575" s="741" t="s">
        <v>2885</v>
      </c>
      <c r="F575" s="661" t="s">
        <v>2867</v>
      </c>
      <c r="G575" s="661" t="s">
        <v>2925</v>
      </c>
      <c r="H575" s="661" t="s">
        <v>568</v>
      </c>
      <c r="I575" s="661" t="s">
        <v>1821</v>
      </c>
      <c r="J575" s="661" t="s">
        <v>1822</v>
      </c>
      <c r="K575" s="661" t="s">
        <v>2781</v>
      </c>
      <c r="L575" s="662">
        <v>2991.23</v>
      </c>
      <c r="M575" s="662">
        <v>8973.69</v>
      </c>
      <c r="N575" s="661">
        <v>3</v>
      </c>
      <c r="O575" s="742">
        <v>1.5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32</v>
      </c>
      <c r="B576" s="661" t="s">
        <v>567</v>
      </c>
      <c r="C576" s="661">
        <v>89301322</v>
      </c>
      <c r="D576" s="740" t="s">
        <v>4384</v>
      </c>
      <c r="E576" s="741" t="s">
        <v>2885</v>
      </c>
      <c r="F576" s="661" t="s">
        <v>2867</v>
      </c>
      <c r="G576" s="661" t="s">
        <v>2930</v>
      </c>
      <c r="H576" s="661" t="s">
        <v>568</v>
      </c>
      <c r="I576" s="661" t="s">
        <v>3556</v>
      </c>
      <c r="J576" s="661" t="s">
        <v>3557</v>
      </c>
      <c r="K576" s="661" t="s">
        <v>3558</v>
      </c>
      <c r="L576" s="662">
        <v>98.29</v>
      </c>
      <c r="M576" s="662">
        <v>98.29</v>
      </c>
      <c r="N576" s="661">
        <v>1</v>
      </c>
      <c r="O576" s="742">
        <v>0.5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32</v>
      </c>
      <c r="B577" s="661" t="s">
        <v>567</v>
      </c>
      <c r="C577" s="661">
        <v>89301322</v>
      </c>
      <c r="D577" s="740" t="s">
        <v>4384</v>
      </c>
      <c r="E577" s="741" t="s">
        <v>2885</v>
      </c>
      <c r="F577" s="661" t="s">
        <v>2867</v>
      </c>
      <c r="G577" s="661" t="s">
        <v>2930</v>
      </c>
      <c r="H577" s="661" t="s">
        <v>568</v>
      </c>
      <c r="I577" s="661" t="s">
        <v>3559</v>
      </c>
      <c r="J577" s="661" t="s">
        <v>3557</v>
      </c>
      <c r="K577" s="661" t="s">
        <v>3560</v>
      </c>
      <c r="L577" s="662">
        <v>196.56</v>
      </c>
      <c r="M577" s="662">
        <v>196.56</v>
      </c>
      <c r="N577" s="661">
        <v>1</v>
      </c>
      <c r="O577" s="742">
        <v>1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32</v>
      </c>
      <c r="B578" s="661" t="s">
        <v>567</v>
      </c>
      <c r="C578" s="661">
        <v>89301322</v>
      </c>
      <c r="D578" s="740" t="s">
        <v>4384</v>
      </c>
      <c r="E578" s="741" t="s">
        <v>2885</v>
      </c>
      <c r="F578" s="661" t="s">
        <v>2867</v>
      </c>
      <c r="G578" s="661" t="s">
        <v>2930</v>
      </c>
      <c r="H578" s="661" t="s">
        <v>568</v>
      </c>
      <c r="I578" s="661" t="s">
        <v>869</v>
      </c>
      <c r="J578" s="661" t="s">
        <v>2932</v>
      </c>
      <c r="K578" s="661" t="s">
        <v>3155</v>
      </c>
      <c r="L578" s="662">
        <v>63.7</v>
      </c>
      <c r="M578" s="662">
        <v>127.4</v>
      </c>
      <c r="N578" s="661">
        <v>2</v>
      </c>
      <c r="O578" s="742">
        <v>0.5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32</v>
      </c>
      <c r="B579" s="661" t="s">
        <v>567</v>
      </c>
      <c r="C579" s="661">
        <v>89301322</v>
      </c>
      <c r="D579" s="740" t="s">
        <v>4384</v>
      </c>
      <c r="E579" s="741" t="s">
        <v>2885</v>
      </c>
      <c r="F579" s="661" t="s">
        <v>2867</v>
      </c>
      <c r="G579" s="661" t="s">
        <v>3361</v>
      </c>
      <c r="H579" s="661" t="s">
        <v>1453</v>
      </c>
      <c r="I579" s="661" t="s">
        <v>3431</v>
      </c>
      <c r="J579" s="661" t="s">
        <v>2794</v>
      </c>
      <c r="K579" s="661" t="s">
        <v>3432</v>
      </c>
      <c r="L579" s="662">
        <v>848.49</v>
      </c>
      <c r="M579" s="662">
        <v>4242.4500000000007</v>
      </c>
      <c r="N579" s="661">
        <v>5</v>
      </c>
      <c r="O579" s="742">
        <v>2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32</v>
      </c>
      <c r="B580" s="661" t="s">
        <v>567</v>
      </c>
      <c r="C580" s="661">
        <v>89301322</v>
      </c>
      <c r="D580" s="740" t="s">
        <v>4384</v>
      </c>
      <c r="E580" s="741" t="s">
        <v>2885</v>
      </c>
      <c r="F580" s="661" t="s">
        <v>2867</v>
      </c>
      <c r="G580" s="661" t="s">
        <v>3361</v>
      </c>
      <c r="H580" s="661" t="s">
        <v>1453</v>
      </c>
      <c r="I580" s="661" t="s">
        <v>3362</v>
      </c>
      <c r="J580" s="661" t="s">
        <v>3363</v>
      </c>
      <c r="K580" s="661" t="s">
        <v>3364</v>
      </c>
      <c r="L580" s="662">
        <v>478.07</v>
      </c>
      <c r="M580" s="662">
        <v>1434.21</v>
      </c>
      <c r="N580" s="661">
        <v>3</v>
      </c>
      <c r="O580" s="742">
        <v>0.5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32</v>
      </c>
      <c r="B581" s="661" t="s">
        <v>567</v>
      </c>
      <c r="C581" s="661">
        <v>89301322</v>
      </c>
      <c r="D581" s="740" t="s">
        <v>4384</v>
      </c>
      <c r="E581" s="741" t="s">
        <v>2885</v>
      </c>
      <c r="F581" s="661" t="s">
        <v>2867</v>
      </c>
      <c r="G581" s="661" t="s">
        <v>3243</v>
      </c>
      <c r="H581" s="661" t="s">
        <v>568</v>
      </c>
      <c r="I581" s="661" t="s">
        <v>804</v>
      </c>
      <c r="J581" s="661" t="s">
        <v>805</v>
      </c>
      <c r="K581" s="661" t="s">
        <v>3244</v>
      </c>
      <c r="L581" s="662">
        <v>156.77000000000001</v>
      </c>
      <c r="M581" s="662">
        <v>470.31000000000006</v>
      </c>
      <c r="N581" s="661">
        <v>3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32</v>
      </c>
      <c r="B582" s="661" t="s">
        <v>567</v>
      </c>
      <c r="C582" s="661">
        <v>89301322</v>
      </c>
      <c r="D582" s="740" t="s">
        <v>4384</v>
      </c>
      <c r="E582" s="741" t="s">
        <v>2885</v>
      </c>
      <c r="F582" s="661" t="s">
        <v>2867</v>
      </c>
      <c r="G582" s="661" t="s">
        <v>3245</v>
      </c>
      <c r="H582" s="661" t="s">
        <v>568</v>
      </c>
      <c r="I582" s="661" t="s">
        <v>3561</v>
      </c>
      <c r="J582" s="661" t="s">
        <v>2037</v>
      </c>
      <c r="K582" s="661" t="s">
        <v>3269</v>
      </c>
      <c r="L582" s="662">
        <v>0</v>
      </c>
      <c r="M582" s="662">
        <v>0</v>
      </c>
      <c r="N582" s="661">
        <v>1</v>
      </c>
      <c r="O582" s="742">
        <v>0.5</v>
      </c>
      <c r="P582" s="662">
        <v>0</v>
      </c>
      <c r="Q582" s="677"/>
      <c r="R582" s="661">
        <v>1</v>
      </c>
      <c r="S582" s="677">
        <v>1</v>
      </c>
      <c r="T582" s="742">
        <v>0.5</v>
      </c>
      <c r="U582" s="700">
        <v>1</v>
      </c>
    </row>
    <row r="583" spans="1:21" ht="14.4" customHeight="1" x14ac:dyDescent="0.3">
      <c r="A583" s="660">
        <v>32</v>
      </c>
      <c r="B583" s="661" t="s">
        <v>567</v>
      </c>
      <c r="C583" s="661">
        <v>89301322</v>
      </c>
      <c r="D583" s="740" t="s">
        <v>4384</v>
      </c>
      <c r="E583" s="741" t="s">
        <v>2885</v>
      </c>
      <c r="F583" s="661" t="s">
        <v>2867</v>
      </c>
      <c r="G583" s="661" t="s">
        <v>3562</v>
      </c>
      <c r="H583" s="661" t="s">
        <v>568</v>
      </c>
      <c r="I583" s="661" t="s">
        <v>3563</v>
      </c>
      <c r="J583" s="661" t="s">
        <v>3564</v>
      </c>
      <c r="K583" s="661" t="s">
        <v>3539</v>
      </c>
      <c r="L583" s="662">
        <v>0</v>
      </c>
      <c r="M583" s="662">
        <v>0</v>
      </c>
      <c r="N583" s="661">
        <v>2</v>
      </c>
      <c r="O583" s="742">
        <v>2</v>
      </c>
      <c r="P583" s="662"/>
      <c r="Q583" s="677"/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32</v>
      </c>
      <c r="B584" s="661" t="s">
        <v>567</v>
      </c>
      <c r="C584" s="661">
        <v>89301322</v>
      </c>
      <c r="D584" s="740" t="s">
        <v>4384</v>
      </c>
      <c r="E584" s="741" t="s">
        <v>2885</v>
      </c>
      <c r="F584" s="661" t="s">
        <v>2867</v>
      </c>
      <c r="G584" s="661" t="s">
        <v>3031</v>
      </c>
      <c r="H584" s="661" t="s">
        <v>568</v>
      </c>
      <c r="I584" s="661" t="s">
        <v>900</v>
      </c>
      <c r="J584" s="661" t="s">
        <v>901</v>
      </c>
      <c r="K584" s="661" t="s">
        <v>902</v>
      </c>
      <c r="L584" s="662">
        <v>33</v>
      </c>
      <c r="M584" s="662">
        <v>429</v>
      </c>
      <c r="N584" s="661">
        <v>13</v>
      </c>
      <c r="O584" s="742">
        <v>4</v>
      </c>
      <c r="P584" s="662">
        <v>165</v>
      </c>
      <c r="Q584" s="677">
        <v>0.38461538461538464</v>
      </c>
      <c r="R584" s="661">
        <v>5</v>
      </c>
      <c r="S584" s="677">
        <v>0.38461538461538464</v>
      </c>
      <c r="T584" s="742">
        <v>2</v>
      </c>
      <c r="U584" s="700">
        <v>0.5</v>
      </c>
    </row>
    <row r="585" spans="1:21" ht="14.4" customHeight="1" x14ac:dyDescent="0.3">
      <c r="A585" s="660">
        <v>32</v>
      </c>
      <c r="B585" s="661" t="s">
        <v>567</v>
      </c>
      <c r="C585" s="661">
        <v>89301322</v>
      </c>
      <c r="D585" s="740" t="s">
        <v>4384</v>
      </c>
      <c r="E585" s="741" t="s">
        <v>2885</v>
      </c>
      <c r="F585" s="661" t="s">
        <v>2867</v>
      </c>
      <c r="G585" s="661" t="s">
        <v>3031</v>
      </c>
      <c r="H585" s="661" t="s">
        <v>568</v>
      </c>
      <c r="I585" s="661" t="s">
        <v>3032</v>
      </c>
      <c r="J585" s="661" t="s">
        <v>3033</v>
      </c>
      <c r="K585" s="661" t="s">
        <v>3034</v>
      </c>
      <c r="L585" s="662">
        <v>0</v>
      </c>
      <c r="M585" s="662">
        <v>0</v>
      </c>
      <c r="N585" s="661">
        <v>1</v>
      </c>
      <c r="O585" s="742">
        <v>1</v>
      </c>
      <c r="P585" s="662"/>
      <c r="Q585" s="677"/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32</v>
      </c>
      <c r="B586" s="661" t="s">
        <v>567</v>
      </c>
      <c r="C586" s="661">
        <v>89301322</v>
      </c>
      <c r="D586" s="740" t="s">
        <v>4384</v>
      </c>
      <c r="E586" s="741" t="s">
        <v>2885</v>
      </c>
      <c r="F586" s="661" t="s">
        <v>2867</v>
      </c>
      <c r="G586" s="661" t="s">
        <v>3031</v>
      </c>
      <c r="H586" s="661" t="s">
        <v>568</v>
      </c>
      <c r="I586" s="661" t="s">
        <v>3565</v>
      </c>
      <c r="J586" s="661" t="s">
        <v>3033</v>
      </c>
      <c r="K586" s="661" t="s">
        <v>3463</v>
      </c>
      <c r="L586" s="662">
        <v>55.01</v>
      </c>
      <c r="M586" s="662">
        <v>165.03</v>
      </c>
      <c r="N586" s="661">
        <v>3</v>
      </c>
      <c r="O586" s="742">
        <v>1.5</v>
      </c>
      <c r="P586" s="662">
        <v>110.02</v>
      </c>
      <c r="Q586" s="677">
        <v>0.66666666666666663</v>
      </c>
      <c r="R586" s="661">
        <v>2</v>
      </c>
      <c r="S586" s="677">
        <v>0.66666666666666663</v>
      </c>
      <c r="T586" s="742">
        <v>1</v>
      </c>
      <c r="U586" s="700">
        <v>0.66666666666666663</v>
      </c>
    </row>
    <row r="587" spans="1:21" ht="14.4" customHeight="1" x14ac:dyDescent="0.3">
      <c r="A587" s="660">
        <v>32</v>
      </c>
      <c r="B587" s="661" t="s">
        <v>567</v>
      </c>
      <c r="C587" s="661">
        <v>89301322</v>
      </c>
      <c r="D587" s="740" t="s">
        <v>4384</v>
      </c>
      <c r="E587" s="741" t="s">
        <v>2885</v>
      </c>
      <c r="F587" s="661" t="s">
        <v>2867</v>
      </c>
      <c r="G587" s="661" t="s">
        <v>3031</v>
      </c>
      <c r="H587" s="661" t="s">
        <v>568</v>
      </c>
      <c r="I587" s="661" t="s">
        <v>3566</v>
      </c>
      <c r="J587" s="661" t="s">
        <v>901</v>
      </c>
      <c r="K587" s="661" t="s">
        <v>902</v>
      </c>
      <c r="L587" s="662">
        <v>33</v>
      </c>
      <c r="M587" s="662">
        <v>66</v>
      </c>
      <c r="N587" s="661">
        <v>2</v>
      </c>
      <c r="O587" s="742">
        <v>1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32</v>
      </c>
      <c r="B588" s="661" t="s">
        <v>567</v>
      </c>
      <c r="C588" s="661">
        <v>89301322</v>
      </c>
      <c r="D588" s="740" t="s">
        <v>4384</v>
      </c>
      <c r="E588" s="741" t="s">
        <v>2885</v>
      </c>
      <c r="F588" s="661" t="s">
        <v>2867</v>
      </c>
      <c r="G588" s="661" t="s">
        <v>2984</v>
      </c>
      <c r="H588" s="661" t="s">
        <v>568</v>
      </c>
      <c r="I588" s="661" t="s">
        <v>3567</v>
      </c>
      <c r="J588" s="661" t="s">
        <v>3252</v>
      </c>
      <c r="K588" s="661" t="s">
        <v>918</v>
      </c>
      <c r="L588" s="662">
        <v>0</v>
      </c>
      <c r="M588" s="662">
        <v>0</v>
      </c>
      <c r="N588" s="661">
        <v>1</v>
      </c>
      <c r="O588" s="742">
        <v>0.5</v>
      </c>
      <c r="P588" s="662">
        <v>0</v>
      </c>
      <c r="Q588" s="677"/>
      <c r="R588" s="661">
        <v>1</v>
      </c>
      <c r="S588" s="677">
        <v>1</v>
      </c>
      <c r="T588" s="742">
        <v>0.5</v>
      </c>
      <c r="U588" s="700">
        <v>1</v>
      </c>
    </row>
    <row r="589" spans="1:21" ht="14.4" customHeight="1" x14ac:dyDescent="0.3">
      <c r="A589" s="660">
        <v>32</v>
      </c>
      <c r="B589" s="661" t="s">
        <v>567</v>
      </c>
      <c r="C589" s="661">
        <v>89301322</v>
      </c>
      <c r="D589" s="740" t="s">
        <v>4384</v>
      </c>
      <c r="E589" s="741" t="s">
        <v>2885</v>
      </c>
      <c r="F589" s="661" t="s">
        <v>2867</v>
      </c>
      <c r="G589" s="661" t="s">
        <v>3568</v>
      </c>
      <c r="H589" s="661" t="s">
        <v>568</v>
      </c>
      <c r="I589" s="661" t="s">
        <v>3569</v>
      </c>
      <c r="J589" s="661" t="s">
        <v>3570</v>
      </c>
      <c r="K589" s="661" t="s">
        <v>3539</v>
      </c>
      <c r="L589" s="662">
        <v>0</v>
      </c>
      <c r="M589" s="662">
        <v>0</v>
      </c>
      <c r="N589" s="661">
        <v>1</v>
      </c>
      <c r="O589" s="742">
        <v>0.5</v>
      </c>
      <c r="P589" s="662"/>
      <c r="Q589" s="677"/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32</v>
      </c>
      <c r="B590" s="661" t="s">
        <v>567</v>
      </c>
      <c r="C590" s="661">
        <v>89301322</v>
      </c>
      <c r="D590" s="740" t="s">
        <v>4384</v>
      </c>
      <c r="E590" s="741" t="s">
        <v>2885</v>
      </c>
      <c r="F590" s="661" t="s">
        <v>2867</v>
      </c>
      <c r="G590" s="661" t="s">
        <v>3486</v>
      </c>
      <c r="H590" s="661" t="s">
        <v>568</v>
      </c>
      <c r="I590" s="661" t="s">
        <v>3571</v>
      </c>
      <c r="J590" s="661" t="s">
        <v>3572</v>
      </c>
      <c r="K590" s="661" t="s">
        <v>3573</v>
      </c>
      <c r="L590" s="662">
        <v>129.1</v>
      </c>
      <c r="M590" s="662">
        <v>129.1</v>
      </c>
      <c r="N590" s="661">
        <v>1</v>
      </c>
      <c r="O590" s="742">
        <v>0.5</v>
      </c>
      <c r="P590" s="662">
        <v>129.1</v>
      </c>
      <c r="Q590" s="677">
        <v>1</v>
      </c>
      <c r="R590" s="661">
        <v>1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32</v>
      </c>
      <c r="B591" s="661" t="s">
        <v>567</v>
      </c>
      <c r="C591" s="661">
        <v>89301322</v>
      </c>
      <c r="D591" s="740" t="s">
        <v>4384</v>
      </c>
      <c r="E591" s="741" t="s">
        <v>2885</v>
      </c>
      <c r="F591" s="661" t="s">
        <v>2867</v>
      </c>
      <c r="G591" s="661" t="s">
        <v>2934</v>
      </c>
      <c r="H591" s="661" t="s">
        <v>568</v>
      </c>
      <c r="I591" s="661" t="s">
        <v>3119</v>
      </c>
      <c r="J591" s="661" t="s">
        <v>1841</v>
      </c>
      <c r="K591" s="661" t="s">
        <v>3120</v>
      </c>
      <c r="L591" s="662">
        <v>0</v>
      </c>
      <c r="M591" s="662">
        <v>0</v>
      </c>
      <c r="N591" s="661">
        <v>3</v>
      </c>
      <c r="O591" s="742">
        <v>1</v>
      </c>
      <c r="P591" s="662"/>
      <c r="Q591" s="677"/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32</v>
      </c>
      <c r="B592" s="661" t="s">
        <v>567</v>
      </c>
      <c r="C592" s="661">
        <v>89301322</v>
      </c>
      <c r="D592" s="740" t="s">
        <v>4384</v>
      </c>
      <c r="E592" s="741" t="s">
        <v>2885</v>
      </c>
      <c r="F592" s="661" t="s">
        <v>2867</v>
      </c>
      <c r="G592" s="661" t="s">
        <v>3012</v>
      </c>
      <c r="H592" s="661" t="s">
        <v>568</v>
      </c>
      <c r="I592" s="661" t="s">
        <v>3165</v>
      </c>
      <c r="J592" s="661" t="s">
        <v>3014</v>
      </c>
      <c r="K592" s="661"/>
      <c r="L592" s="662">
        <v>2214.85</v>
      </c>
      <c r="M592" s="662">
        <v>4429.7</v>
      </c>
      <c r="N592" s="661">
        <v>2</v>
      </c>
      <c r="O592" s="742">
        <v>1.5</v>
      </c>
      <c r="P592" s="662">
        <v>2214.85</v>
      </c>
      <c r="Q592" s="677">
        <v>0.5</v>
      </c>
      <c r="R592" s="661">
        <v>1</v>
      </c>
      <c r="S592" s="677">
        <v>0.5</v>
      </c>
      <c r="T592" s="742">
        <v>0.5</v>
      </c>
      <c r="U592" s="700">
        <v>0.33333333333333331</v>
      </c>
    </row>
    <row r="593" spans="1:21" ht="14.4" customHeight="1" x14ac:dyDescent="0.3">
      <c r="A593" s="660">
        <v>32</v>
      </c>
      <c r="B593" s="661" t="s">
        <v>567</v>
      </c>
      <c r="C593" s="661">
        <v>89301322</v>
      </c>
      <c r="D593" s="740" t="s">
        <v>4384</v>
      </c>
      <c r="E593" s="741" t="s">
        <v>2885</v>
      </c>
      <c r="F593" s="661" t="s">
        <v>2867</v>
      </c>
      <c r="G593" s="661" t="s">
        <v>2939</v>
      </c>
      <c r="H593" s="661" t="s">
        <v>568</v>
      </c>
      <c r="I593" s="661" t="s">
        <v>1719</v>
      </c>
      <c r="J593" s="661" t="s">
        <v>1720</v>
      </c>
      <c r="K593" s="661" t="s">
        <v>2763</v>
      </c>
      <c r="L593" s="662">
        <v>111.72</v>
      </c>
      <c r="M593" s="662">
        <v>446.88</v>
      </c>
      <c r="N593" s="661">
        <v>4</v>
      </c>
      <c r="O593" s="742">
        <v>1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32</v>
      </c>
      <c r="B594" s="661" t="s">
        <v>567</v>
      </c>
      <c r="C594" s="661">
        <v>89301322</v>
      </c>
      <c r="D594" s="740" t="s">
        <v>4384</v>
      </c>
      <c r="E594" s="741" t="s">
        <v>2885</v>
      </c>
      <c r="F594" s="661" t="s">
        <v>2867</v>
      </c>
      <c r="G594" s="661" t="s">
        <v>2939</v>
      </c>
      <c r="H594" s="661" t="s">
        <v>568</v>
      </c>
      <c r="I594" s="661" t="s">
        <v>3574</v>
      </c>
      <c r="J594" s="661" t="s">
        <v>1720</v>
      </c>
      <c r="K594" s="661" t="s">
        <v>3575</v>
      </c>
      <c r="L594" s="662">
        <v>0</v>
      </c>
      <c r="M594" s="662">
        <v>0</v>
      </c>
      <c r="N594" s="661">
        <v>2</v>
      </c>
      <c r="O594" s="742">
        <v>0.5</v>
      </c>
      <c r="P594" s="662">
        <v>0</v>
      </c>
      <c r="Q594" s="677"/>
      <c r="R594" s="661">
        <v>2</v>
      </c>
      <c r="S594" s="677">
        <v>1</v>
      </c>
      <c r="T594" s="742">
        <v>0.5</v>
      </c>
      <c r="U594" s="700">
        <v>1</v>
      </c>
    </row>
    <row r="595" spans="1:21" ht="14.4" customHeight="1" x14ac:dyDescent="0.3">
      <c r="A595" s="660">
        <v>32</v>
      </c>
      <c r="B595" s="661" t="s">
        <v>567</v>
      </c>
      <c r="C595" s="661">
        <v>89301322</v>
      </c>
      <c r="D595" s="740" t="s">
        <v>4384</v>
      </c>
      <c r="E595" s="741" t="s">
        <v>2885</v>
      </c>
      <c r="F595" s="661" t="s">
        <v>2867</v>
      </c>
      <c r="G595" s="661" t="s">
        <v>3259</v>
      </c>
      <c r="H595" s="661" t="s">
        <v>568</v>
      </c>
      <c r="I595" s="661" t="s">
        <v>3576</v>
      </c>
      <c r="J595" s="661" t="s">
        <v>3577</v>
      </c>
      <c r="K595" s="661" t="s">
        <v>3578</v>
      </c>
      <c r="L595" s="662">
        <v>0</v>
      </c>
      <c r="M595" s="662">
        <v>0</v>
      </c>
      <c r="N595" s="661">
        <v>1</v>
      </c>
      <c r="O595" s="742">
        <v>0.5</v>
      </c>
      <c r="P595" s="662"/>
      <c r="Q595" s="677"/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32</v>
      </c>
      <c r="B596" s="661" t="s">
        <v>567</v>
      </c>
      <c r="C596" s="661">
        <v>89301322</v>
      </c>
      <c r="D596" s="740" t="s">
        <v>4384</v>
      </c>
      <c r="E596" s="741" t="s">
        <v>2885</v>
      </c>
      <c r="F596" s="661" t="s">
        <v>2867</v>
      </c>
      <c r="G596" s="661" t="s">
        <v>3041</v>
      </c>
      <c r="H596" s="661" t="s">
        <v>568</v>
      </c>
      <c r="I596" s="661" t="s">
        <v>774</v>
      </c>
      <c r="J596" s="661" t="s">
        <v>3264</v>
      </c>
      <c r="K596" s="661" t="s">
        <v>3265</v>
      </c>
      <c r="L596" s="662">
        <v>73.989999999999995</v>
      </c>
      <c r="M596" s="662">
        <v>147.97999999999999</v>
      </c>
      <c r="N596" s="661">
        <v>2</v>
      </c>
      <c r="O596" s="742">
        <v>0.5</v>
      </c>
      <c r="P596" s="662">
        <v>147.97999999999999</v>
      </c>
      <c r="Q596" s="677">
        <v>1</v>
      </c>
      <c r="R596" s="661">
        <v>2</v>
      </c>
      <c r="S596" s="677">
        <v>1</v>
      </c>
      <c r="T596" s="742">
        <v>0.5</v>
      </c>
      <c r="U596" s="700">
        <v>1</v>
      </c>
    </row>
    <row r="597" spans="1:21" ht="14.4" customHeight="1" x14ac:dyDescent="0.3">
      <c r="A597" s="660">
        <v>32</v>
      </c>
      <c r="B597" s="661" t="s">
        <v>567</v>
      </c>
      <c r="C597" s="661">
        <v>89301322</v>
      </c>
      <c r="D597" s="740" t="s">
        <v>4384</v>
      </c>
      <c r="E597" s="741" t="s">
        <v>2885</v>
      </c>
      <c r="F597" s="661" t="s">
        <v>2867</v>
      </c>
      <c r="G597" s="661" t="s">
        <v>3168</v>
      </c>
      <c r="H597" s="661" t="s">
        <v>568</v>
      </c>
      <c r="I597" s="661" t="s">
        <v>3267</v>
      </c>
      <c r="J597" s="661" t="s">
        <v>3268</v>
      </c>
      <c r="K597" s="661" t="s">
        <v>3269</v>
      </c>
      <c r="L597" s="662">
        <v>52.75</v>
      </c>
      <c r="M597" s="662">
        <v>105.5</v>
      </c>
      <c r="N597" s="661">
        <v>2</v>
      </c>
      <c r="O597" s="742">
        <v>1</v>
      </c>
      <c r="P597" s="662">
        <v>52.75</v>
      </c>
      <c r="Q597" s="677">
        <v>0.5</v>
      </c>
      <c r="R597" s="661">
        <v>1</v>
      </c>
      <c r="S597" s="677">
        <v>0.5</v>
      </c>
      <c r="T597" s="742">
        <v>0.5</v>
      </c>
      <c r="U597" s="700">
        <v>0.5</v>
      </c>
    </row>
    <row r="598" spans="1:21" ht="14.4" customHeight="1" x14ac:dyDescent="0.3">
      <c r="A598" s="660">
        <v>32</v>
      </c>
      <c r="B598" s="661" t="s">
        <v>567</v>
      </c>
      <c r="C598" s="661">
        <v>89301322</v>
      </c>
      <c r="D598" s="740" t="s">
        <v>4384</v>
      </c>
      <c r="E598" s="741" t="s">
        <v>2885</v>
      </c>
      <c r="F598" s="661" t="s">
        <v>2867</v>
      </c>
      <c r="G598" s="661" t="s">
        <v>3168</v>
      </c>
      <c r="H598" s="661" t="s">
        <v>568</v>
      </c>
      <c r="I598" s="661" t="s">
        <v>3169</v>
      </c>
      <c r="J598" s="661" t="s">
        <v>3170</v>
      </c>
      <c r="K598" s="661" t="s">
        <v>3171</v>
      </c>
      <c r="L598" s="662">
        <v>29.54</v>
      </c>
      <c r="M598" s="662">
        <v>236.32</v>
      </c>
      <c r="N598" s="661">
        <v>8</v>
      </c>
      <c r="O598" s="742">
        <v>5.5</v>
      </c>
      <c r="P598" s="662">
        <v>147.69999999999999</v>
      </c>
      <c r="Q598" s="677">
        <v>0.625</v>
      </c>
      <c r="R598" s="661">
        <v>5</v>
      </c>
      <c r="S598" s="677">
        <v>0.625</v>
      </c>
      <c r="T598" s="742">
        <v>3.5</v>
      </c>
      <c r="U598" s="700">
        <v>0.63636363636363635</v>
      </c>
    </row>
    <row r="599" spans="1:21" ht="14.4" customHeight="1" x14ac:dyDescent="0.3">
      <c r="A599" s="660">
        <v>32</v>
      </c>
      <c r="B599" s="661" t="s">
        <v>567</v>
      </c>
      <c r="C599" s="661">
        <v>89301322</v>
      </c>
      <c r="D599" s="740" t="s">
        <v>4384</v>
      </c>
      <c r="E599" s="741" t="s">
        <v>2885</v>
      </c>
      <c r="F599" s="661" t="s">
        <v>2867</v>
      </c>
      <c r="G599" s="661" t="s">
        <v>3168</v>
      </c>
      <c r="H599" s="661" t="s">
        <v>568</v>
      </c>
      <c r="I599" s="661" t="s">
        <v>3579</v>
      </c>
      <c r="J599" s="661" t="s">
        <v>3580</v>
      </c>
      <c r="K599" s="661" t="s">
        <v>3581</v>
      </c>
      <c r="L599" s="662">
        <v>52.75</v>
      </c>
      <c r="M599" s="662">
        <v>52.75</v>
      </c>
      <c r="N599" s="661">
        <v>1</v>
      </c>
      <c r="O599" s="742">
        <v>1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32</v>
      </c>
      <c r="B600" s="661" t="s">
        <v>567</v>
      </c>
      <c r="C600" s="661">
        <v>89301322</v>
      </c>
      <c r="D600" s="740" t="s">
        <v>4384</v>
      </c>
      <c r="E600" s="741" t="s">
        <v>2885</v>
      </c>
      <c r="F600" s="661" t="s">
        <v>2867</v>
      </c>
      <c r="G600" s="661" t="s">
        <v>3172</v>
      </c>
      <c r="H600" s="661" t="s">
        <v>568</v>
      </c>
      <c r="I600" s="661" t="s">
        <v>3582</v>
      </c>
      <c r="J600" s="661" t="s">
        <v>3174</v>
      </c>
      <c r="K600" s="661" t="s">
        <v>3583</v>
      </c>
      <c r="L600" s="662">
        <v>0</v>
      </c>
      <c r="M600" s="662">
        <v>0</v>
      </c>
      <c r="N600" s="661">
        <v>1</v>
      </c>
      <c r="O600" s="742">
        <v>1</v>
      </c>
      <c r="P600" s="662">
        <v>0</v>
      </c>
      <c r="Q600" s="677"/>
      <c r="R600" s="661">
        <v>1</v>
      </c>
      <c r="S600" s="677">
        <v>1</v>
      </c>
      <c r="T600" s="742">
        <v>1</v>
      </c>
      <c r="U600" s="700">
        <v>1</v>
      </c>
    </row>
    <row r="601" spans="1:21" ht="14.4" customHeight="1" x14ac:dyDescent="0.3">
      <c r="A601" s="660">
        <v>32</v>
      </c>
      <c r="B601" s="661" t="s">
        <v>567</v>
      </c>
      <c r="C601" s="661">
        <v>89301322</v>
      </c>
      <c r="D601" s="740" t="s">
        <v>4384</v>
      </c>
      <c r="E601" s="741" t="s">
        <v>2885</v>
      </c>
      <c r="F601" s="661" t="s">
        <v>2867</v>
      </c>
      <c r="G601" s="661" t="s">
        <v>3175</v>
      </c>
      <c r="H601" s="661" t="s">
        <v>568</v>
      </c>
      <c r="I601" s="661" t="s">
        <v>3584</v>
      </c>
      <c r="J601" s="661" t="s">
        <v>3177</v>
      </c>
      <c r="K601" s="661" t="s">
        <v>3178</v>
      </c>
      <c r="L601" s="662">
        <v>5927.29</v>
      </c>
      <c r="M601" s="662">
        <v>17781.87</v>
      </c>
      <c r="N601" s="661">
        <v>3</v>
      </c>
      <c r="O601" s="742">
        <v>1</v>
      </c>
      <c r="P601" s="662">
        <v>17781.87</v>
      </c>
      <c r="Q601" s="677">
        <v>1</v>
      </c>
      <c r="R601" s="661">
        <v>3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32</v>
      </c>
      <c r="B602" s="661" t="s">
        <v>567</v>
      </c>
      <c r="C602" s="661">
        <v>89301322</v>
      </c>
      <c r="D602" s="740" t="s">
        <v>4384</v>
      </c>
      <c r="E602" s="741" t="s">
        <v>2885</v>
      </c>
      <c r="F602" s="661" t="s">
        <v>2867</v>
      </c>
      <c r="G602" s="661" t="s">
        <v>3175</v>
      </c>
      <c r="H602" s="661" t="s">
        <v>568</v>
      </c>
      <c r="I602" s="661" t="s">
        <v>3585</v>
      </c>
      <c r="J602" s="661" t="s">
        <v>3177</v>
      </c>
      <c r="K602" s="661" t="s">
        <v>3178</v>
      </c>
      <c r="L602" s="662">
        <v>5927.29</v>
      </c>
      <c r="M602" s="662">
        <v>11854.58</v>
      </c>
      <c r="N602" s="661">
        <v>2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32</v>
      </c>
      <c r="B603" s="661" t="s">
        <v>567</v>
      </c>
      <c r="C603" s="661">
        <v>89301322</v>
      </c>
      <c r="D603" s="740" t="s">
        <v>4384</v>
      </c>
      <c r="E603" s="741" t="s">
        <v>2885</v>
      </c>
      <c r="F603" s="661" t="s">
        <v>2867</v>
      </c>
      <c r="G603" s="661" t="s">
        <v>3175</v>
      </c>
      <c r="H603" s="661" t="s">
        <v>568</v>
      </c>
      <c r="I603" s="661" t="s">
        <v>3176</v>
      </c>
      <c r="J603" s="661" t="s">
        <v>3177</v>
      </c>
      <c r="K603" s="661" t="s">
        <v>3178</v>
      </c>
      <c r="L603" s="662">
        <v>5927.29</v>
      </c>
      <c r="M603" s="662">
        <v>23709.16</v>
      </c>
      <c r="N603" s="661">
        <v>4</v>
      </c>
      <c r="O603" s="742">
        <v>1.5</v>
      </c>
      <c r="P603" s="662">
        <v>23709.16</v>
      </c>
      <c r="Q603" s="677">
        <v>1</v>
      </c>
      <c r="R603" s="661">
        <v>4</v>
      </c>
      <c r="S603" s="677">
        <v>1</v>
      </c>
      <c r="T603" s="742">
        <v>1.5</v>
      </c>
      <c r="U603" s="700">
        <v>1</v>
      </c>
    </row>
    <row r="604" spans="1:21" ht="14.4" customHeight="1" x14ac:dyDescent="0.3">
      <c r="A604" s="660">
        <v>32</v>
      </c>
      <c r="B604" s="661" t="s">
        <v>567</v>
      </c>
      <c r="C604" s="661">
        <v>89301322</v>
      </c>
      <c r="D604" s="740" t="s">
        <v>4384</v>
      </c>
      <c r="E604" s="741" t="s">
        <v>2885</v>
      </c>
      <c r="F604" s="661" t="s">
        <v>2867</v>
      </c>
      <c r="G604" s="661" t="s">
        <v>2942</v>
      </c>
      <c r="H604" s="661" t="s">
        <v>568</v>
      </c>
      <c r="I604" s="661" t="s">
        <v>808</v>
      </c>
      <c r="J604" s="661" t="s">
        <v>2943</v>
      </c>
      <c r="K604" s="661" t="s">
        <v>2944</v>
      </c>
      <c r="L604" s="662">
        <v>88.76</v>
      </c>
      <c r="M604" s="662">
        <v>266.28000000000003</v>
      </c>
      <c r="N604" s="661">
        <v>3</v>
      </c>
      <c r="O604" s="742">
        <v>0.5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32</v>
      </c>
      <c r="B605" s="661" t="s">
        <v>567</v>
      </c>
      <c r="C605" s="661">
        <v>89301322</v>
      </c>
      <c r="D605" s="740" t="s">
        <v>4384</v>
      </c>
      <c r="E605" s="741" t="s">
        <v>2885</v>
      </c>
      <c r="F605" s="661" t="s">
        <v>2867</v>
      </c>
      <c r="G605" s="661" t="s">
        <v>3180</v>
      </c>
      <c r="H605" s="661" t="s">
        <v>1453</v>
      </c>
      <c r="I605" s="661" t="s">
        <v>3586</v>
      </c>
      <c r="J605" s="661" t="s">
        <v>3587</v>
      </c>
      <c r="K605" s="661" t="s">
        <v>3588</v>
      </c>
      <c r="L605" s="662">
        <v>46.85</v>
      </c>
      <c r="M605" s="662">
        <v>46.85</v>
      </c>
      <c r="N605" s="661">
        <v>1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32</v>
      </c>
      <c r="B606" s="661" t="s">
        <v>567</v>
      </c>
      <c r="C606" s="661">
        <v>89301322</v>
      </c>
      <c r="D606" s="740" t="s">
        <v>4384</v>
      </c>
      <c r="E606" s="741" t="s">
        <v>2885</v>
      </c>
      <c r="F606" s="661" t="s">
        <v>2867</v>
      </c>
      <c r="G606" s="661" t="s">
        <v>3053</v>
      </c>
      <c r="H606" s="661" t="s">
        <v>568</v>
      </c>
      <c r="I606" s="661" t="s">
        <v>1001</v>
      </c>
      <c r="J606" s="661" t="s">
        <v>1002</v>
      </c>
      <c r="K606" s="661" t="s">
        <v>1003</v>
      </c>
      <c r="L606" s="662">
        <v>0</v>
      </c>
      <c r="M606" s="662">
        <v>0</v>
      </c>
      <c r="N606" s="661">
        <v>1</v>
      </c>
      <c r="O606" s="742">
        <v>1</v>
      </c>
      <c r="P606" s="662">
        <v>0</v>
      </c>
      <c r="Q606" s="677"/>
      <c r="R606" s="661">
        <v>1</v>
      </c>
      <c r="S606" s="677">
        <v>1</v>
      </c>
      <c r="T606" s="742">
        <v>1</v>
      </c>
      <c r="U606" s="700">
        <v>1</v>
      </c>
    </row>
    <row r="607" spans="1:21" ht="14.4" customHeight="1" x14ac:dyDescent="0.3">
      <c r="A607" s="660">
        <v>32</v>
      </c>
      <c r="B607" s="661" t="s">
        <v>567</v>
      </c>
      <c r="C607" s="661">
        <v>89301322</v>
      </c>
      <c r="D607" s="740" t="s">
        <v>4384</v>
      </c>
      <c r="E607" s="741" t="s">
        <v>2885</v>
      </c>
      <c r="F607" s="661" t="s">
        <v>2867</v>
      </c>
      <c r="G607" s="661" t="s">
        <v>3188</v>
      </c>
      <c r="H607" s="661" t="s">
        <v>568</v>
      </c>
      <c r="I607" s="661" t="s">
        <v>3189</v>
      </c>
      <c r="J607" s="661" t="s">
        <v>1396</v>
      </c>
      <c r="K607" s="661" t="s">
        <v>3190</v>
      </c>
      <c r="L607" s="662">
        <v>2214.85</v>
      </c>
      <c r="M607" s="662">
        <v>2214.85</v>
      </c>
      <c r="N607" s="661">
        <v>1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32</v>
      </c>
      <c r="B608" s="661" t="s">
        <v>567</v>
      </c>
      <c r="C608" s="661">
        <v>89301322</v>
      </c>
      <c r="D608" s="740" t="s">
        <v>4384</v>
      </c>
      <c r="E608" s="741" t="s">
        <v>2885</v>
      </c>
      <c r="F608" s="661" t="s">
        <v>2867</v>
      </c>
      <c r="G608" s="661" t="s">
        <v>3589</v>
      </c>
      <c r="H608" s="661" t="s">
        <v>1453</v>
      </c>
      <c r="I608" s="661" t="s">
        <v>3590</v>
      </c>
      <c r="J608" s="661" t="s">
        <v>3591</v>
      </c>
      <c r="K608" s="661" t="s">
        <v>3592</v>
      </c>
      <c r="L608" s="662">
        <v>193.68</v>
      </c>
      <c r="M608" s="662">
        <v>193.68</v>
      </c>
      <c r="N608" s="661">
        <v>1</v>
      </c>
      <c r="O608" s="742">
        <v>0.5</v>
      </c>
      <c r="P608" s="662">
        <v>193.68</v>
      </c>
      <c r="Q608" s="677">
        <v>1</v>
      </c>
      <c r="R608" s="661">
        <v>1</v>
      </c>
      <c r="S608" s="677">
        <v>1</v>
      </c>
      <c r="T608" s="742">
        <v>0.5</v>
      </c>
      <c r="U608" s="700">
        <v>1</v>
      </c>
    </row>
    <row r="609" spans="1:21" ht="14.4" customHeight="1" x14ac:dyDescent="0.3">
      <c r="A609" s="660">
        <v>32</v>
      </c>
      <c r="B609" s="661" t="s">
        <v>567</v>
      </c>
      <c r="C609" s="661">
        <v>89301322</v>
      </c>
      <c r="D609" s="740" t="s">
        <v>4384</v>
      </c>
      <c r="E609" s="741" t="s">
        <v>2885</v>
      </c>
      <c r="F609" s="661" t="s">
        <v>2867</v>
      </c>
      <c r="G609" s="661" t="s">
        <v>3370</v>
      </c>
      <c r="H609" s="661" t="s">
        <v>1453</v>
      </c>
      <c r="I609" s="661" t="s">
        <v>3593</v>
      </c>
      <c r="J609" s="661" t="s">
        <v>1510</v>
      </c>
      <c r="K609" s="661" t="s">
        <v>1401</v>
      </c>
      <c r="L609" s="662">
        <v>101.69</v>
      </c>
      <c r="M609" s="662">
        <v>203.38</v>
      </c>
      <c r="N609" s="661">
        <v>2</v>
      </c>
      <c r="O609" s="742">
        <v>1.5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32</v>
      </c>
      <c r="B610" s="661" t="s">
        <v>567</v>
      </c>
      <c r="C610" s="661">
        <v>89301322</v>
      </c>
      <c r="D610" s="740" t="s">
        <v>4384</v>
      </c>
      <c r="E610" s="741" t="s">
        <v>2885</v>
      </c>
      <c r="F610" s="661" t="s">
        <v>2867</v>
      </c>
      <c r="G610" s="661" t="s">
        <v>3055</v>
      </c>
      <c r="H610" s="661" t="s">
        <v>568</v>
      </c>
      <c r="I610" s="661" t="s">
        <v>3373</v>
      </c>
      <c r="J610" s="661" t="s">
        <v>2062</v>
      </c>
      <c r="K610" s="661" t="s">
        <v>2063</v>
      </c>
      <c r="L610" s="662">
        <v>27.5</v>
      </c>
      <c r="M610" s="662">
        <v>55</v>
      </c>
      <c r="N610" s="661">
        <v>2</v>
      </c>
      <c r="O610" s="742">
        <v>0.5</v>
      </c>
      <c r="P610" s="662">
        <v>55</v>
      </c>
      <c r="Q610" s="677">
        <v>1</v>
      </c>
      <c r="R610" s="661">
        <v>2</v>
      </c>
      <c r="S610" s="677">
        <v>1</v>
      </c>
      <c r="T610" s="742">
        <v>0.5</v>
      </c>
      <c r="U610" s="700">
        <v>1</v>
      </c>
    </row>
    <row r="611" spans="1:21" ht="14.4" customHeight="1" x14ac:dyDescent="0.3">
      <c r="A611" s="660">
        <v>32</v>
      </c>
      <c r="B611" s="661" t="s">
        <v>567</v>
      </c>
      <c r="C611" s="661">
        <v>89301322</v>
      </c>
      <c r="D611" s="740" t="s">
        <v>4384</v>
      </c>
      <c r="E611" s="741" t="s">
        <v>2885</v>
      </c>
      <c r="F611" s="661" t="s">
        <v>2867</v>
      </c>
      <c r="G611" s="661" t="s">
        <v>3594</v>
      </c>
      <c r="H611" s="661" t="s">
        <v>568</v>
      </c>
      <c r="I611" s="661" t="s">
        <v>3595</v>
      </c>
      <c r="J611" s="661" t="s">
        <v>3596</v>
      </c>
      <c r="K611" s="661" t="s">
        <v>3597</v>
      </c>
      <c r="L611" s="662">
        <v>459.3</v>
      </c>
      <c r="M611" s="662">
        <v>918.6</v>
      </c>
      <c r="N611" s="661">
        <v>2</v>
      </c>
      <c r="O611" s="742">
        <v>0.5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32</v>
      </c>
      <c r="B612" s="661" t="s">
        <v>567</v>
      </c>
      <c r="C612" s="661">
        <v>89301322</v>
      </c>
      <c r="D612" s="740" t="s">
        <v>4384</v>
      </c>
      <c r="E612" s="741" t="s">
        <v>2885</v>
      </c>
      <c r="F612" s="661" t="s">
        <v>2867</v>
      </c>
      <c r="G612" s="661" t="s">
        <v>2949</v>
      </c>
      <c r="H612" s="661" t="s">
        <v>1453</v>
      </c>
      <c r="I612" s="661" t="s">
        <v>1590</v>
      </c>
      <c r="J612" s="661" t="s">
        <v>1479</v>
      </c>
      <c r="K612" s="661" t="s">
        <v>1591</v>
      </c>
      <c r="L612" s="662">
        <v>543.39</v>
      </c>
      <c r="M612" s="662">
        <v>7607.46</v>
      </c>
      <c r="N612" s="661">
        <v>14</v>
      </c>
      <c r="O612" s="742">
        <v>4</v>
      </c>
      <c r="P612" s="662">
        <v>4347.12</v>
      </c>
      <c r="Q612" s="677">
        <v>0.5714285714285714</v>
      </c>
      <c r="R612" s="661">
        <v>8</v>
      </c>
      <c r="S612" s="677">
        <v>0.5714285714285714</v>
      </c>
      <c r="T612" s="742">
        <v>3</v>
      </c>
      <c r="U612" s="700">
        <v>0.75</v>
      </c>
    </row>
    <row r="613" spans="1:21" ht="14.4" customHeight="1" x14ac:dyDescent="0.3">
      <c r="A613" s="660">
        <v>32</v>
      </c>
      <c r="B613" s="661" t="s">
        <v>567</v>
      </c>
      <c r="C613" s="661">
        <v>89301322</v>
      </c>
      <c r="D613" s="740" t="s">
        <v>4384</v>
      </c>
      <c r="E613" s="741" t="s">
        <v>2885</v>
      </c>
      <c r="F613" s="661" t="s">
        <v>2867</v>
      </c>
      <c r="G613" s="661" t="s">
        <v>2949</v>
      </c>
      <c r="H613" s="661" t="s">
        <v>1453</v>
      </c>
      <c r="I613" s="661" t="s">
        <v>1478</v>
      </c>
      <c r="J613" s="661" t="s">
        <v>1479</v>
      </c>
      <c r="K613" s="661" t="s">
        <v>1480</v>
      </c>
      <c r="L613" s="662">
        <v>815.1</v>
      </c>
      <c r="M613" s="662">
        <v>3260.4</v>
      </c>
      <c r="N613" s="661">
        <v>4</v>
      </c>
      <c r="O613" s="742">
        <v>2</v>
      </c>
      <c r="P613" s="662">
        <v>3260.4</v>
      </c>
      <c r="Q613" s="677">
        <v>1</v>
      </c>
      <c r="R613" s="661">
        <v>4</v>
      </c>
      <c r="S613" s="677">
        <v>1</v>
      </c>
      <c r="T613" s="742">
        <v>2</v>
      </c>
      <c r="U613" s="700">
        <v>1</v>
      </c>
    </row>
    <row r="614" spans="1:21" ht="14.4" customHeight="1" x14ac:dyDescent="0.3">
      <c r="A614" s="660">
        <v>32</v>
      </c>
      <c r="B614" s="661" t="s">
        <v>567</v>
      </c>
      <c r="C614" s="661">
        <v>89301322</v>
      </c>
      <c r="D614" s="740" t="s">
        <v>4384</v>
      </c>
      <c r="E614" s="741" t="s">
        <v>2885</v>
      </c>
      <c r="F614" s="661" t="s">
        <v>2867</v>
      </c>
      <c r="G614" s="661" t="s">
        <v>2949</v>
      </c>
      <c r="H614" s="661" t="s">
        <v>1453</v>
      </c>
      <c r="I614" s="661" t="s">
        <v>2360</v>
      </c>
      <c r="J614" s="661" t="s">
        <v>2361</v>
      </c>
      <c r="K614" s="661" t="s">
        <v>1480</v>
      </c>
      <c r="L614" s="662">
        <v>1385.62</v>
      </c>
      <c r="M614" s="662">
        <v>16627.439999999999</v>
      </c>
      <c r="N614" s="661">
        <v>12</v>
      </c>
      <c r="O614" s="742">
        <v>3.5</v>
      </c>
      <c r="P614" s="662">
        <v>8313.7199999999993</v>
      </c>
      <c r="Q614" s="677">
        <v>0.5</v>
      </c>
      <c r="R614" s="661">
        <v>6</v>
      </c>
      <c r="S614" s="677">
        <v>0.5</v>
      </c>
      <c r="T614" s="742">
        <v>2</v>
      </c>
      <c r="U614" s="700">
        <v>0.5714285714285714</v>
      </c>
    </row>
    <row r="615" spans="1:21" ht="14.4" customHeight="1" x14ac:dyDescent="0.3">
      <c r="A615" s="660">
        <v>32</v>
      </c>
      <c r="B615" s="661" t="s">
        <v>567</v>
      </c>
      <c r="C615" s="661">
        <v>89301322</v>
      </c>
      <c r="D615" s="740" t="s">
        <v>4384</v>
      </c>
      <c r="E615" s="741" t="s">
        <v>2885</v>
      </c>
      <c r="F615" s="661" t="s">
        <v>2867</v>
      </c>
      <c r="G615" s="661" t="s">
        <v>2949</v>
      </c>
      <c r="H615" s="661" t="s">
        <v>1453</v>
      </c>
      <c r="I615" s="661" t="s">
        <v>2364</v>
      </c>
      <c r="J615" s="661" t="s">
        <v>2361</v>
      </c>
      <c r="K615" s="661" t="s">
        <v>1483</v>
      </c>
      <c r="L615" s="662">
        <v>1847.49</v>
      </c>
      <c r="M615" s="662">
        <v>11084.94</v>
      </c>
      <c r="N615" s="661">
        <v>6</v>
      </c>
      <c r="O615" s="742">
        <v>1.5</v>
      </c>
      <c r="P615" s="662">
        <v>5542.47</v>
      </c>
      <c r="Q615" s="677">
        <v>0.5</v>
      </c>
      <c r="R615" s="661">
        <v>3</v>
      </c>
      <c r="S615" s="677">
        <v>0.5</v>
      </c>
      <c r="T615" s="742">
        <v>0.5</v>
      </c>
      <c r="U615" s="700">
        <v>0.33333333333333331</v>
      </c>
    </row>
    <row r="616" spans="1:21" ht="14.4" customHeight="1" x14ac:dyDescent="0.3">
      <c r="A616" s="660">
        <v>32</v>
      </c>
      <c r="B616" s="661" t="s">
        <v>567</v>
      </c>
      <c r="C616" s="661">
        <v>89301322</v>
      </c>
      <c r="D616" s="740" t="s">
        <v>4384</v>
      </c>
      <c r="E616" s="741" t="s">
        <v>2885</v>
      </c>
      <c r="F616" s="661" t="s">
        <v>2867</v>
      </c>
      <c r="G616" s="661" t="s">
        <v>3598</v>
      </c>
      <c r="H616" s="661" t="s">
        <v>568</v>
      </c>
      <c r="I616" s="661" t="s">
        <v>3599</v>
      </c>
      <c r="J616" s="661" t="s">
        <v>3600</v>
      </c>
      <c r="K616" s="661" t="s">
        <v>3601</v>
      </c>
      <c r="L616" s="662">
        <v>0</v>
      </c>
      <c r="M616" s="662">
        <v>0</v>
      </c>
      <c r="N616" s="661">
        <v>2</v>
      </c>
      <c r="O616" s="742">
        <v>0.5</v>
      </c>
      <c r="P616" s="662">
        <v>0</v>
      </c>
      <c r="Q616" s="677"/>
      <c r="R616" s="661">
        <v>2</v>
      </c>
      <c r="S616" s="677">
        <v>1</v>
      </c>
      <c r="T616" s="742">
        <v>0.5</v>
      </c>
      <c r="U616" s="700">
        <v>1</v>
      </c>
    </row>
    <row r="617" spans="1:21" ht="14.4" customHeight="1" x14ac:dyDescent="0.3">
      <c r="A617" s="660">
        <v>32</v>
      </c>
      <c r="B617" s="661" t="s">
        <v>567</v>
      </c>
      <c r="C617" s="661">
        <v>89301322</v>
      </c>
      <c r="D617" s="740" t="s">
        <v>4384</v>
      </c>
      <c r="E617" s="741" t="s">
        <v>2885</v>
      </c>
      <c r="F617" s="661" t="s">
        <v>2867</v>
      </c>
      <c r="G617" s="661" t="s">
        <v>3059</v>
      </c>
      <c r="H617" s="661" t="s">
        <v>1453</v>
      </c>
      <c r="I617" s="661" t="s">
        <v>3602</v>
      </c>
      <c r="J617" s="661" t="s">
        <v>2341</v>
      </c>
      <c r="K617" s="661" t="s">
        <v>3123</v>
      </c>
      <c r="L617" s="662">
        <v>0</v>
      </c>
      <c r="M617" s="662">
        <v>0</v>
      </c>
      <c r="N617" s="661">
        <v>1</v>
      </c>
      <c r="O617" s="742">
        <v>1</v>
      </c>
      <c r="P617" s="662"/>
      <c r="Q617" s="677"/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32</v>
      </c>
      <c r="B618" s="661" t="s">
        <v>567</v>
      </c>
      <c r="C618" s="661">
        <v>89301322</v>
      </c>
      <c r="D618" s="740" t="s">
        <v>4384</v>
      </c>
      <c r="E618" s="741" t="s">
        <v>2885</v>
      </c>
      <c r="F618" s="661" t="s">
        <v>2867</v>
      </c>
      <c r="G618" s="661" t="s">
        <v>3059</v>
      </c>
      <c r="H618" s="661" t="s">
        <v>568</v>
      </c>
      <c r="I618" s="661" t="s">
        <v>3603</v>
      </c>
      <c r="J618" s="661" t="s">
        <v>2341</v>
      </c>
      <c r="K618" s="661" t="s">
        <v>3604</v>
      </c>
      <c r="L618" s="662">
        <v>48.42</v>
      </c>
      <c r="M618" s="662">
        <v>48.42</v>
      </c>
      <c r="N618" s="661">
        <v>1</v>
      </c>
      <c r="O618" s="742">
        <v>1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32</v>
      </c>
      <c r="B619" s="661" t="s">
        <v>567</v>
      </c>
      <c r="C619" s="661">
        <v>89301322</v>
      </c>
      <c r="D619" s="740" t="s">
        <v>4384</v>
      </c>
      <c r="E619" s="741" t="s">
        <v>2885</v>
      </c>
      <c r="F619" s="661" t="s">
        <v>2867</v>
      </c>
      <c r="G619" s="661" t="s">
        <v>2954</v>
      </c>
      <c r="H619" s="661" t="s">
        <v>568</v>
      </c>
      <c r="I619" s="661" t="s">
        <v>3605</v>
      </c>
      <c r="J619" s="661" t="s">
        <v>721</v>
      </c>
      <c r="K619" s="661" t="s">
        <v>722</v>
      </c>
      <c r="L619" s="662">
        <v>0</v>
      </c>
      <c r="M619" s="662">
        <v>0</v>
      </c>
      <c r="N619" s="661">
        <v>2</v>
      </c>
      <c r="O619" s="742">
        <v>1</v>
      </c>
      <c r="P619" s="662">
        <v>0</v>
      </c>
      <c r="Q619" s="677"/>
      <c r="R619" s="661">
        <v>1</v>
      </c>
      <c r="S619" s="677">
        <v>0.5</v>
      </c>
      <c r="T619" s="742">
        <v>0.5</v>
      </c>
      <c r="U619" s="700">
        <v>0.5</v>
      </c>
    </row>
    <row r="620" spans="1:21" ht="14.4" customHeight="1" x14ac:dyDescent="0.3">
      <c r="A620" s="660">
        <v>32</v>
      </c>
      <c r="B620" s="661" t="s">
        <v>567</v>
      </c>
      <c r="C620" s="661">
        <v>89301322</v>
      </c>
      <c r="D620" s="740" t="s">
        <v>4384</v>
      </c>
      <c r="E620" s="741" t="s">
        <v>2885</v>
      </c>
      <c r="F620" s="661" t="s">
        <v>2867</v>
      </c>
      <c r="G620" s="661" t="s">
        <v>2954</v>
      </c>
      <c r="H620" s="661" t="s">
        <v>568</v>
      </c>
      <c r="I620" s="661" t="s">
        <v>3005</v>
      </c>
      <c r="J620" s="661" t="s">
        <v>2956</v>
      </c>
      <c r="K620" s="661" t="s">
        <v>722</v>
      </c>
      <c r="L620" s="662">
        <v>301.2</v>
      </c>
      <c r="M620" s="662">
        <v>5421.6</v>
      </c>
      <c r="N620" s="661">
        <v>18</v>
      </c>
      <c r="O620" s="742">
        <v>7</v>
      </c>
      <c r="P620" s="662">
        <v>3915.6</v>
      </c>
      <c r="Q620" s="677">
        <v>0.72222222222222221</v>
      </c>
      <c r="R620" s="661">
        <v>13</v>
      </c>
      <c r="S620" s="677">
        <v>0.72222222222222221</v>
      </c>
      <c r="T620" s="742">
        <v>5</v>
      </c>
      <c r="U620" s="700">
        <v>0.7142857142857143</v>
      </c>
    </row>
    <row r="621" spans="1:21" ht="14.4" customHeight="1" x14ac:dyDescent="0.3">
      <c r="A621" s="660">
        <v>32</v>
      </c>
      <c r="B621" s="661" t="s">
        <v>567</v>
      </c>
      <c r="C621" s="661">
        <v>89301322</v>
      </c>
      <c r="D621" s="740" t="s">
        <v>4384</v>
      </c>
      <c r="E621" s="741" t="s">
        <v>2885</v>
      </c>
      <c r="F621" s="661" t="s">
        <v>2867</v>
      </c>
      <c r="G621" s="661" t="s">
        <v>2954</v>
      </c>
      <c r="H621" s="661" t="s">
        <v>568</v>
      </c>
      <c r="I621" s="661" t="s">
        <v>720</v>
      </c>
      <c r="J621" s="661" t="s">
        <v>721</v>
      </c>
      <c r="K621" s="661" t="s">
        <v>722</v>
      </c>
      <c r="L621" s="662">
        <v>301.2</v>
      </c>
      <c r="M621" s="662">
        <v>301.2</v>
      </c>
      <c r="N621" s="661">
        <v>1</v>
      </c>
      <c r="O621" s="742">
        <v>0.5</v>
      </c>
      <c r="P621" s="662">
        <v>301.2</v>
      </c>
      <c r="Q621" s="677">
        <v>1</v>
      </c>
      <c r="R621" s="661">
        <v>1</v>
      </c>
      <c r="S621" s="677">
        <v>1</v>
      </c>
      <c r="T621" s="742">
        <v>0.5</v>
      </c>
      <c r="U621" s="700">
        <v>1</v>
      </c>
    </row>
    <row r="622" spans="1:21" ht="14.4" customHeight="1" x14ac:dyDescent="0.3">
      <c r="A622" s="660">
        <v>32</v>
      </c>
      <c r="B622" s="661" t="s">
        <v>567</v>
      </c>
      <c r="C622" s="661">
        <v>89301322</v>
      </c>
      <c r="D622" s="740" t="s">
        <v>4384</v>
      </c>
      <c r="E622" s="741" t="s">
        <v>2885</v>
      </c>
      <c r="F622" s="661" t="s">
        <v>2867</v>
      </c>
      <c r="G622" s="661" t="s">
        <v>3606</v>
      </c>
      <c r="H622" s="661" t="s">
        <v>568</v>
      </c>
      <c r="I622" s="661" t="s">
        <v>3607</v>
      </c>
      <c r="J622" s="661" t="s">
        <v>936</v>
      </c>
      <c r="K622" s="661" t="s">
        <v>3608</v>
      </c>
      <c r="L622" s="662">
        <v>0</v>
      </c>
      <c r="M622" s="662">
        <v>0</v>
      </c>
      <c r="N622" s="661">
        <v>2</v>
      </c>
      <c r="O622" s="742">
        <v>0.5</v>
      </c>
      <c r="P622" s="662"/>
      <c r="Q622" s="677"/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32</v>
      </c>
      <c r="B623" s="661" t="s">
        <v>567</v>
      </c>
      <c r="C623" s="661">
        <v>89301322</v>
      </c>
      <c r="D623" s="740" t="s">
        <v>4384</v>
      </c>
      <c r="E623" s="741" t="s">
        <v>2885</v>
      </c>
      <c r="F623" s="661" t="s">
        <v>2867</v>
      </c>
      <c r="G623" s="661" t="s">
        <v>3514</v>
      </c>
      <c r="H623" s="661" t="s">
        <v>568</v>
      </c>
      <c r="I623" s="661" t="s">
        <v>3609</v>
      </c>
      <c r="J623" s="661" t="s">
        <v>3610</v>
      </c>
      <c r="K623" s="661" t="s">
        <v>3611</v>
      </c>
      <c r="L623" s="662">
        <v>144.81</v>
      </c>
      <c r="M623" s="662">
        <v>144.81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32</v>
      </c>
      <c r="B624" s="661" t="s">
        <v>567</v>
      </c>
      <c r="C624" s="661">
        <v>89301322</v>
      </c>
      <c r="D624" s="740" t="s">
        <v>4384</v>
      </c>
      <c r="E624" s="741" t="s">
        <v>2885</v>
      </c>
      <c r="F624" s="661" t="s">
        <v>2867</v>
      </c>
      <c r="G624" s="661" t="s">
        <v>3612</v>
      </c>
      <c r="H624" s="661" t="s">
        <v>1453</v>
      </c>
      <c r="I624" s="661" t="s">
        <v>3613</v>
      </c>
      <c r="J624" s="661" t="s">
        <v>3614</v>
      </c>
      <c r="K624" s="661" t="s">
        <v>3206</v>
      </c>
      <c r="L624" s="662">
        <v>291.82</v>
      </c>
      <c r="M624" s="662">
        <v>291.82</v>
      </c>
      <c r="N624" s="661">
        <v>1</v>
      </c>
      <c r="O624" s="742">
        <v>0.5</v>
      </c>
      <c r="P624" s="662">
        <v>291.82</v>
      </c>
      <c r="Q624" s="677">
        <v>1</v>
      </c>
      <c r="R624" s="661">
        <v>1</v>
      </c>
      <c r="S624" s="677">
        <v>1</v>
      </c>
      <c r="T624" s="742">
        <v>0.5</v>
      </c>
      <c r="U624" s="700">
        <v>1</v>
      </c>
    </row>
    <row r="625" spans="1:21" ht="14.4" customHeight="1" x14ac:dyDescent="0.3">
      <c r="A625" s="660">
        <v>32</v>
      </c>
      <c r="B625" s="661" t="s">
        <v>567</v>
      </c>
      <c r="C625" s="661">
        <v>89301322</v>
      </c>
      <c r="D625" s="740" t="s">
        <v>4384</v>
      </c>
      <c r="E625" s="741" t="s">
        <v>2885</v>
      </c>
      <c r="F625" s="661" t="s">
        <v>2867</v>
      </c>
      <c r="G625" s="661" t="s">
        <v>3612</v>
      </c>
      <c r="H625" s="661" t="s">
        <v>1453</v>
      </c>
      <c r="I625" s="661" t="s">
        <v>3615</v>
      </c>
      <c r="J625" s="661" t="s">
        <v>3616</v>
      </c>
      <c r="K625" s="661" t="s">
        <v>945</v>
      </c>
      <c r="L625" s="662">
        <v>194.54</v>
      </c>
      <c r="M625" s="662">
        <v>583.62</v>
      </c>
      <c r="N625" s="661">
        <v>3</v>
      </c>
      <c r="O625" s="742">
        <v>0.5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32</v>
      </c>
      <c r="B626" s="661" t="s">
        <v>567</v>
      </c>
      <c r="C626" s="661">
        <v>89301322</v>
      </c>
      <c r="D626" s="740" t="s">
        <v>4384</v>
      </c>
      <c r="E626" s="741" t="s">
        <v>2885</v>
      </c>
      <c r="F626" s="661" t="s">
        <v>2867</v>
      </c>
      <c r="G626" s="661" t="s">
        <v>3612</v>
      </c>
      <c r="H626" s="661" t="s">
        <v>1453</v>
      </c>
      <c r="I626" s="661" t="s">
        <v>3617</v>
      </c>
      <c r="J626" s="661" t="s">
        <v>3616</v>
      </c>
      <c r="K626" s="661" t="s">
        <v>3206</v>
      </c>
      <c r="L626" s="662">
        <v>583.62</v>
      </c>
      <c r="M626" s="662">
        <v>583.62</v>
      </c>
      <c r="N626" s="661">
        <v>1</v>
      </c>
      <c r="O626" s="742">
        <v>0.5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32</v>
      </c>
      <c r="B627" s="661" t="s">
        <v>567</v>
      </c>
      <c r="C627" s="661">
        <v>89301322</v>
      </c>
      <c r="D627" s="740" t="s">
        <v>4384</v>
      </c>
      <c r="E627" s="741" t="s">
        <v>2885</v>
      </c>
      <c r="F627" s="661" t="s">
        <v>2867</v>
      </c>
      <c r="G627" s="661" t="s">
        <v>3197</v>
      </c>
      <c r="H627" s="661" t="s">
        <v>1453</v>
      </c>
      <c r="I627" s="661" t="s">
        <v>3618</v>
      </c>
      <c r="J627" s="661" t="s">
        <v>1551</v>
      </c>
      <c r="K627" s="661" t="s">
        <v>3619</v>
      </c>
      <c r="L627" s="662">
        <v>1286.2</v>
      </c>
      <c r="M627" s="662">
        <v>2572.4</v>
      </c>
      <c r="N627" s="661">
        <v>2</v>
      </c>
      <c r="O627" s="742">
        <v>0.5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32</v>
      </c>
      <c r="B628" s="661" t="s">
        <v>567</v>
      </c>
      <c r="C628" s="661">
        <v>89301322</v>
      </c>
      <c r="D628" s="740" t="s">
        <v>4384</v>
      </c>
      <c r="E628" s="741" t="s">
        <v>2885</v>
      </c>
      <c r="F628" s="661" t="s">
        <v>2867</v>
      </c>
      <c r="G628" s="661" t="s">
        <v>3197</v>
      </c>
      <c r="H628" s="661" t="s">
        <v>1453</v>
      </c>
      <c r="I628" s="661" t="s">
        <v>3198</v>
      </c>
      <c r="J628" s="661" t="s">
        <v>3199</v>
      </c>
      <c r="K628" s="661" t="s">
        <v>3200</v>
      </c>
      <c r="L628" s="662">
        <v>1715.48</v>
      </c>
      <c r="M628" s="662">
        <v>15439.32</v>
      </c>
      <c r="N628" s="661">
        <v>9</v>
      </c>
      <c r="O628" s="742">
        <v>2.5</v>
      </c>
      <c r="P628" s="662">
        <v>3430.96</v>
      </c>
      <c r="Q628" s="677">
        <v>0.22222222222222224</v>
      </c>
      <c r="R628" s="661">
        <v>2</v>
      </c>
      <c r="S628" s="677">
        <v>0.22222222222222221</v>
      </c>
      <c r="T628" s="742">
        <v>0.5</v>
      </c>
      <c r="U628" s="700">
        <v>0.2</v>
      </c>
    </row>
    <row r="629" spans="1:21" ht="14.4" customHeight="1" x14ac:dyDescent="0.3">
      <c r="A629" s="660">
        <v>32</v>
      </c>
      <c r="B629" s="661" t="s">
        <v>567</v>
      </c>
      <c r="C629" s="661">
        <v>89301322</v>
      </c>
      <c r="D629" s="740" t="s">
        <v>4384</v>
      </c>
      <c r="E629" s="741" t="s">
        <v>2885</v>
      </c>
      <c r="F629" s="661" t="s">
        <v>2867</v>
      </c>
      <c r="G629" s="661" t="s">
        <v>3376</v>
      </c>
      <c r="H629" s="661" t="s">
        <v>568</v>
      </c>
      <c r="I629" s="661" t="s">
        <v>3620</v>
      </c>
      <c r="J629" s="661" t="s">
        <v>3378</v>
      </c>
      <c r="K629" s="661" t="s">
        <v>3621</v>
      </c>
      <c r="L629" s="662">
        <v>320.20999999999998</v>
      </c>
      <c r="M629" s="662">
        <v>640.41999999999996</v>
      </c>
      <c r="N629" s="661">
        <v>2</v>
      </c>
      <c r="O629" s="742">
        <v>0.5</v>
      </c>
      <c r="P629" s="662">
        <v>640.41999999999996</v>
      </c>
      <c r="Q629" s="677">
        <v>1</v>
      </c>
      <c r="R629" s="661">
        <v>2</v>
      </c>
      <c r="S629" s="677">
        <v>1</v>
      </c>
      <c r="T629" s="742">
        <v>0.5</v>
      </c>
      <c r="U629" s="700">
        <v>1</v>
      </c>
    </row>
    <row r="630" spans="1:21" ht="14.4" customHeight="1" x14ac:dyDescent="0.3">
      <c r="A630" s="660">
        <v>32</v>
      </c>
      <c r="B630" s="661" t="s">
        <v>567</v>
      </c>
      <c r="C630" s="661">
        <v>89301322</v>
      </c>
      <c r="D630" s="740" t="s">
        <v>4384</v>
      </c>
      <c r="E630" s="741" t="s">
        <v>2885</v>
      </c>
      <c r="F630" s="661" t="s">
        <v>2867</v>
      </c>
      <c r="G630" s="661" t="s">
        <v>3376</v>
      </c>
      <c r="H630" s="661" t="s">
        <v>568</v>
      </c>
      <c r="I630" s="661" t="s">
        <v>3622</v>
      </c>
      <c r="J630" s="661" t="s">
        <v>3623</v>
      </c>
      <c r="K630" s="661" t="s">
        <v>3379</v>
      </c>
      <c r="L630" s="662">
        <v>160.1</v>
      </c>
      <c r="M630" s="662">
        <v>640.4</v>
      </c>
      <c r="N630" s="661">
        <v>4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32</v>
      </c>
      <c r="B631" s="661" t="s">
        <v>567</v>
      </c>
      <c r="C631" s="661">
        <v>89301322</v>
      </c>
      <c r="D631" s="740" t="s">
        <v>4384</v>
      </c>
      <c r="E631" s="741" t="s">
        <v>2885</v>
      </c>
      <c r="F631" s="661" t="s">
        <v>2867</v>
      </c>
      <c r="G631" s="661" t="s">
        <v>3201</v>
      </c>
      <c r="H631" s="661" t="s">
        <v>1453</v>
      </c>
      <c r="I631" s="661" t="s">
        <v>3624</v>
      </c>
      <c r="J631" s="661" t="s">
        <v>3625</v>
      </c>
      <c r="K631" s="661" t="s">
        <v>2953</v>
      </c>
      <c r="L631" s="662">
        <v>96.53</v>
      </c>
      <c r="M631" s="662">
        <v>289.59000000000003</v>
      </c>
      <c r="N631" s="661">
        <v>3</v>
      </c>
      <c r="O631" s="742">
        <v>1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32</v>
      </c>
      <c r="B632" s="661" t="s">
        <v>567</v>
      </c>
      <c r="C632" s="661">
        <v>89301322</v>
      </c>
      <c r="D632" s="740" t="s">
        <v>4384</v>
      </c>
      <c r="E632" s="741" t="s">
        <v>2885</v>
      </c>
      <c r="F632" s="661" t="s">
        <v>2867</v>
      </c>
      <c r="G632" s="661" t="s">
        <v>3201</v>
      </c>
      <c r="H632" s="661" t="s">
        <v>568</v>
      </c>
      <c r="I632" s="661" t="s">
        <v>3626</v>
      </c>
      <c r="J632" s="661" t="s">
        <v>3627</v>
      </c>
      <c r="K632" s="661" t="s">
        <v>3628</v>
      </c>
      <c r="L632" s="662">
        <v>144.81</v>
      </c>
      <c r="M632" s="662">
        <v>144.81</v>
      </c>
      <c r="N632" s="661">
        <v>1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32</v>
      </c>
      <c r="B633" s="661" t="s">
        <v>567</v>
      </c>
      <c r="C633" s="661">
        <v>89301322</v>
      </c>
      <c r="D633" s="740" t="s">
        <v>4384</v>
      </c>
      <c r="E633" s="741" t="s">
        <v>2885</v>
      </c>
      <c r="F633" s="661" t="s">
        <v>2867</v>
      </c>
      <c r="G633" s="661" t="s">
        <v>3629</v>
      </c>
      <c r="H633" s="661" t="s">
        <v>1453</v>
      </c>
      <c r="I633" s="661" t="s">
        <v>3630</v>
      </c>
      <c r="J633" s="661" t="s">
        <v>3631</v>
      </c>
      <c r="K633" s="661" t="s">
        <v>3632</v>
      </c>
      <c r="L633" s="662">
        <v>579.30999999999995</v>
      </c>
      <c r="M633" s="662">
        <v>579.30999999999995</v>
      </c>
      <c r="N633" s="661">
        <v>1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32</v>
      </c>
      <c r="B634" s="661" t="s">
        <v>567</v>
      </c>
      <c r="C634" s="661">
        <v>89301322</v>
      </c>
      <c r="D634" s="740" t="s">
        <v>4384</v>
      </c>
      <c r="E634" s="741" t="s">
        <v>2885</v>
      </c>
      <c r="F634" s="661" t="s">
        <v>2867</v>
      </c>
      <c r="G634" s="661" t="s">
        <v>2963</v>
      </c>
      <c r="H634" s="661" t="s">
        <v>568</v>
      </c>
      <c r="I634" s="661" t="s">
        <v>767</v>
      </c>
      <c r="J634" s="661" t="s">
        <v>2964</v>
      </c>
      <c r="K634" s="661" t="s">
        <v>2965</v>
      </c>
      <c r="L634" s="662">
        <v>0</v>
      </c>
      <c r="M634" s="662">
        <v>0</v>
      </c>
      <c r="N634" s="661">
        <v>20</v>
      </c>
      <c r="O634" s="742">
        <v>5</v>
      </c>
      <c r="P634" s="662">
        <v>0</v>
      </c>
      <c r="Q634" s="677"/>
      <c r="R634" s="661">
        <v>14</v>
      </c>
      <c r="S634" s="677">
        <v>0.7</v>
      </c>
      <c r="T634" s="742">
        <v>3</v>
      </c>
      <c r="U634" s="700">
        <v>0.6</v>
      </c>
    </row>
    <row r="635" spans="1:21" ht="14.4" customHeight="1" x14ac:dyDescent="0.3">
      <c r="A635" s="660">
        <v>32</v>
      </c>
      <c r="B635" s="661" t="s">
        <v>567</v>
      </c>
      <c r="C635" s="661">
        <v>89301322</v>
      </c>
      <c r="D635" s="740" t="s">
        <v>4384</v>
      </c>
      <c r="E635" s="741" t="s">
        <v>2885</v>
      </c>
      <c r="F635" s="661" t="s">
        <v>2867</v>
      </c>
      <c r="G635" s="661" t="s">
        <v>3074</v>
      </c>
      <c r="H635" s="661" t="s">
        <v>568</v>
      </c>
      <c r="I635" s="661" t="s">
        <v>3103</v>
      </c>
      <c r="J635" s="661" t="s">
        <v>1744</v>
      </c>
      <c r="K635" s="661" t="s">
        <v>3104</v>
      </c>
      <c r="L635" s="662">
        <v>22.44</v>
      </c>
      <c r="M635" s="662">
        <v>67.320000000000007</v>
      </c>
      <c r="N635" s="661">
        <v>3</v>
      </c>
      <c r="O635" s="742">
        <v>1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32</v>
      </c>
      <c r="B636" s="661" t="s">
        <v>567</v>
      </c>
      <c r="C636" s="661">
        <v>89301322</v>
      </c>
      <c r="D636" s="740" t="s">
        <v>4384</v>
      </c>
      <c r="E636" s="741" t="s">
        <v>2885</v>
      </c>
      <c r="F636" s="661" t="s">
        <v>2867</v>
      </c>
      <c r="G636" s="661" t="s">
        <v>3633</v>
      </c>
      <c r="H636" s="661" t="s">
        <v>1453</v>
      </c>
      <c r="I636" s="661" t="s">
        <v>3634</v>
      </c>
      <c r="J636" s="661" t="s">
        <v>1468</v>
      </c>
      <c r="K636" s="661" t="s">
        <v>3635</v>
      </c>
      <c r="L636" s="662">
        <v>438.49</v>
      </c>
      <c r="M636" s="662">
        <v>438.49</v>
      </c>
      <c r="N636" s="661">
        <v>1</v>
      </c>
      <c r="O636" s="742">
        <v>0.5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32</v>
      </c>
      <c r="B637" s="661" t="s">
        <v>567</v>
      </c>
      <c r="C637" s="661">
        <v>89301322</v>
      </c>
      <c r="D637" s="740" t="s">
        <v>4384</v>
      </c>
      <c r="E637" s="741" t="s">
        <v>2885</v>
      </c>
      <c r="F637" s="661" t="s">
        <v>2867</v>
      </c>
      <c r="G637" s="661" t="s">
        <v>3105</v>
      </c>
      <c r="H637" s="661" t="s">
        <v>568</v>
      </c>
      <c r="I637" s="661" t="s">
        <v>3636</v>
      </c>
      <c r="J637" s="661" t="s">
        <v>3637</v>
      </c>
      <c r="K637" s="661" t="s">
        <v>3638</v>
      </c>
      <c r="L637" s="662">
        <v>0</v>
      </c>
      <c r="M637" s="662">
        <v>0</v>
      </c>
      <c r="N637" s="661">
        <v>1</v>
      </c>
      <c r="O637" s="742">
        <v>1</v>
      </c>
      <c r="P637" s="662"/>
      <c r="Q637" s="677"/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32</v>
      </c>
      <c r="B638" s="661" t="s">
        <v>567</v>
      </c>
      <c r="C638" s="661">
        <v>89301322</v>
      </c>
      <c r="D638" s="740" t="s">
        <v>4384</v>
      </c>
      <c r="E638" s="741" t="s">
        <v>2885</v>
      </c>
      <c r="F638" s="661" t="s">
        <v>2867</v>
      </c>
      <c r="G638" s="661" t="s">
        <v>2968</v>
      </c>
      <c r="H638" s="661" t="s">
        <v>1453</v>
      </c>
      <c r="I638" s="661" t="s">
        <v>2356</v>
      </c>
      <c r="J638" s="661" t="s">
        <v>2357</v>
      </c>
      <c r="K638" s="661" t="s">
        <v>2844</v>
      </c>
      <c r="L638" s="662">
        <v>156.61000000000001</v>
      </c>
      <c r="M638" s="662">
        <v>939.66000000000008</v>
      </c>
      <c r="N638" s="661">
        <v>6</v>
      </c>
      <c r="O638" s="742">
        <v>1</v>
      </c>
      <c r="P638" s="662">
        <v>939.66000000000008</v>
      </c>
      <c r="Q638" s="677">
        <v>1</v>
      </c>
      <c r="R638" s="661">
        <v>6</v>
      </c>
      <c r="S638" s="677">
        <v>1</v>
      </c>
      <c r="T638" s="742">
        <v>1</v>
      </c>
      <c r="U638" s="700">
        <v>1</v>
      </c>
    </row>
    <row r="639" spans="1:21" ht="14.4" customHeight="1" x14ac:dyDescent="0.3">
      <c r="A639" s="660">
        <v>32</v>
      </c>
      <c r="B639" s="661" t="s">
        <v>567</v>
      </c>
      <c r="C639" s="661">
        <v>89301322</v>
      </c>
      <c r="D639" s="740" t="s">
        <v>4384</v>
      </c>
      <c r="E639" s="741" t="s">
        <v>2885</v>
      </c>
      <c r="F639" s="661" t="s">
        <v>2867</v>
      </c>
      <c r="G639" s="661" t="s">
        <v>3106</v>
      </c>
      <c r="H639" s="661" t="s">
        <v>568</v>
      </c>
      <c r="I639" s="661" t="s">
        <v>3639</v>
      </c>
      <c r="J639" s="661" t="s">
        <v>3640</v>
      </c>
      <c r="K639" s="661" t="s">
        <v>3206</v>
      </c>
      <c r="L639" s="662">
        <v>0</v>
      </c>
      <c r="M639" s="662">
        <v>0</v>
      </c>
      <c r="N639" s="661">
        <v>2</v>
      </c>
      <c r="O639" s="742">
        <v>0.5</v>
      </c>
      <c r="P639" s="662"/>
      <c r="Q639" s="677"/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32</v>
      </c>
      <c r="B640" s="661" t="s">
        <v>567</v>
      </c>
      <c r="C640" s="661">
        <v>89301322</v>
      </c>
      <c r="D640" s="740" t="s">
        <v>4384</v>
      </c>
      <c r="E640" s="741" t="s">
        <v>2885</v>
      </c>
      <c r="F640" s="661" t="s">
        <v>2867</v>
      </c>
      <c r="G640" s="661" t="s">
        <v>3106</v>
      </c>
      <c r="H640" s="661" t="s">
        <v>568</v>
      </c>
      <c r="I640" s="661" t="s">
        <v>3641</v>
      </c>
      <c r="J640" s="661" t="s">
        <v>3642</v>
      </c>
      <c r="K640" s="661" t="s">
        <v>3206</v>
      </c>
      <c r="L640" s="662">
        <v>0</v>
      </c>
      <c r="M640" s="662">
        <v>0</v>
      </c>
      <c r="N640" s="661">
        <v>2</v>
      </c>
      <c r="O640" s="742">
        <v>0.5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32</v>
      </c>
      <c r="B641" s="661" t="s">
        <v>567</v>
      </c>
      <c r="C641" s="661">
        <v>89301322</v>
      </c>
      <c r="D641" s="740" t="s">
        <v>4384</v>
      </c>
      <c r="E641" s="741" t="s">
        <v>2885</v>
      </c>
      <c r="F641" s="661" t="s">
        <v>2867</v>
      </c>
      <c r="G641" s="661" t="s">
        <v>3106</v>
      </c>
      <c r="H641" s="661" t="s">
        <v>568</v>
      </c>
      <c r="I641" s="661" t="s">
        <v>3643</v>
      </c>
      <c r="J641" s="661" t="s">
        <v>3644</v>
      </c>
      <c r="K641" s="661" t="s">
        <v>3161</v>
      </c>
      <c r="L641" s="662">
        <v>0</v>
      </c>
      <c r="M641" s="662">
        <v>0</v>
      </c>
      <c r="N641" s="661">
        <v>2</v>
      </c>
      <c r="O641" s="742">
        <v>0.5</v>
      </c>
      <c r="P641" s="662"/>
      <c r="Q641" s="677"/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32</v>
      </c>
      <c r="B642" s="661" t="s">
        <v>567</v>
      </c>
      <c r="C642" s="661">
        <v>89301322</v>
      </c>
      <c r="D642" s="740" t="s">
        <v>4384</v>
      </c>
      <c r="E642" s="741" t="s">
        <v>2885</v>
      </c>
      <c r="F642" s="661" t="s">
        <v>2867</v>
      </c>
      <c r="G642" s="661" t="s">
        <v>3645</v>
      </c>
      <c r="H642" s="661" t="s">
        <v>568</v>
      </c>
      <c r="I642" s="661" t="s">
        <v>3646</v>
      </c>
      <c r="J642" s="661" t="s">
        <v>3647</v>
      </c>
      <c r="K642" s="661" t="s">
        <v>3648</v>
      </c>
      <c r="L642" s="662">
        <v>234.09</v>
      </c>
      <c r="M642" s="662">
        <v>468.18</v>
      </c>
      <c r="N642" s="661">
        <v>2</v>
      </c>
      <c r="O642" s="742">
        <v>0.5</v>
      </c>
      <c r="P642" s="662"/>
      <c r="Q642" s="677">
        <v>0</v>
      </c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32</v>
      </c>
      <c r="B643" s="661" t="s">
        <v>567</v>
      </c>
      <c r="C643" s="661">
        <v>89301322</v>
      </c>
      <c r="D643" s="740" t="s">
        <v>4384</v>
      </c>
      <c r="E643" s="741" t="s">
        <v>2885</v>
      </c>
      <c r="F643" s="661" t="s">
        <v>2867</v>
      </c>
      <c r="G643" s="661" t="s">
        <v>3010</v>
      </c>
      <c r="H643" s="661" t="s">
        <v>1453</v>
      </c>
      <c r="I643" s="661" t="s">
        <v>1622</v>
      </c>
      <c r="J643" s="661" t="s">
        <v>1623</v>
      </c>
      <c r="K643" s="661" t="s">
        <v>1991</v>
      </c>
      <c r="L643" s="662">
        <v>1427.23</v>
      </c>
      <c r="M643" s="662">
        <v>11417.84</v>
      </c>
      <c r="N643" s="661">
        <v>8</v>
      </c>
      <c r="O643" s="742">
        <v>2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32</v>
      </c>
      <c r="B644" s="661" t="s">
        <v>567</v>
      </c>
      <c r="C644" s="661">
        <v>89301322</v>
      </c>
      <c r="D644" s="740" t="s">
        <v>4384</v>
      </c>
      <c r="E644" s="741" t="s">
        <v>2885</v>
      </c>
      <c r="F644" s="661" t="s">
        <v>2867</v>
      </c>
      <c r="G644" s="661" t="s">
        <v>2969</v>
      </c>
      <c r="H644" s="661" t="s">
        <v>568</v>
      </c>
      <c r="I644" s="661" t="s">
        <v>3204</v>
      </c>
      <c r="J644" s="661" t="s">
        <v>3205</v>
      </c>
      <c r="K644" s="661" t="s">
        <v>3206</v>
      </c>
      <c r="L644" s="662">
        <v>271.94</v>
      </c>
      <c r="M644" s="662">
        <v>815.81999999999994</v>
      </c>
      <c r="N644" s="661">
        <v>3</v>
      </c>
      <c r="O644" s="742">
        <v>3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32</v>
      </c>
      <c r="B645" s="661" t="s">
        <v>567</v>
      </c>
      <c r="C645" s="661">
        <v>89301322</v>
      </c>
      <c r="D645" s="740" t="s">
        <v>4384</v>
      </c>
      <c r="E645" s="741" t="s">
        <v>2885</v>
      </c>
      <c r="F645" s="661" t="s">
        <v>2867</v>
      </c>
      <c r="G645" s="661" t="s">
        <v>2969</v>
      </c>
      <c r="H645" s="661" t="s">
        <v>568</v>
      </c>
      <c r="I645" s="661" t="s">
        <v>3649</v>
      </c>
      <c r="J645" s="661" t="s">
        <v>2029</v>
      </c>
      <c r="K645" s="661" t="s">
        <v>3650</v>
      </c>
      <c r="L645" s="662">
        <v>0</v>
      </c>
      <c r="M645" s="662">
        <v>0</v>
      </c>
      <c r="N645" s="661">
        <v>2</v>
      </c>
      <c r="O645" s="742">
        <v>0.5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32</v>
      </c>
      <c r="B646" s="661" t="s">
        <v>567</v>
      </c>
      <c r="C646" s="661">
        <v>89301322</v>
      </c>
      <c r="D646" s="740" t="s">
        <v>4384</v>
      </c>
      <c r="E646" s="741" t="s">
        <v>2885</v>
      </c>
      <c r="F646" s="661" t="s">
        <v>2867</v>
      </c>
      <c r="G646" s="661" t="s">
        <v>3651</v>
      </c>
      <c r="H646" s="661" t="s">
        <v>568</v>
      </c>
      <c r="I646" s="661" t="s">
        <v>3652</v>
      </c>
      <c r="J646" s="661" t="s">
        <v>3653</v>
      </c>
      <c r="K646" s="661" t="s">
        <v>3654</v>
      </c>
      <c r="L646" s="662">
        <v>0</v>
      </c>
      <c r="M646" s="662">
        <v>0</v>
      </c>
      <c r="N646" s="661">
        <v>1</v>
      </c>
      <c r="O646" s="742">
        <v>1</v>
      </c>
      <c r="P646" s="662"/>
      <c r="Q646" s="677"/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32</v>
      </c>
      <c r="B647" s="661" t="s">
        <v>567</v>
      </c>
      <c r="C647" s="661">
        <v>89301322</v>
      </c>
      <c r="D647" s="740" t="s">
        <v>4384</v>
      </c>
      <c r="E647" s="741" t="s">
        <v>2885</v>
      </c>
      <c r="F647" s="661" t="s">
        <v>2867</v>
      </c>
      <c r="G647" s="661" t="s">
        <v>3295</v>
      </c>
      <c r="H647" s="661" t="s">
        <v>568</v>
      </c>
      <c r="I647" s="661" t="s">
        <v>3655</v>
      </c>
      <c r="J647" s="661" t="s">
        <v>3656</v>
      </c>
      <c r="K647" s="661" t="s">
        <v>1415</v>
      </c>
      <c r="L647" s="662">
        <v>0</v>
      </c>
      <c r="M647" s="662">
        <v>0</v>
      </c>
      <c r="N647" s="661">
        <v>3</v>
      </c>
      <c r="O647" s="742">
        <v>1.5</v>
      </c>
      <c r="P647" s="662"/>
      <c r="Q647" s="677"/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32</v>
      </c>
      <c r="B648" s="661" t="s">
        <v>567</v>
      </c>
      <c r="C648" s="661">
        <v>89301322</v>
      </c>
      <c r="D648" s="740" t="s">
        <v>4384</v>
      </c>
      <c r="E648" s="741" t="s">
        <v>2885</v>
      </c>
      <c r="F648" s="661" t="s">
        <v>2867</v>
      </c>
      <c r="G648" s="661" t="s">
        <v>3295</v>
      </c>
      <c r="H648" s="661" t="s">
        <v>568</v>
      </c>
      <c r="I648" s="661" t="s">
        <v>3657</v>
      </c>
      <c r="J648" s="661" t="s">
        <v>2238</v>
      </c>
      <c r="K648" s="661" t="s">
        <v>1417</v>
      </c>
      <c r="L648" s="662">
        <v>0</v>
      </c>
      <c r="M648" s="662">
        <v>0</v>
      </c>
      <c r="N648" s="661">
        <v>1</v>
      </c>
      <c r="O648" s="742">
        <v>1</v>
      </c>
      <c r="P648" s="662">
        <v>0</v>
      </c>
      <c r="Q648" s="677"/>
      <c r="R648" s="661">
        <v>1</v>
      </c>
      <c r="S648" s="677">
        <v>1</v>
      </c>
      <c r="T648" s="742">
        <v>1</v>
      </c>
      <c r="U648" s="700">
        <v>1</v>
      </c>
    </row>
    <row r="649" spans="1:21" ht="14.4" customHeight="1" x14ac:dyDescent="0.3">
      <c r="A649" s="660">
        <v>32</v>
      </c>
      <c r="B649" s="661" t="s">
        <v>567</v>
      </c>
      <c r="C649" s="661">
        <v>89301322</v>
      </c>
      <c r="D649" s="740" t="s">
        <v>4384</v>
      </c>
      <c r="E649" s="741" t="s">
        <v>2885</v>
      </c>
      <c r="F649" s="661" t="s">
        <v>2868</v>
      </c>
      <c r="G649" s="661" t="s">
        <v>3012</v>
      </c>
      <c r="H649" s="661" t="s">
        <v>568</v>
      </c>
      <c r="I649" s="661" t="s">
        <v>3658</v>
      </c>
      <c r="J649" s="661" t="s">
        <v>3014</v>
      </c>
      <c r="K649" s="661"/>
      <c r="L649" s="662">
        <v>0</v>
      </c>
      <c r="M649" s="662">
        <v>0</v>
      </c>
      <c r="N649" s="661">
        <v>1</v>
      </c>
      <c r="O649" s="742">
        <v>0.5</v>
      </c>
      <c r="P649" s="662"/>
      <c r="Q649" s="677"/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32</v>
      </c>
      <c r="B650" s="661" t="s">
        <v>567</v>
      </c>
      <c r="C650" s="661">
        <v>89301322</v>
      </c>
      <c r="D650" s="740" t="s">
        <v>4384</v>
      </c>
      <c r="E650" s="741" t="s">
        <v>2885</v>
      </c>
      <c r="F650" s="661" t="s">
        <v>2868</v>
      </c>
      <c r="G650" s="661" t="s">
        <v>3012</v>
      </c>
      <c r="H650" s="661" t="s">
        <v>568</v>
      </c>
      <c r="I650" s="661" t="s">
        <v>3210</v>
      </c>
      <c r="J650" s="661" t="s">
        <v>3014</v>
      </c>
      <c r="K650" s="661"/>
      <c r="L650" s="662">
        <v>0</v>
      </c>
      <c r="M650" s="662">
        <v>0</v>
      </c>
      <c r="N650" s="661">
        <v>7</v>
      </c>
      <c r="O650" s="742">
        <v>7</v>
      </c>
      <c r="P650" s="662">
        <v>0</v>
      </c>
      <c r="Q650" s="677"/>
      <c r="R650" s="661">
        <v>5</v>
      </c>
      <c r="S650" s="677">
        <v>0.7142857142857143</v>
      </c>
      <c r="T650" s="742">
        <v>5</v>
      </c>
      <c r="U650" s="700">
        <v>0.7142857142857143</v>
      </c>
    </row>
    <row r="651" spans="1:21" ht="14.4" customHeight="1" x14ac:dyDescent="0.3">
      <c r="A651" s="660">
        <v>32</v>
      </c>
      <c r="B651" s="661" t="s">
        <v>567</v>
      </c>
      <c r="C651" s="661">
        <v>89301322</v>
      </c>
      <c r="D651" s="740" t="s">
        <v>4384</v>
      </c>
      <c r="E651" s="741" t="s">
        <v>2885</v>
      </c>
      <c r="F651" s="661" t="s">
        <v>2868</v>
      </c>
      <c r="G651" s="661" t="s">
        <v>3012</v>
      </c>
      <c r="H651" s="661" t="s">
        <v>568</v>
      </c>
      <c r="I651" s="661" t="s">
        <v>3013</v>
      </c>
      <c r="J651" s="661" t="s">
        <v>3014</v>
      </c>
      <c r="K651" s="661"/>
      <c r="L651" s="662">
        <v>0</v>
      </c>
      <c r="M651" s="662">
        <v>0</v>
      </c>
      <c r="N651" s="661">
        <v>2</v>
      </c>
      <c r="O651" s="742">
        <v>2</v>
      </c>
      <c r="P651" s="662">
        <v>0</v>
      </c>
      <c r="Q651" s="677"/>
      <c r="R651" s="661">
        <v>2</v>
      </c>
      <c r="S651" s="677">
        <v>1</v>
      </c>
      <c r="T651" s="742">
        <v>2</v>
      </c>
      <c r="U651" s="700">
        <v>1</v>
      </c>
    </row>
    <row r="652" spans="1:21" ht="14.4" customHeight="1" x14ac:dyDescent="0.3">
      <c r="A652" s="660">
        <v>32</v>
      </c>
      <c r="B652" s="661" t="s">
        <v>567</v>
      </c>
      <c r="C652" s="661">
        <v>89301322</v>
      </c>
      <c r="D652" s="740" t="s">
        <v>4384</v>
      </c>
      <c r="E652" s="741" t="s">
        <v>2886</v>
      </c>
      <c r="F652" s="661" t="s">
        <v>2867</v>
      </c>
      <c r="G652" s="661" t="s">
        <v>3659</v>
      </c>
      <c r="H652" s="661" t="s">
        <v>568</v>
      </c>
      <c r="I652" s="661" t="s">
        <v>3660</v>
      </c>
      <c r="J652" s="661" t="s">
        <v>3661</v>
      </c>
      <c r="K652" s="661" t="s">
        <v>3662</v>
      </c>
      <c r="L652" s="662">
        <v>590.26</v>
      </c>
      <c r="M652" s="662">
        <v>590.26</v>
      </c>
      <c r="N652" s="661">
        <v>1</v>
      </c>
      <c r="O652" s="742">
        <v>1</v>
      </c>
      <c r="P652" s="662">
        <v>590.26</v>
      </c>
      <c r="Q652" s="677">
        <v>1</v>
      </c>
      <c r="R652" s="661">
        <v>1</v>
      </c>
      <c r="S652" s="677">
        <v>1</v>
      </c>
      <c r="T652" s="742">
        <v>1</v>
      </c>
      <c r="U652" s="700">
        <v>1</v>
      </c>
    </row>
    <row r="653" spans="1:21" ht="14.4" customHeight="1" x14ac:dyDescent="0.3">
      <c r="A653" s="660">
        <v>32</v>
      </c>
      <c r="B653" s="661" t="s">
        <v>567</v>
      </c>
      <c r="C653" s="661">
        <v>89301322</v>
      </c>
      <c r="D653" s="740" t="s">
        <v>4384</v>
      </c>
      <c r="E653" s="741" t="s">
        <v>2886</v>
      </c>
      <c r="F653" s="661" t="s">
        <v>2867</v>
      </c>
      <c r="G653" s="661" t="s">
        <v>3663</v>
      </c>
      <c r="H653" s="661" t="s">
        <v>568</v>
      </c>
      <c r="I653" s="661" t="s">
        <v>2000</v>
      </c>
      <c r="J653" s="661" t="s">
        <v>986</v>
      </c>
      <c r="K653" s="661" t="s">
        <v>2001</v>
      </c>
      <c r="L653" s="662">
        <v>0</v>
      </c>
      <c r="M653" s="662">
        <v>0</v>
      </c>
      <c r="N653" s="661">
        <v>1</v>
      </c>
      <c r="O653" s="742">
        <v>1</v>
      </c>
      <c r="P653" s="662">
        <v>0</v>
      </c>
      <c r="Q653" s="677"/>
      <c r="R653" s="661">
        <v>1</v>
      </c>
      <c r="S653" s="677">
        <v>1</v>
      </c>
      <c r="T653" s="742">
        <v>1</v>
      </c>
      <c r="U653" s="700">
        <v>1</v>
      </c>
    </row>
    <row r="654" spans="1:21" ht="14.4" customHeight="1" x14ac:dyDescent="0.3">
      <c r="A654" s="660">
        <v>32</v>
      </c>
      <c r="B654" s="661" t="s">
        <v>567</v>
      </c>
      <c r="C654" s="661">
        <v>89301322</v>
      </c>
      <c r="D654" s="740" t="s">
        <v>4384</v>
      </c>
      <c r="E654" s="741" t="s">
        <v>2886</v>
      </c>
      <c r="F654" s="661" t="s">
        <v>2867</v>
      </c>
      <c r="G654" s="661" t="s">
        <v>3664</v>
      </c>
      <c r="H654" s="661" t="s">
        <v>568</v>
      </c>
      <c r="I654" s="661" t="s">
        <v>2074</v>
      </c>
      <c r="J654" s="661" t="s">
        <v>2075</v>
      </c>
      <c r="K654" s="661" t="s">
        <v>3665</v>
      </c>
      <c r="L654" s="662">
        <v>43.76</v>
      </c>
      <c r="M654" s="662">
        <v>43.76</v>
      </c>
      <c r="N654" s="661">
        <v>1</v>
      </c>
      <c r="O654" s="742">
        <v>1</v>
      </c>
      <c r="P654" s="662">
        <v>43.76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32</v>
      </c>
      <c r="B655" s="661" t="s">
        <v>567</v>
      </c>
      <c r="C655" s="661">
        <v>89301322</v>
      </c>
      <c r="D655" s="740" t="s">
        <v>4384</v>
      </c>
      <c r="E655" s="741" t="s">
        <v>2887</v>
      </c>
      <c r="F655" s="661" t="s">
        <v>2867</v>
      </c>
      <c r="G655" s="661" t="s">
        <v>2905</v>
      </c>
      <c r="H655" s="661" t="s">
        <v>568</v>
      </c>
      <c r="I655" s="661" t="s">
        <v>782</v>
      </c>
      <c r="J655" s="661" t="s">
        <v>779</v>
      </c>
      <c r="K655" s="661" t="s">
        <v>3299</v>
      </c>
      <c r="L655" s="662">
        <v>0</v>
      </c>
      <c r="M655" s="662">
        <v>0</v>
      </c>
      <c r="N655" s="661">
        <v>1</v>
      </c>
      <c r="O655" s="742">
        <v>0.5</v>
      </c>
      <c r="P655" s="662">
        <v>0</v>
      </c>
      <c r="Q655" s="677"/>
      <c r="R655" s="661">
        <v>1</v>
      </c>
      <c r="S655" s="677">
        <v>1</v>
      </c>
      <c r="T655" s="742">
        <v>0.5</v>
      </c>
      <c r="U655" s="700">
        <v>1</v>
      </c>
    </row>
    <row r="656" spans="1:21" ht="14.4" customHeight="1" x14ac:dyDescent="0.3">
      <c r="A656" s="660">
        <v>32</v>
      </c>
      <c r="B656" s="661" t="s">
        <v>567</v>
      </c>
      <c r="C656" s="661">
        <v>89301322</v>
      </c>
      <c r="D656" s="740" t="s">
        <v>4384</v>
      </c>
      <c r="E656" s="741" t="s">
        <v>2887</v>
      </c>
      <c r="F656" s="661" t="s">
        <v>2867</v>
      </c>
      <c r="G656" s="661" t="s">
        <v>2909</v>
      </c>
      <c r="H656" s="661" t="s">
        <v>568</v>
      </c>
      <c r="I656" s="661" t="s">
        <v>1153</v>
      </c>
      <c r="J656" s="661" t="s">
        <v>1154</v>
      </c>
      <c r="K656" s="661" t="s">
        <v>3025</v>
      </c>
      <c r="L656" s="662">
        <v>1295.6400000000001</v>
      </c>
      <c r="M656" s="662">
        <v>2591.2800000000002</v>
      </c>
      <c r="N656" s="661">
        <v>2</v>
      </c>
      <c r="O656" s="742">
        <v>1.5</v>
      </c>
      <c r="P656" s="662">
        <v>2591.2800000000002</v>
      </c>
      <c r="Q656" s="677">
        <v>1</v>
      </c>
      <c r="R656" s="661">
        <v>2</v>
      </c>
      <c r="S656" s="677">
        <v>1</v>
      </c>
      <c r="T656" s="742">
        <v>1.5</v>
      </c>
      <c r="U656" s="700">
        <v>1</v>
      </c>
    </row>
    <row r="657" spans="1:21" ht="14.4" customHeight="1" x14ac:dyDescent="0.3">
      <c r="A657" s="660">
        <v>32</v>
      </c>
      <c r="B657" s="661" t="s">
        <v>567</v>
      </c>
      <c r="C657" s="661">
        <v>89301322</v>
      </c>
      <c r="D657" s="740" t="s">
        <v>4384</v>
      </c>
      <c r="E657" s="741" t="s">
        <v>2887</v>
      </c>
      <c r="F657" s="661" t="s">
        <v>2867</v>
      </c>
      <c r="G657" s="661" t="s">
        <v>2909</v>
      </c>
      <c r="H657" s="661" t="s">
        <v>568</v>
      </c>
      <c r="I657" s="661" t="s">
        <v>1111</v>
      </c>
      <c r="J657" s="661" t="s">
        <v>3666</v>
      </c>
      <c r="K657" s="661" t="s">
        <v>3667</v>
      </c>
      <c r="L657" s="662">
        <v>0</v>
      </c>
      <c r="M657" s="662">
        <v>0</v>
      </c>
      <c r="N657" s="661">
        <v>1</v>
      </c>
      <c r="O657" s="742">
        <v>0.5</v>
      </c>
      <c r="P657" s="662">
        <v>0</v>
      </c>
      <c r="Q657" s="677"/>
      <c r="R657" s="661">
        <v>1</v>
      </c>
      <c r="S657" s="677">
        <v>1</v>
      </c>
      <c r="T657" s="742">
        <v>0.5</v>
      </c>
      <c r="U657" s="700">
        <v>1</v>
      </c>
    </row>
    <row r="658" spans="1:21" ht="14.4" customHeight="1" x14ac:dyDescent="0.3">
      <c r="A658" s="660">
        <v>32</v>
      </c>
      <c r="B658" s="661" t="s">
        <v>567</v>
      </c>
      <c r="C658" s="661">
        <v>89301322</v>
      </c>
      <c r="D658" s="740" t="s">
        <v>4384</v>
      </c>
      <c r="E658" s="741" t="s">
        <v>2887</v>
      </c>
      <c r="F658" s="661" t="s">
        <v>2867</v>
      </c>
      <c r="G658" s="661" t="s">
        <v>2909</v>
      </c>
      <c r="H658" s="661" t="s">
        <v>568</v>
      </c>
      <c r="I658" s="661" t="s">
        <v>3026</v>
      </c>
      <c r="J658" s="661" t="s">
        <v>1108</v>
      </c>
      <c r="K658" s="661" t="s">
        <v>1109</v>
      </c>
      <c r="L658" s="662">
        <v>263.26</v>
      </c>
      <c r="M658" s="662">
        <v>526.52</v>
      </c>
      <c r="N658" s="661">
        <v>2</v>
      </c>
      <c r="O658" s="742">
        <v>0.5</v>
      </c>
      <c r="P658" s="662">
        <v>526.52</v>
      </c>
      <c r="Q658" s="677">
        <v>1</v>
      </c>
      <c r="R658" s="661">
        <v>2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32</v>
      </c>
      <c r="B659" s="661" t="s">
        <v>567</v>
      </c>
      <c r="C659" s="661">
        <v>89301322</v>
      </c>
      <c r="D659" s="740" t="s">
        <v>4384</v>
      </c>
      <c r="E659" s="741" t="s">
        <v>2887</v>
      </c>
      <c r="F659" s="661" t="s">
        <v>2867</v>
      </c>
      <c r="G659" s="661" t="s">
        <v>2909</v>
      </c>
      <c r="H659" s="661" t="s">
        <v>568</v>
      </c>
      <c r="I659" s="661" t="s">
        <v>3451</v>
      </c>
      <c r="J659" s="661" t="s">
        <v>2128</v>
      </c>
      <c r="K659" s="661" t="s">
        <v>3452</v>
      </c>
      <c r="L659" s="662">
        <v>0</v>
      </c>
      <c r="M659" s="662">
        <v>0</v>
      </c>
      <c r="N659" s="661">
        <v>4</v>
      </c>
      <c r="O659" s="742">
        <v>1</v>
      </c>
      <c r="P659" s="662">
        <v>0</v>
      </c>
      <c r="Q659" s="677"/>
      <c r="R659" s="661">
        <v>2</v>
      </c>
      <c r="S659" s="677">
        <v>0.5</v>
      </c>
      <c r="T659" s="742">
        <v>0.5</v>
      </c>
      <c r="U659" s="700">
        <v>0.5</v>
      </c>
    </row>
    <row r="660" spans="1:21" ht="14.4" customHeight="1" x14ac:dyDescent="0.3">
      <c r="A660" s="660">
        <v>32</v>
      </c>
      <c r="B660" s="661" t="s">
        <v>567</v>
      </c>
      <c r="C660" s="661">
        <v>89301322</v>
      </c>
      <c r="D660" s="740" t="s">
        <v>4384</v>
      </c>
      <c r="E660" s="741" t="s">
        <v>2887</v>
      </c>
      <c r="F660" s="661" t="s">
        <v>2867</v>
      </c>
      <c r="G660" s="661" t="s">
        <v>2910</v>
      </c>
      <c r="H660" s="661" t="s">
        <v>568</v>
      </c>
      <c r="I660" s="661" t="s">
        <v>3212</v>
      </c>
      <c r="J660" s="661" t="s">
        <v>3213</v>
      </c>
      <c r="K660" s="661" t="s">
        <v>3016</v>
      </c>
      <c r="L660" s="662">
        <v>85.71</v>
      </c>
      <c r="M660" s="662">
        <v>85.71</v>
      </c>
      <c r="N660" s="661">
        <v>1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32</v>
      </c>
      <c r="B661" s="661" t="s">
        <v>567</v>
      </c>
      <c r="C661" s="661">
        <v>89301322</v>
      </c>
      <c r="D661" s="740" t="s">
        <v>4384</v>
      </c>
      <c r="E661" s="741" t="s">
        <v>2887</v>
      </c>
      <c r="F661" s="661" t="s">
        <v>2867</v>
      </c>
      <c r="G661" s="661" t="s">
        <v>2910</v>
      </c>
      <c r="H661" s="661" t="s">
        <v>568</v>
      </c>
      <c r="I661" s="661" t="s">
        <v>3015</v>
      </c>
      <c r="J661" s="661" t="s">
        <v>2914</v>
      </c>
      <c r="K661" s="661" t="s">
        <v>3016</v>
      </c>
      <c r="L661" s="662">
        <v>0</v>
      </c>
      <c r="M661" s="662">
        <v>0</v>
      </c>
      <c r="N661" s="661">
        <v>1</v>
      </c>
      <c r="O661" s="742">
        <v>1</v>
      </c>
      <c r="P661" s="662">
        <v>0</v>
      </c>
      <c r="Q661" s="677"/>
      <c r="R661" s="661">
        <v>1</v>
      </c>
      <c r="S661" s="677">
        <v>1</v>
      </c>
      <c r="T661" s="742">
        <v>1</v>
      </c>
      <c r="U661" s="700">
        <v>1</v>
      </c>
    </row>
    <row r="662" spans="1:21" ht="14.4" customHeight="1" x14ac:dyDescent="0.3">
      <c r="A662" s="660">
        <v>32</v>
      </c>
      <c r="B662" s="661" t="s">
        <v>567</v>
      </c>
      <c r="C662" s="661">
        <v>89301322</v>
      </c>
      <c r="D662" s="740" t="s">
        <v>4384</v>
      </c>
      <c r="E662" s="741" t="s">
        <v>2887</v>
      </c>
      <c r="F662" s="661" t="s">
        <v>2867</v>
      </c>
      <c r="G662" s="661" t="s">
        <v>2910</v>
      </c>
      <c r="H662" s="661" t="s">
        <v>568</v>
      </c>
      <c r="I662" s="661" t="s">
        <v>2911</v>
      </c>
      <c r="J662" s="661" t="s">
        <v>674</v>
      </c>
      <c r="K662" s="661" t="s">
        <v>2912</v>
      </c>
      <c r="L662" s="662">
        <v>135.25</v>
      </c>
      <c r="M662" s="662">
        <v>1217.25</v>
      </c>
      <c r="N662" s="661">
        <v>9</v>
      </c>
      <c r="O662" s="742">
        <v>6.5</v>
      </c>
      <c r="P662" s="662">
        <v>541</v>
      </c>
      <c r="Q662" s="677">
        <v>0.44444444444444442</v>
      </c>
      <c r="R662" s="661">
        <v>4</v>
      </c>
      <c r="S662" s="677">
        <v>0.44444444444444442</v>
      </c>
      <c r="T662" s="742">
        <v>3.5</v>
      </c>
      <c r="U662" s="700">
        <v>0.53846153846153844</v>
      </c>
    </row>
    <row r="663" spans="1:21" ht="14.4" customHeight="1" x14ac:dyDescent="0.3">
      <c r="A663" s="660">
        <v>32</v>
      </c>
      <c r="B663" s="661" t="s">
        <v>567</v>
      </c>
      <c r="C663" s="661">
        <v>89301322</v>
      </c>
      <c r="D663" s="740" t="s">
        <v>4384</v>
      </c>
      <c r="E663" s="741" t="s">
        <v>2887</v>
      </c>
      <c r="F663" s="661" t="s">
        <v>2867</v>
      </c>
      <c r="G663" s="661" t="s">
        <v>2910</v>
      </c>
      <c r="H663" s="661" t="s">
        <v>568</v>
      </c>
      <c r="I663" s="661" t="s">
        <v>2913</v>
      </c>
      <c r="J663" s="661" t="s">
        <v>2914</v>
      </c>
      <c r="K663" s="661" t="s">
        <v>1007</v>
      </c>
      <c r="L663" s="662">
        <v>42.85</v>
      </c>
      <c r="M663" s="662">
        <v>42.85</v>
      </c>
      <c r="N663" s="661">
        <v>1</v>
      </c>
      <c r="O663" s="742">
        <v>0.5</v>
      </c>
      <c r="P663" s="662">
        <v>42.85</v>
      </c>
      <c r="Q663" s="677">
        <v>1</v>
      </c>
      <c r="R663" s="661">
        <v>1</v>
      </c>
      <c r="S663" s="677">
        <v>1</v>
      </c>
      <c r="T663" s="742">
        <v>0.5</v>
      </c>
      <c r="U663" s="700">
        <v>1</v>
      </c>
    </row>
    <row r="664" spans="1:21" ht="14.4" customHeight="1" x14ac:dyDescent="0.3">
      <c r="A664" s="660">
        <v>32</v>
      </c>
      <c r="B664" s="661" t="s">
        <v>567</v>
      </c>
      <c r="C664" s="661">
        <v>89301322</v>
      </c>
      <c r="D664" s="740" t="s">
        <v>4384</v>
      </c>
      <c r="E664" s="741" t="s">
        <v>2887</v>
      </c>
      <c r="F664" s="661" t="s">
        <v>2867</v>
      </c>
      <c r="G664" s="661" t="s">
        <v>2918</v>
      </c>
      <c r="H664" s="661" t="s">
        <v>1453</v>
      </c>
      <c r="I664" s="661" t="s">
        <v>2467</v>
      </c>
      <c r="J664" s="661" t="s">
        <v>611</v>
      </c>
      <c r="K664" s="661" t="s">
        <v>2833</v>
      </c>
      <c r="L664" s="662">
        <v>150.04</v>
      </c>
      <c r="M664" s="662">
        <v>750.2</v>
      </c>
      <c r="N664" s="661">
        <v>5</v>
      </c>
      <c r="O664" s="742">
        <v>3</v>
      </c>
      <c r="P664" s="662">
        <v>450.12</v>
      </c>
      <c r="Q664" s="677">
        <v>0.6</v>
      </c>
      <c r="R664" s="661">
        <v>3</v>
      </c>
      <c r="S664" s="677">
        <v>0.6</v>
      </c>
      <c r="T664" s="742">
        <v>1.5</v>
      </c>
      <c r="U664" s="700">
        <v>0.5</v>
      </c>
    </row>
    <row r="665" spans="1:21" ht="14.4" customHeight="1" x14ac:dyDescent="0.3">
      <c r="A665" s="660">
        <v>32</v>
      </c>
      <c r="B665" s="661" t="s">
        <v>567</v>
      </c>
      <c r="C665" s="661">
        <v>89301322</v>
      </c>
      <c r="D665" s="740" t="s">
        <v>4384</v>
      </c>
      <c r="E665" s="741" t="s">
        <v>2887</v>
      </c>
      <c r="F665" s="661" t="s">
        <v>2867</v>
      </c>
      <c r="G665" s="661" t="s">
        <v>2918</v>
      </c>
      <c r="H665" s="661" t="s">
        <v>1453</v>
      </c>
      <c r="I665" s="661" t="s">
        <v>2467</v>
      </c>
      <c r="J665" s="661" t="s">
        <v>611</v>
      </c>
      <c r="K665" s="661" t="s">
        <v>2833</v>
      </c>
      <c r="L665" s="662">
        <v>154.36000000000001</v>
      </c>
      <c r="M665" s="662">
        <v>771.80000000000007</v>
      </c>
      <c r="N665" s="661">
        <v>5</v>
      </c>
      <c r="O665" s="742">
        <v>3</v>
      </c>
      <c r="P665" s="662">
        <v>463.08000000000004</v>
      </c>
      <c r="Q665" s="677">
        <v>0.6</v>
      </c>
      <c r="R665" s="661">
        <v>3</v>
      </c>
      <c r="S665" s="677">
        <v>0.6</v>
      </c>
      <c r="T665" s="742">
        <v>2.5</v>
      </c>
      <c r="U665" s="700">
        <v>0.83333333333333337</v>
      </c>
    </row>
    <row r="666" spans="1:21" ht="14.4" customHeight="1" x14ac:dyDescent="0.3">
      <c r="A666" s="660">
        <v>32</v>
      </c>
      <c r="B666" s="661" t="s">
        <v>567</v>
      </c>
      <c r="C666" s="661">
        <v>89301322</v>
      </c>
      <c r="D666" s="740" t="s">
        <v>4384</v>
      </c>
      <c r="E666" s="741" t="s">
        <v>2887</v>
      </c>
      <c r="F666" s="661" t="s">
        <v>2867</v>
      </c>
      <c r="G666" s="661" t="s">
        <v>2918</v>
      </c>
      <c r="H666" s="661" t="s">
        <v>1453</v>
      </c>
      <c r="I666" s="661" t="s">
        <v>3413</v>
      </c>
      <c r="J666" s="661" t="s">
        <v>3414</v>
      </c>
      <c r="K666" s="661" t="s">
        <v>2755</v>
      </c>
      <c r="L666" s="662">
        <v>145.02000000000001</v>
      </c>
      <c r="M666" s="662">
        <v>145.02000000000001</v>
      </c>
      <c r="N666" s="661">
        <v>1</v>
      </c>
      <c r="O666" s="742">
        <v>0.5</v>
      </c>
      <c r="P666" s="662">
        <v>145.02000000000001</v>
      </c>
      <c r="Q666" s="677">
        <v>1</v>
      </c>
      <c r="R666" s="661">
        <v>1</v>
      </c>
      <c r="S666" s="677">
        <v>1</v>
      </c>
      <c r="T666" s="742">
        <v>0.5</v>
      </c>
      <c r="U666" s="700">
        <v>1</v>
      </c>
    </row>
    <row r="667" spans="1:21" ht="14.4" customHeight="1" x14ac:dyDescent="0.3">
      <c r="A667" s="660">
        <v>32</v>
      </c>
      <c r="B667" s="661" t="s">
        <v>567</v>
      </c>
      <c r="C667" s="661">
        <v>89301322</v>
      </c>
      <c r="D667" s="740" t="s">
        <v>4384</v>
      </c>
      <c r="E667" s="741" t="s">
        <v>2887</v>
      </c>
      <c r="F667" s="661" t="s">
        <v>2867</v>
      </c>
      <c r="G667" s="661" t="s">
        <v>3385</v>
      </c>
      <c r="H667" s="661" t="s">
        <v>1453</v>
      </c>
      <c r="I667" s="661" t="s">
        <v>1777</v>
      </c>
      <c r="J667" s="661" t="s">
        <v>1778</v>
      </c>
      <c r="K667" s="661" t="s">
        <v>1779</v>
      </c>
      <c r="L667" s="662">
        <v>119.7</v>
      </c>
      <c r="M667" s="662">
        <v>359.1</v>
      </c>
      <c r="N667" s="661">
        <v>3</v>
      </c>
      <c r="O667" s="742">
        <v>2.5</v>
      </c>
      <c r="P667" s="662">
        <v>359.1</v>
      </c>
      <c r="Q667" s="677">
        <v>1</v>
      </c>
      <c r="R667" s="661">
        <v>3</v>
      </c>
      <c r="S667" s="677">
        <v>1</v>
      </c>
      <c r="T667" s="742">
        <v>2.5</v>
      </c>
      <c r="U667" s="700">
        <v>1</v>
      </c>
    </row>
    <row r="668" spans="1:21" ht="14.4" customHeight="1" x14ac:dyDescent="0.3">
      <c r="A668" s="660">
        <v>32</v>
      </c>
      <c r="B668" s="661" t="s">
        <v>567</v>
      </c>
      <c r="C668" s="661">
        <v>89301322</v>
      </c>
      <c r="D668" s="740" t="s">
        <v>4384</v>
      </c>
      <c r="E668" s="741" t="s">
        <v>2887</v>
      </c>
      <c r="F668" s="661" t="s">
        <v>2867</v>
      </c>
      <c r="G668" s="661" t="s">
        <v>2975</v>
      </c>
      <c r="H668" s="661" t="s">
        <v>568</v>
      </c>
      <c r="I668" s="661" t="s">
        <v>1712</v>
      </c>
      <c r="J668" s="661" t="s">
        <v>1713</v>
      </c>
      <c r="K668" s="661" t="s">
        <v>2760</v>
      </c>
      <c r="L668" s="662">
        <v>170.52</v>
      </c>
      <c r="M668" s="662">
        <v>170.52</v>
      </c>
      <c r="N668" s="661">
        <v>1</v>
      </c>
      <c r="O668" s="742">
        <v>0.5</v>
      </c>
      <c r="P668" s="662">
        <v>170.52</v>
      </c>
      <c r="Q668" s="677">
        <v>1</v>
      </c>
      <c r="R668" s="661">
        <v>1</v>
      </c>
      <c r="S668" s="677">
        <v>1</v>
      </c>
      <c r="T668" s="742">
        <v>0.5</v>
      </c>
      <c r="U668" s="700">
        <v>1</v>
      </c>
    </row>
    <row r="669" spans="1:21" ht="14.4" customHeight="1" x14ac:dyDescent="0.3">
      <c r="A669" s="660">
        <v>32</v>
      </c>
      <c r="B669" s="661" t="s">
        <v>567</v>
      </c>
      <c r="C669" s="661">
        <v>89301322</v>
      </c>
      <c r="D669" s="740" t="s">
        <v>4384</v>
      </c>
      <c r="E669" s="741" t="s">
        <v>2887</v>
      </c>
      <c r="F669" s="661" t="s">
        <v>2867</v>
      </c>
      <c r="G669" s="661" t="s">
        <v>2975</v>
      </c>
      <c r="H669" s="661" t="s">
        <v>568</v>
      </c>
      <c r="I669" s="661" t="s">
        <v>3084</v>
      </c>
      <c r="J669" s="661" t="s">
        <v>1713</v>
      </c>
      <c r="K669" s="661" t="s">
        <v>2763</v>
      </c>
      <c r="L669" s="662">
        <v>0</v>
      </c>
      <c r="M669" s="662">
        <v>0</v>
      </c>
      <c r="N669" s="661">
        <v>1</v>
      </c>
      <c r="O669" s="742">
        <v>1</v>
      </c>
      <c r="P669" s="662">
        <v>0</v>
      </c>
      <c r="Q669" s="677"/>
      <c r="R669" s="661">
        <v>1</v>
      </c>
      <c r="S669" s="677">
        <v>1</v>
      </c>
      <c r="T669" s="742">
        <v>1</v>
      </c>
      <c r="U669" s="700">
        <v>1</v>
      </c>
    </row>
    <row r="670" spans="1:21" ht="14.4" customHeight="1" x14ac:dyDescent="0.3">
      <c r="A670" s="660">
        <v>32</v>
      </c>
      <c r="B670" s="661" t="s">
        <v>567</v>
      </c>
      <c r="C670" s="661">
        <v>89301322</v>
      </c>
      <c r="D670" s="740" t="s">
        <v>4384</v>
      </c>
      <c r="E670" s="741" t="s">
        <v>2887</v>
      </c>
      <c r="F670" s="661" t="s">
        <v>2867</v>
      </c>
      <c r="G670" s="661" t="s">
        <v>3085</v>
      </c>
      <c r="H670" s="661" t="s">
        <v>1453</v>
      </c>
      <c r="I670" s="661" t="s">
        <v>1455</v>
      </c>
      <c r="J670" s="661" t="s">
        <v>1456</v>
      </c>
      <c r="K670" s="661" t="s">
        <v>2811</v>
      </c>
      <c r="L670" s="662">
        <v>227.32</v>
      </c>
      <c r="M670" s="662">
        <v>227.32</v>
      </c>
      <c r="N670" s="661">
        <v>1</v>
      </c>
      <c r="O670" s="742">
        <v>0.5</v>
      </c>
      <c r="P670" s="662">
        <v>227.32</v>
      </c>
      <c r="Q670" s="677">
        <v>1</v>
      </c>
      <c r="R670" s="661">
        <v>1</v>
      </c>
      <c r="S670" s="677">
        <v>1</v>
      </c>
      <c r="T670" s="742">
        <v>0.5</v>
      </c>
      <c r="U670" s="700">
        <v>1</v>
      </c>
    </row>
    <row r="671" spans="1:21" ht="14.4" customHeight="1" x14ac:dyDescent="0.3">
      <c r="A671" s="660">
        <v>32</v>
      </c>
      <c r="B671" s="661" t="s">
        <v>567</v>
      </c>
      <c r="C671" s="661">
        <v>89301322</v>
      </c>
      <c r="D671" s="740" t="s">
        <v>4384</v>
      </c>
      <c r="E671" s="741" t="s">
        <v>2887</v>
      </c>
      <c r="F671" s="661" t="s">
        <v>2867</v>
      </c>
      <c r="G671" s="661" t="s">
        <v>3017</v>
      </c>
      <c r="H671" s="661" t="s">
        <v>568</v>
      </c>
      <c r="I671" s="661" t="s">
        <v>1716</v>
      </c>
      <c r="J671" s="661" t="s">
        <v>1717</v>
      </c>
      <c r="K671" s="661" t="s">
        <v>2760</v>
      </c>
      <c r="L671" s="662">
        <v>66.819999999999993</v>
      </c>
      <c r="M671" s="662">
        <v>133.63999999999999</v>
      </c>
      <c r="N671" s="661">
        <v>2</v>
      </c>
      <c r="O671" s="742">
        <v>1</v>
      </c>
      <c r="P671" s="662">
        <v>133.63999999999999</v>
      </c>
      <c r="Q671" s="677">
        <v>1</v>
      </c>
      <c r="R671" s="661">
        <v>2</v>
      </c>
      <c r="S671" s="677">
        <v>1</v>
      </c>
      <c r="T671" s="742">
        <v>1</v>
      </c>
      <c r="U671" s="700">
        <v>1</v>
      </c>
    </row>
    <row r="672" spans="1:21" ht="14.4" customHeight="1" x14ac:dyDescent="0.3">
      <c r="A672" s="660">
        <v>32</v>
      </c>
      <c r="B672" s="661" t="s">
        <v>567</v>
      </c>
      <c r="C672" s="661">
        <v>89301322</v>
      </c>
      <c r="D672" s="740" t="s">
        <v>4384</v>
      </c>
      <c r="E672" s="741" t="s">
        <v>2887</v>
      </c>
      <c r="F672" s="661" t="s">
        <v>2867</v>
      </c>
      <c r="G672" s="661" t="s">
        <v>3086</v>
      </c>
      <c r="H672" s="661" t="s">
        <v>1453</v>
      </c>
      <c r="I672" s="661" t="s">
        <v>3087</v>
      </c>
      <c r="J672" s="661" t="s">
        <v>1607</v>
      </c>
      <c r="K672" s="661" t="s">
        <v>3088</v>
      </c>
      <c r="L672" s="662">
        <v>264</v>
      </c>
      <c r="M672" s="662">
        <v>264</v>
      </c>
      <c r="N672" s="661">
        <v>1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32</v>
      </c>
      <c r="B673" s="661" t="s">
        <v>567</v>
      </c>
      <c r="C673" s="661">
        <v>89301322</v>
      </c>
      <c r="D673" s="740" t="s">
        <v>4384</v>
      </c>
      <c r="E673" s="741" t="s">
        <v>2887</v>
      </c>
      <c r="F673" s="661" t="s">
        <v>2867</v>
      </c>
      <c r="G673" s="661" t="s">
        <v>3301</v>
      </c>
      <c r="H673" s="661" t="s">
        <v>568</v>
      </c>
      <c r="I673" s="661" t="s">
        <v>3668</v>
      </c>
      <c r="J673" s="661" t="s">
        <v>3669</v>
      </c>
      <c r="K673" s="661" t="s">
        <v>3670</v>
      </c>
      <c r="L673" s="662">
        <v>1937.84</v>
      </c>
      <c r="M673" s="662">
        <v>1937.84</v>
      </c>
      <c r="N673" s="661">
        <v>1</v>
      </c>
      <c r="O673" s="742">
        <v>0.5</v>
      </c>
      <c r="P673" s="662">
        <v>1937.84</v>
      </c>
      <c r="Q673" s="677">
        <v>1</v>
      </c>
      <c r="R673" s="661">
        <v>1</v>
      </c>
      <c r="S673" s="677">
        <v>1</v>
      </c>
      <c r="T673" s="742">
        <v>0.5</v>
      </c>
      <c r="U673" s="700">
        <v>1</v>
      </c>
    </row>
    <row r="674" spans="1:21" ht="14.4" customHeight="1" x14ac:dyDescent="0.3">
      <c r="A674" s="660">
        <v>32</v>
      </c>
      <c r="B674" s="661" t="s">
        <v>567</v>
      </c>
      <c r="C674" s="661">
        <v>89301322</v>
      </c>
      <c r="D674" s="740" t="s">
        <v>4384</v>
      </c>
      <c r="E674" s="741" t="s">
        <v>2887</v>
      </c>
      <c r="F674" s="661" t="s">
        <v>2867</v>
      </c>
      <c r="G674" s="661" t="s">
        <v>3301</v>
      </c>
      <c r="H674" s="661" t="s">
        <v>568</v>
      </c>
      <c r="I674" s="661" t="s">
        <v>2529</v>
      </c>
      <c r="J674" s="661" t="s">
        <v>2530</v>
      </c>
      <c r="K674" s="661" t="s">
        <v>3302</v>
      </c>
      <c r="L674" s="662">
        <v>1937.84</v>
      </c>
      <c r="M674" s="662">
        <v>1937.84</v>
      </c>
      <c r="N674" s="661">
        <v>1</v>
      </c>
      <c r="O674" s="742">
        <v>1</v>
      </c>
      <c r="P674" s="662">
        <v>1937.84</v>
      </c>
      <c r="Q674" s="677">
        <v>1</v>
      </c>
      <c r="R674" s="661">
        <v>1</v>
      </c>
      <c r="S674" s="677">
        <v>1</v>
      </c>
      <c r="T674" s="742">
        <v>1</v>
      </c>
      <c r="U674" s="700">
        <v>1</v>
      </c>
    </row>
    <row r="675" spans="1:21" ht="14.4" customHeight="1" x14ac:dyDescent="0.3">
      <c r="A675" s="660">
        <v>32</v>
      </c>
      <c r="B675" s="661" t="s">
        <v>567</v>
      </c>
      <c r="C675" s="661">
        <v>89301322</v>
      </c>
      <c r="D675" s="740" t="s">
        <v>4384</v>
      </c>
      <c r="E675" s="741" t="s">
        <v>2887</v>
      </c>
      <c r="F675" s="661" t="s">
        <v>2867</v>
      </c>
      <c r="G675" s="661" t="s">
        <v>3353</v>
      </c>
      <c r="H675" s="661" t="s">
        <v>568</v>
      </c>
      <c r="I675" s="661" t="s">
        <v>3461</v>
      </c>
      <c r="J675" s="661" t="s">
        <v>3462</v>
      </c>
      <c r="K675" s="661" t="s">
        <v>3463</v>
      </c>
      <c r="L675" s="662">
        <v>6210.27</v>
      </c>
      <c r="M675" s="662">
        <v>18630.810000000001</v>
      </c>
      <c r="N675" s="661">
        <v>3</v>
      </c>
      <c r="O675" s="742">
        <v>1</v>
      </c>
      <c r="P675" s="662">
        <v>18630.810000000001</v>
      </c>
      <c r="Q675" s="677">
        <v>1</v>
      </c>
      <c r="R675" s="661">
        <v>3</v>
      </c>
      <c r="S675" s="677">
        <v>1</v>
      </c>
      <c r="T675" s="742">
        <v>1</v>
      </c>
      <c r="U675" s="700">
        <v>1</v>
      </c>
    </row>
    <row r="676" spans="1:21" ht="14.4" customHeight="1" x14ac:dyDescent="0.3">
      <c r="A676" s="660">
        <v>32</v>
      </c>
      <c r="B676" s="661" t="s">
        <v>567</v>
      </c>
      <c r="C676" s="661">
        <v>89301322</v>
      </c>
      <c r="D676" s="740" t="s">
        <v>4384</v>
      </c>
      <c r="E676" s="741" t="s">
        <v>2887</v>
      </c>
      <c r="F676" s="661" t="s">
        <v>2867</v>
      </c>
      <c r="G676" s="661" t="s">
        <v>3664</v>
      </c>
      <c r="H676" s="661" t="s">
        <v>568</v>
      </c>
      <c r="I676" s="661" t="s">
        <v>2151</v>
      </c>
      <c r="J676" s="661" t="s">
        <v>2075</v>
      </c>
      <c r="K676" s="661" t="s">
        <v>3671</v>
      </c>
      <c r="L676" s="662">
        <v>43.76</v>
      </c>
      <c r="M676" s="662">
        <v>87.52</v>
      </c>
      <c r="N676" s="661">
        <v>2</v>
      </c>
      <c r="O676" s="742">
        <v>1</v>
      </c>
      <c r="P676" s="662">
        <v>43.76</v>
      </c>
      <c r="Q676" s="677">
        <v>0.5</v>
      </c>
      <c r="R676" s="661">
        <v>1</v>
      </c>
      <c r="S676" s="677">
        <v>0.5</v>
      </c>
      <c r="T676" s="742">
        <v>0.5</v>
      </c>
      <c r="U676" s="700">
        <v>0.5</v>
      </c>
    </row>
    <row r="677" spans="1:21" ht="14.4" customHeight="1" x14ac:dyDescent="0.3">
      <c r="A677" s="660">
        <v>32</v>
      </c>
      <c r="B677" s="661" t="s">
        <v>567</v>
      </c>
      <c r="C677" s="661">
        <v>89301322</v>
      </c>
      <c r="D677" s="740" t="s">
        <v>4384</v>
      </c>
      <c r="E677" s="741" t="s">
        <v>2887</v>
      </c>
      <c r="F677" s="661" t="s">
        <v>2867</v>
      </c>
      <c r="G677" s="661" t="s">
        <v>3149</v>
      </c>
      <c r="H677" s="661" t="s">
        <v>568</v>
      </c>
      <c r="I677" s="661" t="s">
        <v>3672</v>
      </c>
      <c r="J677" s="661" t="s">
        <v>3673</v>
      </c>
      <c r="K677" s="661" t="s">
        <v>3485</v>
      </c>
      <c r="L677" s="662">
        <v>0</v>
      </c>
      <c r="M677" s="662">
        <v>0</v>
      </c>
      <c r="N677" s="661">
        <v>2</v>
      </c>
      <c r="O677" s="742">
        <v>1</v>
      </c>
      <c r="P677" s="662">
        <v>0</v>
      </c>
      <c r="Q677" s="677"/>
      <c r="R677" s="661">
        <v>2</v>
      </c>
      <c r="S677" s="677">
        <v>1</v>
      </c>
      <c r="T677" s="742">
        <v>1</v>
      </c>
      <c r="U677" s="700">
        <v>1</v>
      </c>
    </row>
    <row r="678" spans="1:21" ht="14.4" customHeight="1" x14ac:dyDescent="0.3">
      <c r="A678" s="660">
        <v>32</v>
      </c>
      <c r="B678" s="661" t="s">
        <v>567</v>
      </c>
      <c r="C678" s="661">
        <v>89301322</v>
      </c>
      <c r="D678" s="740" t="s">
        <v>4384</v>
      </c>
      <c r="E678" s="741" t="s">
        <v>2887</v>
      </c>
      <c r="F678" s="661" t="s">
        <v>2867</v>
      </c>
      <c r="G678" s="661" t="s">
        <v>3149</v>
      </c>
      <c r="H678" s="661" t="s">
        <v>568</v>
      </c>
      <c r="I678" s="661" t="s">
        <v>3674</v>
      </c>
      <c r="J678" s="661" t="s">
        <v>3673</v>
      </c>
      <c r="K678" s="661" t="s">
        <v>3675</v>
      </c>
      <c r="L678" s="662">
        <v>0</v>
      </c>
      <c r="M678" s="662">
        <v>0</v>
      </c>
      <c r="N678" s="661">
        <v>2</v>
      </c>
      <c r="O678" s="742">
        <v>0.5</v>
      </c>
      <c r="P678" s="662">
        <v>0</v>
      </c>
      <c r="Q678" s="677"/>
      <c r="R678" s="661">
        <v>2</v>
      </c>
      <c r="S678" s="677">
        <v>1</v>
      </c>
      <c r="T678" s="742">
        <v>0.5</v>
      </c>
      <c r="U678" s="700">
        <v>1</v>
      </c>
    </row>
    <row r="679" spans="1:21" ht="14.4" customHeight="1" x14ac:dyDescent="0.3">
      <c r="A679" s="660">
        <v>32</v>
      </c>
      <c r="B679" s="661" t="s">
        <v>567</v>
      </c>
      <c r="C679" s="661">
        <v>89301322</v>
      </c>
      <c r="D679" s="740" t="s">
        <v>4384</v>
      </c>
      <c r="E679" s="741" t="s">
        <v>2887</v>
      </c>
      <c r="F679" s="661" t="s">
        <v>2867</v>
      </c>
      <c r="G679" s="661" t="s">
        <v>3149</v>
      </c>
      <c r="H679" s="661" t="s">
        <v>568</v>
      </c>
      <c r="I679" s="661" t="s">
        <v>3676</v>
      </c>
      <c r="J679" s="661" t="s">
        <v>3673</v>
      </c>
      <c r="K679" s="661" t="s">
        <v>3677</v>
      </c>
      <c r="L679" s="662">
        <v>0</v>
      </c>
      <c r="M679" s="662">
        <v>0</v>
      </c>
      <c r="N679" s="661">
        <v>1</v>
      </c>
      <c r="O679" s="742">
        <v>1</v>
      </c>
      <c r="P679" s="662">
        <v>0</v>
      </c>
      <c r="Q679" s="677"/>
      <c r="R679" s="661">
        <v>1</v>
      </c>
      <c r="S679" s="677">
        <v>1</v>
      </c>
      <c r="T679" s="742">
        <v>1</v>
      </c>
      <c r="U679" s="700">
        <v>1</v>
      </c>
    </row>
    <row r="680" spans="1:21" ht="14.4" customHeight="1" x14ac:dyDescent="0.3">
      <c r="A680" s="660">
        <v>32</v>
      </c>
      <c r="B680" s="661" t="s">
        <v>567</v>
      </c>
      <c r="C680" s="661">
        <v>89301322</v>
      </c>
      <c r="D680" s="740" t="s">
        <v>4384</v>
      </c>
      <c r="E680" s="741" t="s">
        <v>2887</v>
      </c>
      <c r="F680" s="661" t="s">
        <v>2867</v>
      </c>
      <c r="G680" s="661" t="s">
        <v>3116</v>
      </c>
      <c r="H680" s="661" t="s">
        <v>568</v>
      </c>
      <c r="I680" s="661" t="s">
        <v>923</v>
      </c>
      <c r="J680" s="661" t="s">
        <v>924</v>
      </c>
      <c r="K680" s="661" t="s">
        <v>3118</v>
      </c>
      <c r="L680" s="662">
        <v>923.74</v>
      </c>
      <c r="M680" s="662">
        <v>1847.48</v>
      </c>
      <c r="N680" s="661">
        <v>2</v>
      </c>
      <c r="O680" s="742">
        <v>0.5</v>
      </c>
      <c r="P680" s="662">
        <v>1847.48</v>
      </c>
      <c r="Q680" s="677">
        <v>1</v>
      </c>
      <c r="R680" s="661">
        <v>2</v>
      </c>
      <c r="S680" s="677">
        <v>1</v>
      </c>
      <c r="T680" s="742">
        <v>0.5</v>
      </c>
      <c r="U680" s="700">
        <v>1</v>
      </c>
    </row>
    <row r="681" spans="1:21" ht="14.4" customHeight="1" x14ac:dyDescent="0.3">
      <c r="A681" s="660">
        <v>32</v>
      </c>
      <c r="B681" s="661" t="s">
        <v>567</v>
      </c>
      <c r="C681" s="661">
        <v>89301322</v>
      </c>
      <c r="D681" s="740" t="s">
        <v>4384</v>
      </c>
      <c r="E681" s="741" t="s">
        <v>2887</v>
      </c>
      <c r="F681" s="661" t="s">
        <v>2867</v>
      </c>
      <c r="G681" s="661" t="s">
        <v>3471</v>
      </c>
      <c r="H681" s="661" t="s">
        <v>1453</v>
      </c>
      <c r="I681" s="661" t="s">
        <v>3678</v>
      </c>
      <c r="J681" s="661" t="s">
        <v>3679</v>
      </c>
      <c r="K681" s="661" t="s">
        <v>3680</v>
      </c>
      <c r="L681" s="662">
        <v>556.04</v>
      </c>
      <c r="M681" s="662">
        <v>556.04</v>
      </c>
      <c r="N681" s="661">
        <v>1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32</v>
      </c>
      <c r="B682" s="661" t="s">
        <v>567</v>
      </c>
      <c r="C682" s="661">
        <v>89301322</v>
      </c>
      <c r="D682" s="740" t="s">
        <v>4384</v>
      </c>
      <c r="E682" s="741" t="s">
        <v>2887</v>
      </c>
      <c r="F682" s="661" t="s">
        <v>2867</v>
      </c>
      <c r="G682" s="661" t="s">
        <v>3681</v>
      </c>
      <c r="H682" s="661" t="s">
        <v>568</v>
      </c>
      <c r="I682" s="661" t="s">
        <v>3682</v>
      </c>
      <c r="J682" s="661" t="s">
        <v>3683</v>
      </c>
      <c r="K682" s="661" t="s">
        <v>3684</v>
      </c>
      <c r="L682" s="662">
        <v>0</v>
      </c>
      <c r="M682" s="662">
        <v>0</v>
      </c>
      <c r="N682" s="661">
        <v>1</v>
      </c>
      <c r="O682" s="742">
        <v>0.5</v>
      </c>
      <c r="P682" s="662">
        <v>0</v>
      </c>
      <c r="Q682" s="677"/>
      <c r="R682" s="661">
        <v>1</v>
      </c>
      <c r="S682" s="677">
        <v>1</v>
      </c>
      <c r="T682" s="742">
        <v>0.5</v>
      </c>
      <c r="U682" s="700">
        <v>1</v>
      </c>
    </row>
    <row r="683" spans="1:21" ht="14.4" customHeight="1" x14ac:dyDescent="0.3">
      <c r="A683" s="660">
        <v>32</v>
      </c>
      <c r="B683" s="661" t="s">
        <v>567</v>
      </c>
      <c r="C683" s="661">
        <v>89301322</v>
      </c>
      <c r="D683" s="740" t="s">
        <v>4384</v>
      </c>
      <c r="E683" s="741" t="s">
        <v>2887</v>
      </c>
      <c r="F683" s="661" t="s">
        <v>2867</v>
      </c>
      <c r="G683" s="661" t="s">
        <v>3474</v>
      </c>
      <c r="H683" s="661" t="s">
        <v>568</v>
      </c>
      <c r="I683" s="661" t="s">
        <v>3685</v>
      </c>
      <c r="J683" s="661" t="s">
        <v>3476</v>
      </c>
      <c r="K683" s="661" t="s">
        <v>1415</v>
      </c>
      <c r="L683" s="662">
        <v>13168.84</v>
      </c>
      <c r="M683" s="662">
        <v>26337.68</v>
      </c>
      <c r="N683" s="661">
        <v>2</v>
      </c>
      <c r="O683" s="742">
        <v>1</v>
      </c>
      <c r="P683" s="662">
        <v>26337.68</v>
      </c>
      <c r="Q683" s="677">
        <v>1</v>
      </c>
      <c r="R683" s="661">
        <v>2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32</v>
      </c>
      <c r="B684" s="661" t="s">
        <v>567</v>
      </c>
      <c r="C684" s="661">
        <v>89301322</v>
      </c>
      <c r="D684" s="740" t="s">
        <v>4384</v>
      </c>
      <c r="E684" s="741" t="s">
        <v>2887</v>
      </c>
      <c r="F684" s="661" t="s">
        <v>2867</v>
      </c>
      <c r="G684" s="661" t="s">
        <v>2925</v>
      </c>
      <c r="H684" s="661" t="s">
        <v>568</v>
      </c>
      <c r="I684" s="661" t="s">
        <v>1821</v>
      </c>
      <c r="J684" s="661" t="s">
        <v>1822</v>
      </c>
      <c r="K684" s="661" t="s">
        <v>2781</v>
      </c>
      <c r="L684" s="662">
        <v>2991.23</v>
      </c>
      <c r="M684" s="662">
        <v>56833.370000000017</v>
      </c>
      <c r="N684" s="661">
        <v>19</v>
      </c>
      <c r="O684" s="742">
        <v>12</v>
      </c>
      <c r="P684" s="662">
        <v>56833.370000000017</v>
      </c>
      <c r="Q684" s="677">
        <v>1</v>
      </c>
      <c r="R684" s="661">
        <v>19</v>
      </c>
      <c r="S684" s="677">
        <v>1</v>
      </c>
      <c r="T684" s="742">
        <v>12</v>
      </c>
      <c r="U684" s="700">
        <v>1</v>
      </c>
    </row>
    <row r="685" spans="1:21" ht="14.4" customHeight="1" x14ac:dyDescent="0.3">
      <c r="A685" s="660">
        <v>32</v>
      </c>
      <c r="B685" s="661" t="s">
        <v>567</v>
      </c>
      <c r="C685" s="661">
        <v>89301322</v>
      </c>
      <c r="D685" s="740" t="s">
        <v>4384</v>
      </c>
      <c r="E685" s="741" t="s">
        <v>2887</v>
      </c>
      <c r="F685" s="661" t="s">
        <v>2867</v>
      </c>
      <c r="G685" s="661" t="s">
        <v>2925</v>
      </c>
      <c r="H685" s="661" t="s">
        <v>568</v>
      </c>
      <c r="I685" s="661" t="s">
        <v>2982</v>
      </c>
      <c r="J685" s="661" t="s">
        <v>1822</v>
      </c>
      <c r="K685" s="661" t="s">
        <v>2983</v>
      </c>
      <c r="L685" s="662">
        <v>748.21</v>
      </c>
      <c r="M685" s="662">
        <v>1496.42</v>
      </c>
      <c r="N685" s="661">
        <v>2</v>
      </c>
      <c r="O685" s="742">
        <v>1.5</v>
      </c>
      <c r="P685" s="662">
        <v>1496.42</v>
      </c>
      <c r="Q685" s="677">
        <v>1</v>
      </c>
      <c r="R685" s="661">
        <v>2</v>
      </c>
      <c r="S685" s="677">
        <v>1</v>
      </c>
      <c r="T685" s="742">
        <v>1.5</v>
      </c>
      <c r="U685" s="700">
        <v>1</v>
      </c>
    </row>
    <row r="686" spans="1:21" ht="14.4" customHeight="1" x14ac:dyDescent="0.3">
      <c r="A686" s="660">
        <v>32</v>
      </c>
      <c r="B686" s="661" t="s">
        <v>567</v>
      </c>
      <c r="C686" s="661">
        <v>89301322</v>
      </c>
      <c r="D686" s="740" t="s">
        <v>4384</v>
      </c>
      <c r="E686" s="741" t="s">
        <v>2887</v>
      </c>
      <c r="F686" s="661" t="s">
        <v>2867</v>
      </c>
      <c r="G686" s="661" t="s">
        <v>2930</v>
      </c>
      <c r="H686" s="661" t="s">
        <v>568</v>
      </c>
      <c r="I686" s="661" t="s">
        <v>2931</v>
      </c>
      <c r="J686" s="661" t="s">
        <v>2932</v>
      </c>
      <c r="K686" s="661" t="s">
        <v>2933</v>
      </c>
      <c r="L686" s="662">
        <v>0</v>
      </c>
      <c r="M686" s="662">
        <v>0</v>
      </c>
      <c r="N686" s="661">
        <v>3</v>
      </c>
      <c r="O686" s="742">
        <v>2.5</v>
      </c>
      <c r="P686" s="662">
        <v>0</v>
      </c>
      <c r="Q686" s="677"/>
      <c r="R686" s="661">
        <v>2</v>
      </c>
      <c r="S686" s="677">
        <v>0.66666666666666663</v>
      </c>
      <c r="T686" s="742">
        <v>1.5</v>
      </c>
      <c r="U686" s="700">
        <v>0.6</v>
      </c>
    </row>
    <row r="687" spans="1:21" ht="14.4" customHeight="1" x14ac:dyDescent="0.3">
      <c r="A687" s="660">
        <v>32</v>
      </c>
      <c r="B687" s="661" t="s">
        <v>567</v>
      </c>
      <c r="C687" s="661">
        <v>89301322</v>
      </c>
      <c r="D687" s="740" t="s">
        <v>4384</v>
      </c>
      <c r="E687" s="741" t="s">
        <v>2887</v>
      </c>
      <c r="F687" s="661" t="s">
        <v>2867</v>
      </c>
      <c r="G687" s="661" t="s">
        <v>3243</v>
      </c>
      <c r="H687" s="661" t="s">
        <v>568</v>
      </c>
      <c r="I687" s="661" t="s">
        <v>804</v>
      </c>
      <c r="J687" s="661" t="s">
        <v>805</v>
      </c>
      <c r="K687" s="661" t="s">
        <v>3244</v>
      </c>
      <c r="L687" s="662">
        <v>156.77000000000001</v>
      </c>
      <c r="M687" s="662">
        <v>156.77000000000001</v>
      </c>
      <c r="N687" s="661">
        <v>1</v>
      </c>
      <c r="O687" s="742">
        <v>1</v>
      </c>
      <c r="P687" s="662">
        <v>156.77000000000001</v>
      </c>
      <c r="Q687" s="677">
        <v>1</v>
      </c>
      <c r="R687" s="661">
        <v>1</v>
      </c>
      <c r="S687" s="677">
        <v>1</v>
      </c>
      <c r="T687" s="742">
        <v>1</v>
      </c>
      <c r="U687" s="700">
        <v>1</v>
      </c>
    </row>
    <row r="688" spans="1:21" ht="14.4" customHeight="1" x14ac:dyDescent="0.3">
      <c r="A688" s="660">
        <v>32</v>
      </c>
      <c r="B688" s="661" t="s">
        <v>567</v>
      </c>
      <c r="C688" s="661">
        <v>89301322</v>
      </c>
      <c r="D688" s="740" t="s">
        <v>4384</v>
      </c>
      <c r="E688" s="741" t="s">
        <v>2887</v>
      </c>
      <c r="F688" s="661" t="s">
        <v>2867</v>
      </c>
      <c r="G688" s="661" t="s">
        <v>3562</v>
      </c>
      <c r="H688" s="661" t="s">
        <v>568</v>
      </c>
      <c r="I688" s="661" t="s">
        <v>3686</v>
      </c>
      <c r="J688" s="661" t="s">
        <v>3687</v>
      </c>
      <c r="K688" s="661" t="s">
        <v>3688</v>
      </c>
      <c r="L688" s="662">
        <v>0</v>
      </c>
      <c r="M688" s="662">
        <v>0</v>
      </c>
      <c r="N688" s="661">
        <v>12</v>
      </c>
      <c r="O688" s="742">
        <v>1.5</v>
      </c>
      <c r="P688" s="662">
        <v>0</v>
      </c>
      <c r="Q688" s="677"/>
      <c r="R688" s="661">
        <v>12</v>
      </c>
      <c r="S688" s="677">
        <v>1</v>
      </c>
      <c r="T688" s="742">
        <v>1.5</v>
      </c>
      <c r="U688" s="700">
        <v>1</v>
      </c>
    </row>
    <row r="689" spans="1:21" ht="14.4" customHeight="1" x14ac:dyDescent="0.3">
      <c r="A689" s="660">
        <v>32</v>
      </c>
      <c r="B689" s="661" t="s">
        <v>567</v>
      </c>
      <c r="C689" s="661">
        <v>89301322</v>
      </c>
      <c r="D689" s="740" t="s">
        <v>4384</v>
      </c>
      <c r="E689" s="741" t="s">
        <v>2887</v>
      </c>
      <c r="F689" s="661" t="s">
        <v>2867</v>
      </c>
      <c r="G689" s="661" t="s">
        <v>3156</v>
      </c>
      <c r="H689" s="661" t="s">
        <v>568</v>
      </c>
      <c r="I689" s="661" t="s">
        <v>966</v>
      </c>
      <c r="J689" s="661" t="s">
        <v>967</v>
      </c>
      <c r="K689" s="661" t="s">
        <v>3157</v>
      </c>
      <c r="L689" s="662">
        <v>420.07</v>
      </c>
      <c r="M689" s="662">
        <v>6721.12</v>
      </c>
      <c r="N689" s="661">
        <v>16</v>
      </c>
      <c r="O689" s="742">
        <v>10</v>
      </c>
      <c r="P689" s="662">
        <v>4200.7</v>
      </c>
      <c r="Q689" s="677">
        <v>0.625</v>
      </c>
      <c r="R689" s="661">
        <v>10</v>
      </c>
      <c r="S689" s="677">
        <v>0.625</v>
      </c>
      <c r="T689" s="742">
        <v>6</v>
      </c>
      <c r="U689" s="700">
        <v>0.6</v>
      </c>
    </row>
    <row r="690" spans="1:21" ht="14.4" customHeight="1" x14ac:dyDescent="0.3">
      <c r="A690" s="660">
        <v>32</v>
      </c>
      <c r="B690" s="661" t="s">
        <v>567</v>
      </c>
      <c r="C690" s="661">
        <v>89301322</v>
      </c>
      <c r="D690" s="740" t="s">
        <v>4384</v>
      </c>
      <c r="E690" s="741" t="s">
        <v>2887</v>
      </c>
      <c r="F690" s="661" t="s">
        <v>2867</v>
      </c>
      <c r="G690" s="661" t="s">
        <v>3031</v>
      </c>
      <c r="H690" s="661" t="s">
        <v>568</v>
      </c>
      <c r="I690" s="661" t="s">
        <v>900</v>
      </c>
      <c r="J690" s="661" t="s">
        <v>901</v>
      </c>
      <c r="K690" s="661" t="s">
        <v>902</v>
      </c>
      <c r="L690" s="662">
        <v>33</v>
      </c>
      <c r="M690" s="662">
        <v>33</v>
      </c>
      <c r="N690" s="661">
        <v>1</v>
      </c>
      <c r="O690" s="742">
        <v>0.5</v>
      </c>
      <c r="P690" s="662">
        <v>33</v>
      </c>
      <c r="Q690" s="677">
        <v>1</v>
      </c>
      <c r="R690" s="661">
        <v>1</v>
      </c>
      <c r="S690" s="677">
        <v>1</v>
      </c>
      <c r="T690" s="742">
        <v>0.5</v>
      </c>
      <c r="U690" s="700">
        <v>1</v>
      </c>
    </row>
    <row r="691" spans="1:21" ht="14.4" customHeight="1" x14ac:dyDescent="0.3">
      <c r="A691" s="660">
        <v>32</v>
      </c>
      <c r="B691" s="661" t="s">
        <v>567</v>
      </c>
      <c r="C691" s="661">
        <v>89301322</v>
      </c>
      <c r="D691" s="740" t="s">
        <v>4384</v>
      </c>
      <c r="E691" s="741" t="s">
        <v>2887</v>
      </c>
      <c r="F691" s="661" t="s">
        <v>2867</v>
      </c>
      <c r="G691" s="661" t="s">
        <v>3253</v>
      </c>
      <c r="H691" s="661" t="s">
        <v>1453</v>
      </c>
      <c r="I691" s="661" t="s">
        <v>3254</v>
      </c>
      <c r="J691" s="661" t="s">
        <v>3255</v>
      </c>
      <c r="K691" s="661" t="s">
        <v>3256</v>
      </c>
      <c r="L691" s="662">
        <v>2179.9299999999998</v>
      </c>
      <c r="M691" s="662">
        <v>15259.509999999998</v>
      </c>
      <c r="N691" s="661">
        <v>7</v>
      </c>
      <c r="O691" s="742">
        <v>0.5</v>
      </c>
      <c r="P691" s="662">
        <v>15259.509999999998</v>
      </c>
      <c r="Q691" s="677">
        <v>1</v>
      </c>
      <c r="R691" s="661">
        <v>7</v>
      </c>
      <c r="S691" s="677">
        <v>1</v>
      </c>
      <c r="T691" s="742">
        <v>0.5</v>
      </c>
      <c r="U691" s="700">
        <v>1</v>
      </c>
    </row>
    <row r="692" spans="1:21" ht="14.4" customHeight="1" x14ac:dyDescent="0.3">
      <c r="A692" s="660">
        <v>32</v>
      </c>
      <c r="B692" s="661" t="s">
        <v>567</v>
      </c>
      <c r="C692" s="661">
        <v>89301322</v>
      </c>
      <c r="D692" s="740" t="s">
        <v>4384</v>
      </c>
      <c r="E692" s="741" t="s">
        <v>2887</v>
      </c>
      <c r="F692" s="661" t="s">
        <v>2867</v>
      </c>
      <c r="G692" s="661" t="s">
        <v>3012</v>
      </c>
      <c r="H692" s="661" t="s">
        <v>568</v>
      </c>
      <c r="I692" s="661" t="s">
        <v>3689</v>
      </c>
      <c r="J692" s="661" t="s">
        <v>3014</v>
      </c>
      <c r="K692" s="661"/>
      <c r="L692" s="662">
        <v>0</v>
      </c>
      <c r="M692" s="662">
        <v>0</v>
      </c>
      <c r="N692" s="661">
        <v>1</v>
      </c>
      <c r="O692" s="742">
        <v>1</v>
      </c>
      <c r="P692" s="662">
        <v>0</v>
      </c>
      <c r="Q692" s="677"/>
      <c r="R692" s="661">
        <v>1</v>
      </c>
      <c r="S692" s="677">
        <v>1</v>
      </c>
      <c r="T692" s="742">
        <v>1</v>
      </c>
      <c r="U692" s="700">
        <v>1</v>
      </c>
    </row>
    <row r="693" spans="1:21" ht="14.4" customHeight="1" x14ac:dyDescent="0.3">
      <c r="A693" s="660">
        <v>32</v>
      </c>
      <c r="B693" s="661" t="s">
        <v>567</v>
      </c>
      <c r="C693" s="661">
        <v>89301322</v>
      </c>
      <c r="D693" s="740" t="s">
        <v>4384</v>
      </c>
      <c r="E693" s="741" t="s">
        <v>2887</v>
      </c>
      <c r="F693" s="661" t="s">
        <v>2867</v>
      </c>
      <c r="G693" s="661" t="s">
        <v>2939</v>
      </c>
      <c r="H693" s="661" t="s">
        <v>568</v>
      </c>
      <c r="I693" s="661" t="s">
        <v>1719</v>
      </c>
      <c r="J693" s="661" t="s">
        <v>1720</v>
      </c>
      <c r="K693" s="661" t="s">
        <v>2763</v>
      </c>
      <c r="L693" s="662">
        <v>111.72</v>
      </c>
      <c r="M693" s="662">
        <v>335.15999999999997</v>
      </c>
      <c r="N693" s="661">
        <v>3</v>
      </c>
      <c r="O693" s="742">
        <v>1.5</v>
      </c>
      <c r="P693" s="662">
        <v>335.15999999999997</v>
      </c>
      <c r="Q693" s="677">
        <v>1</v>
      </c>
      <c r="R693" s="661">
        <v>3</v>
      </c>
      <c r="S693" s="677">
        <v>1</v>
      </c>
      <c r="T693" s="742">
        <v>1.5</v>
      </c>
      <c r="U693" s="700">
        <v>1</v>
      </c>
    </row>
    <row r="694" spans="1:21" ht="14.4" customHeight="1" x14ac:dyDescent="0.3">
      <c r="A694" s="660">
        <v>32</v>
      </c>
      <c r="B694" s="661" t="s">
        <v>567</v>
      </c>
      <c r="C694" s="661">
        <v>89301322</v>
      </c>
      <c r="D694" s="740" t="s">
        <v>4384</v>
      </c>
      <c r="E694" s="741" t="s">
        <v>2887</v>
      </c>
      <c r="F694" s="661" t="s">
        <v>2867</v>
      </c>
      <c r="G694" s="661" t="s">
        <v>2939</v>
      </c>
      <c r="H694" s="661" t="s">
        <v>568</v>
      </c>
      <c r="I694" s="661" t="s">
        <v>3690</v>
      </c>
      <c r="J694" s="661" t="s">
        <v>3691</v>
      </c>
      <c r="K694" s="661" t="s">
        <v>3548</v>
      </c>
      <c r="L694" s="662">
        <v>59.85</v>
      </c>
      <c r="M694" s="662">
        <v>59.85</v>
      </c>
      <c r="N694" s="661">
        <v>1</v>
      </c>
      <c r="O694" s="742">
        <v>1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32</v>
      </c>
      <c r="B695" s="661" t="s">
        <v>567</v>
      </c>
      <c r="C695" s="661">
        <v>89301322</v>
      </c>
      <c r="D695" s="740" t="s">
        <v>4384</v>
      </c>
      <c r="E695" s="741" t="s">
        <v>2887</v>
      </c>
      <c r="F695" s="661" t="s">
        <v>2867</v>
      </c>
      <c r="G695" s="661" t="s">
        <v>2939</v>
      </c>
      <c r="H695" s="661" t="s">
        <v>568</v>
      </c>
      <c r="I695" s="661" t="s">
        <v>3574</v>
      </c>
      <c r="J695" s="661" t="s">
        <v>1720</v>
      </c>
      <c r="K695" s="661" t="s">
        <v>3575</v>
      </c>
      <c r="L695" s="662">
        <v>0</v>
      </c>
      <c r="M695" s="662">
        <v>0</v>
      </c>
      <c r="N695" s="661">
        <v>3</v>
      </c>
      <c r="O695" s="742">
        <v>1.5</v>
      </c>
      <c r="P695" s="662">
        <v>0</v>
      </c>
      <c r="Q695" s="677"/>
      <c r="R695" s="661">
        <v>2</v>
      </c>
      <c r="S695" s="677">
        <v>0.66666666666666663</v>
      </c>
      <c r="T695" s="742">
        <v>1</v>
      </c>
      <c r="U695" s="700">
        <v>0.66666666666666663</v>
      </c>
    </row>
    <row r="696" spans="1:21" ht="14.4" customHeight="1" x14ac:dyDescent="0.3">
      <c r="A696" s="660">
        <v>32</v>
      </c>
      <c r="B696" s="661" t="s">
        <v>567</v>
      </c>
      <c r="C696" s="661">
        <v>89301322</v>
      </c>
      <c r="D696" s="740" t="s">
        <v>4384</v>
      </c>
      <c r="E696" s="741" t="s">
        <v>2887</v>
      </c>
      <c r="F696" s="661" t="s">
        <v>2867</v>
      </c>
      <c r="G696" s="661" t="s">
        <v>2939</v>
      </c>
      <c r="H696" s="661" t="s">
        <v>568</v>
      </c>
      <c r="I696" s="661" t="s">
        <v>3692</v>
      </c>
      <c r="J696" s="661" t="s">
        <v>3691</v>
      </c>
      <c r="K696" s="661" t="s">
        <v>3693</v>
      </c>
      <c r="L696" s="662">
        <v>83.79</v>
      </c>
      <c r="M696" s="662">
        <v>83.79</v>
      </c>
      <c r="N696" s="661">
        <v>1</v>
      </c>
      <c r="O696" s="742">
        <v>0.5</v>
      </c>
      <c r="P696" s="662">
        <v>83.79</v>
      </c>
      <c r="Q696" s="677">
        <v>1</v>
      </c>
      <c r="R696" s="661">
        <v>1</v>
      </c>
      <c r="S696" s="677">
        <v>1</v>
      </c>
      <c r="T696" s="742">
        <v>0.5</v>
      </c>
      <c r="U696" s="700">
        <v>1</v>
      </c>
    </row>
    <row r="697" spans="1:21" ht="14.4" customHeight="1" x14ac:dyDescent="0.3">
      <c r="A697" s="660">
        <v>32</v>
      </c>
      <c r="B697" s="661" t="s">
        <v>567</v>
      </c>
      <c r="C697" s="661">
        <v>89301322</v>
      </c>
      <c r="D697" s="740" t="s">
        <v>4384</v>
      </c>
      <c r="E697" s="741" t="s">
        <v>2887</v>
      </c>
      <c r="F697" s="661" t="s">
        <v>2867</v>
      </c>
      <c r="G697" s="661" t="s">
        <v>3259</v>
      </c>
      <c r="H697" s="661" t="s">
        <v>1453</v>
      </c>
      <c r="I697" s="661" t="s">
        <v>3694</v>
      </c>
      <c r="J697" s="661" t="s">
        <v>3695</v>
      </c>
      <c r="K697" s="661" t="s">
        <v>3696</v>
      </c>
      <c r="L697" s="662">
        <v>186.87</v>
      </c>
      <c r="M697" s="662">
        <v>186.87</v>
      </c>
      <c r="N697" s="661">
        <v>1</v>
      </c>
      <c r="O697" s="742">
        <v>1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32</v>
      </c>
      <c r="B698" s="661" t="s">
        <v>567</v>
      </c>
      <c r="C698" s="661">
        <v>89301322</v>
      </c>
      <c r="D698" s="740" t="s">
        <v>4384</v>
      </c>
      <c r="E698" s="741" t="s">
        <v>2887</v>
      </c>
      <c r="F698" s="661" t="s">
        <v>2867</v>
      </c>
      <c r="G698" s="661" t="s">
        <v>3697</v>
      </c>
      <c r="H698" s="661" t="s">
        <v>568</v>
      </c>
      <c r="I698" s="661" t="s">
        <v>657</v>
      </c>
      <c r="J698" s="661" t="s">
        <v>3698</v>
      </c>
      <c r="K698" s="661" t="s">
        <v>3699</v>
      </c>
      <c r="L698" s="662">
        <v>40.01</v>
      </c>
      <c r="M698" s="662">
        <v>40.01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32</v>
      </c>
      <c r="B699" s="661" t="s">
        <v>567</v>
      </c>
      <c r="C699" s="661">
        <v>89301322</v>
      </c>
      <c r="D699" s="740" t="s">
        <v>4384</v>
      </c>
      <c r="E699" s="741" t="s">
        <v>2887</v>
      </c>
      <c r="F699" s="661" t="s">
        <v>2867</v>
      </c>
      <c r="G699" s="661" t="s">
        <v>3168</v>
      </c>
      <c r="H699" s="661" t="s">
        <v>568</v>
      </c>
      <c r="I699" s="661" t="s">
        <v>3169</v>
      </c>
      <c r="J699" s="661" t="s">
        <v>3170</v>
      </c>
      <c r="K699" s="661" t="s">
        <v>3171</v>
      </c>
      <c r="L699" s="662">
        <v>29.54</v>
      </c>
      <c r="M699" s="662">
        <v>206.77999999999997</v>
      </c>
      <c r="N699" s="661">
        <v>7</v>
      </c>
      <c r="O699" s="742">
        <v>2</v>
      </c>
      <c r="P699" s="662">
        <v>59.08</v>
      </c>
      <c r="Q699" s="677">
        <v>0.28571428571428575</v>
      </c>
      <c r="R699" s="661">
        <v>2</v>
      </c>
      <c r="S699" s="677">
        <v>0.2857142857142857</v>
      </c>
      <c r="T699" s="742">
        <v>0.5</v>
      </c>
      <c r="U699" s="700">
        <v>0.25</v>
      </c>
    </row>
    <row r="700" spans="1:21" ht="14.4" customHeight="1" x14ac:dyDescent="0.3">
      <c r="A700" s="660">
        <v>32</v>
      </c>
      <c r="B700" s="661" t="s">
        <v>567</v>
      </c>
      <c r="C700" s="661">
        <v>89301322</v>
      </c>
      <c r="D700" s="740" t="s">
        <v>4384</v>
      </c>
      <c r="E700" s="741" t="s">
        <v>2887</v>
      </c>
      <c r="F700" s="661" t="s">
        <v>2867</v>
      </c>
      <c r="G700" s="661" t="s">
        <v>2942</v>
      </c>
      <c r="H700" s="661" t="s">
        <v>568</v>
      </c>
      <c r="I700" s="661" t="s">
        <v>808</v>
      </c>
      <c r="J700" s="661" t="s">
        <v>2943</v>
      </c>
      <c r="K700" s="661" t="s">
        <v>2944</v>
      </c>
      <c r="L700" s="662">
        <v>88.76</v>
      </c>
      <c r="M700" s="662">
        <v>1153.8800000000001</v>
      </c>
      <c r="N700" s="661">
        <v>13</v>
      </c>
      <c r="O700" s="742">
        <v>6.5</v>
      </c>
      <c r="P700" s="662">
        <v>443.8</v>
      </c>
      <c r="Q700" s="677">
        <v>0.38461538461538458</v>
      </c>
      <c r="R700" s="661">
        <v>5</v>
      </c>
      <c r="S700" s="677">
        <v>0.38461538461538464</v>
      </c>
      <c r="T700" s="742">
        <v>3</v>
      </c>
      <c r="U700" s="700">
        <v>0.46153846153846156</v>
      </c>
    </row>
    <row r="701" spans="1:21" ht="14.4" customHeight="1" x14ac:dyDescent="0.3">
      <c r="A701" s="660">
        <v>32</v>
      </c>
      <c r="B701" s="661" t="s">
        <v>567</v>
      </c>
      <c r="C701" s="661">
        <v>89301322</v>
      </c>
      <c r="D701" s="740" t="s">
        <v>4384</v>
      </c>
      <c r="E701" s="741" t="s">
        <v>2887</v>
      </c>
      <c r="F701" s="661" t="s">
        <v>2867</v>
      </c>
      <c r="G701" s="661" t="s">
        <v>3053</v>
      </c>
      <c r="H701" s="661" t="s">
        <v>568</v>
      </c>
      <c r="I701" s="661" t="s">
        <v>2051</v>
      </c>
      <c r="J701" s="661" t="s">
        <v>1002</v>
      </c>
      <c r="K701" s="661" t="s">
        <v>3054</v>
      </c>
      <c r="L701" s="662">
        <v>0</v>
      </c>
      <c r="M701" s="662">
        <v>0</v>
      </c>
      <c r="N701" s="661">
        <v>1</v>
      </c>
      <c r="O701" s="742">
        <v>1</v>
      </c>
      <c r="P701" s="662">
        <v>0</v>
      </c>
      <c r="Q701" s="677"/>
      <c r="R701" s="661">
        <v>1</v>
      </c>
      <c r="S701" s="677">
        <v>1</v>
      </c>
      <c r="T701" s="742">
        <v>1</v>
      </c>
      <c r="U701" s="700">
        <v>1</v>
      </c>
    </row>
    <row r="702" spans="1:21" ht="14.4" customHeight="1" x14ac:dyDescent="0.3">
      <c r="A702" s="660">
        <v>32</v>
      </c>
      <c r="B702" s="661" t="s">
        <v>567</v>
      </c>
      <c r="C702" s="661">
        <v>89301322</v>
      </c>
      <c r="D702" s="740" t="s">
        <v>4384</v>
      </c>
      <c r="E702" s="741" t="s">
        <v>2887</v>
      </c>
      <c r="F702" s="661" t="s">
        <v>2867</v>
      </c>
      <c r="G702" s="661" t="s">
        <v>3700</v>
      </c>
      <c r="H702" s="661" t="s">
        <v>568</v>
      </c>
      <c r="I702" s="661" t="s">
        <v>3701</v>
      </c>
      <c r="J702" s="661" t="s">
        <v>3702</v>
      </c>
      <c r="K702" s="661" t="s">
        <v>3703</v>
      </c>
      <c r="L702" s="662">
        <v>2252.17</v>
      </c>
      <c r="M702" s="662">
        <v>6756.51</v>
      </c>
      <c r="N702" s="661">
        <v>3</v>
      </c>
      <c r="O702" s="742">
        <v>1</v>
      </c>
      <c r="P702" s="662">
        <v>6756.51</v>
      </c>
      <c r="Q702" s="677">
        <v>1</v>
      </c>
      <c r="R702" s="661">
        <v>3</v>
      </c>
      <c r="S702" s="677">
        <v>1</v>
      </c>
      <c r="T702" s="742">
        <v>1</v>
      </c>
      <c r="U702" s="700">
        <v>1</v>
      </c>
    </row>
    <row r="703" spans="1:21" ht="14.4" customHeight="1" x14ac:dyDescent="0.3">
      <c r="A703" s="660">
        <v>32</v>
      </c>
      <c r="B703" s="661" t="s">
        <v>567</v>
      </c>
      <c r="C703" s="661">
        <v>89301322</v>
      </c>
      <c r="D703" s="740" t="s">
        <v>4384</v>
      </c>
      <c r="E703" s="741" t="s">
        <v>2887</v>
      </c>
      <c r="F703" s="661" t="s">
        <v>2867</v>
      </c>
      <c r="G703" s="661" t="s">
        <v>3323</v>
      </c>
      <c r="H703" s="661" t="s">
        <v>1453</v>
      </c>
      <c r="I703" s="661" t="s">
        <v>3704</v>
      </c>
      <c r="J703" s="661" t="s">
        <v>3705</v>
      </c>
      <c r="K703" s="661" t="s">
        <v>2382</v>
      </c>
      <c r="L703" s="662">
        <v>37.159999999999997</v>
      </c>
      <c r="M703" s="662">
        <v>37.159999999999997</v>
      </c>
      <c r="N703" s="661">
        <v>1</v>
      </c>
      <c r="O703" s="742">
        <v>0.5</v>
      </c>
      <c r="P703" s="662">
        <v>37.159999999999997</v>
      </c>
      <c r="Q703" s="677">
        <v>1</v>
      </c>
      <c r="R703" s="661">
        <v>1</v>
      </c>
      <c r="S703" s="677">
        <v>1</v>
      </c>
      <c r="T703" s="742">
        <v>0.5</v>
      </c>
      <c r="U703" s="700">
        <v>1</v>
      </c>
    </row>
    <row r="704" spans="1:21" ht="14.4" customHeight="1" x14ac:dyDescent="0.3">
      <c r="A704" s="660">
        <v>32</v>
      </c>
      <c r="B704" s="661" t="s">
        <v>567</v>
      </c>
      <c r="C704" s="661">
        <v>89301322</v>
      </c>
      <c r="D704" s="740" t="s">
        <v>4384</v>
      </c>
      <c r="E704" s="741" t="s">
        <v>2887</v>
      </c>
      <c r="F704" s="661" t="s">
        <v>2867</v>
      </c>
      <c r="G704" s="661" t="s">
        <v>3505</v>
      </c>
      <c r="H704" s="661" t="s">
        <v>568</v>
      </c>
      <c r="I704" s="661" t="s">
        <v>1727</v>
      </c>
      <c r="J704" s="661" t="s">
        <v>1728</v>
      </c>
      <c r="K704" s="661" t="s">
        <v>1729</v>
      </c>
      <c r="L704" s="662">
        <v>115.13</v>
      </c>
      <c r="M704" s="662">
        <v>460.52</v>
      </c>
      <c r="N704" s="661">
        <v>4</v>
      </c>
      <c r="O704" s="742">
        <v>1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32</v>
      </c>
      <c r="B705" s="661" t="s">
        <v>567</v>
      </c>
      <c r="C705" s="661">
        <v>89301322</v>
      </c>
      <c r="D705" s="740" t="s">
        <v>4384</v>
      </c>
      <c r="E705" s="741" t="s">
        <v>2887</v>
      </c>
      <c r="F705" s="661" t="s">
        <v>2867</v>
      </c>
      <c r="G705" s="661" t="s">
        <v>2949</v>
      </c>
      <c r="H705" s="661" t="s">
        <v>1453</v>
      </c>
      <c r="I705" s="661" t="s">
        <v>1590</v>
      </c>
      <c r="J705" s="661" t="s">
        <v>1479</v>
      </c>
      <c r="K705" s="661" t="s">
        <v>1591</v>
      </c>
      <c r="L705" s="662">
        <v>543.39</v>
      </c>
      <c r="M705" s="662">
        <v>1630.17</v>
      </c>
      <c r="N705" s="661">
        <v>3</v>
      </c>
      <c r="O705" s="742">
        <v>0.5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32</v>
      </c>
      <c r="B706" s="661" t="s">
        <v>567</v>
      </c>
      <c r="C706" s="661">
        <v>89301322</v>
      </c>
      <c r="D706" s="740" t="s">
        <v>4384</v>
      </c>
      <c r="E706" s="741" t="s">
        <v>2887</v>
      </c>
      <c r="F706" s="661" t="s">
        <v>2867</v>
      </c>
      <c r="G706" s="661" t="s">
        <v>2949</v>
      </c>
      <c r="H706" s="661" t="s">
        <v>1453</v>
      </c>
      <c r="I706" s="661" t="s">
        <v>1478</v>
      </c>
      <c r="J706" s="661" t="s">
        <v>1479</v>
      </c>
      <c r="K706" s="661" t="s">
        <v>1480</v>
      </c>
      <c r="L706" s="662">
        <v>815.1</v>
      </c>
      <c r="M706" s="662">
        <v>4890.6000000000004</v>
      </c>
      <c r="N706" s="661">
        <v>6</v>
      </c>
      <c r="O706" s="742">
        <v>1.5</v>
      </c>
      <c r="P706" s="662">
        <v>3260.4</v>
      </c>
      <c r="Q706" s="677">
        <v>0.66666666666666663</v>
      </c>
      <c r="R706" s="661">
        <v>4</v>
      </c>
      <c r="S706" s="677">
        <v>0.66666666666666663</v>
      </c>
      <c r="T706" s="742">
        <v>1</v>
      </c>
      <c r="U706" s="700">
        <v>0.66666666666666663</v>
      </c>
    </row>
    <row r="707" spans="1:21" ht="14.4" customHeight="1" x14ac:dyDescent="0.3">
      <c r="A707" s="660">
        <v>32</v>
      </c>
      <c r="B707" s="661" t="s">
        <v>567</v>
      </c>
      <c r="C707" s="661">
        <v>89301322</v>
      </c>
      <c r="D707" s="740" t="s">
        <v>4384</v>
      </c>
      <c r="E707" s="741" t="s">
        <v>2887</v>
      </c>
      <c r="F707" s="661" t="s">
        <v>2867</v>
      </c>
      <c r="G707" s="661" t="s">
        <v>2949</v>
      </c>
      <c r="H707" s="661" t="s">
        <v>1453</v>
      </c>
      <c r="I707" s="661" t="s">
        <v>1482</v>
      </c>
      <c r="J707" s="661" t="s">
        <v>1479</v>
      </c>
      <c r="K707" s="661" t="s">
        <v>1483</v>
      </c>
      <c r="L707" s="662">
        <v>923.74</v>
      </c>
      <c r="M707" s="662">
        <v>3694.96</v>
      </c>
      <c r="N707" s="661">
        <v>4</v>
      </c>
      <c r="O707" s="742">
        <v>1.5</v>
      </c>
      <c r="P707" s="662">
        <v>1847.48</v>
      </c>
      <c r="Q707" s="677">
        <v>0.5</v>
      </c>
      <c r="R707" s="661">
        <v>2</v>
      </c>
      <c r="S707" s="677">
        <v>0.5</v>
      </c>
      <c r="T707" s="742">
        <v>1</v>
      </c>
      <c r="U707" s="700">
        <v>0.66666666666666663</v>
      </c>
    </row>
    <row r="708" spans="1:21" ht="14.4" customHeight="1" x14ac:dyDescent="0.3">
      <c r="A708" s="660">
        <v>32</v>
      </c>
      <c r="B708" s="661" t="s">
        <v>567</v>
      </c>
      <c r="C708" s="661">
        <v>89301322</v>
      </c>
      <c r="D708" s="740" t="s">
        <v>4384</v>
      </c>
      <c r="E708" s="741" t="s">
        <v>2887</v>
      </c>
      <c r="F708" s="661" t="s">
        <v>2867</v>
      </c>
      <c r="G708" s="661" t="s">
        <v>2949</v>
      </c>
      <c r="H708" s="661" t="s">
        <v>1453</v>
      </c>
      <c r="I708" s="661" t="s">
        <v>2360</v>
      </c>
      <c r="J708" s="661" t="s">
        <v>2361</v>
      </c>
      <c r="K708" s="661" t="s">
        <v>1480</v>
      </c>
      <c r="L708" s="662">
        <v>1385.62</v>
      </c>
      <c r="M708" s="662">
        <v>2771.24</v>
      </c>
      <c r="N708" s="661">
        <v>2</v>
      </c>
      <c r="O708" s="742">
        <v>1</v>
      </c>
      <c r="P708" s="662">
        <v>2771.24</v>
      </c>
      <c r="Q708" s="677">
        <v>1</v>
      </c>
      <c r="R708" s="661">
        <v>2</v>
      </c>
      <c r="S708" s="677">
        <v>1</v>
      </c>
      <c r="T708" s="742">
        <v>1</v>
      </c>
      <c r="U708" s="700">
        <v>1</v>
      </c>
    </row>
    <row r="709" spans="1:21" ht="14.4" customHeight="1" x14ac:dyDescent="0.3">
      <c r="A709" s="660">
        <v>32</v>
      </c>
      <c r="B709" s="661" t="s">
        <v>567</v>
      </c>
      <c r="C709" s="661">
        <v>89301322</v>
      </c>
      <c r="D709" s="740" t="s">
        <v>4384</v>
      </c>
      <c r="E709" s="741" t="s">
        <v>2887</v>
      </c>
      <c r="F709" s="661" t="s">
        <v>2867</v>
      </c>
      <c r="G709" s="661" t="s">
        <v>3059</v>
      </c>
      <c r="H709" s="661" t="s">
        <v>1453</v>
      </c>
      <c r="I709" s="661" t="s">
        <v>2340</v>
      </c>
      <c r="J709" s="661" t="s">
        <v>2341</v>
      </c>
      <c r="K709" s="661" t="s">
        <v>2843</v>
      </c>
      <c r="L709" s="662">
        <v>48.42</v>
      </c>
      <c r="M709" s="662">
        <v>96.84</v>
      </c>
      <c r="N709" s="661">
        <v>2</v>
      </c>
      <c r="O709" s="742">
        <v>0.5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32</v>
      </c>
      <c r="B710" s="661" t="s">
        <v>567</v>
      </c>
      <c r="C710" s="661">
        <v>89301322</v>
      </c>
      <c r="D710" s="740" t="s">
        <v>4384</v>
      </c>
      <c r="E710" s="741" t="s">
        <v>2887</v>
      </c>
      <c r="F710" s="661" t="s">
        <v>2867</v>
      </c>
      <c r="G710" s="661" t="s">
        <v>3000</v>
      </c>
      <c r="H710" s="661" t="s">
        <v>568</v>
      </c>
      <c r="I710" s="661" t="s">
        <v>1723</v>
      </c>
      <c r="J710" s="661" t="s">
        <v>1724</v>
      </c>
      <c r="K710" s="661" t="s">
        <v>3001</v>
      </c>
      <c r="L710" s="662">
        <v>66.819999999999993</v>
      </c>
      <c r="M710" s="662">
        <v>66.819999999999993</v>
      </c>
      <c r="N710" s="661">
        <v>1</v>
      </c>
      <c r="O710" s="742">
        <v>1</v>
      </c>
      <c r="P710" s="662">
        <v>66.819999999999993</v>
      </c>
      <c r="Q710" s="677">
        <v>1</v>
      </c>
      <c r="R710" s="661">
        <v>1</v>
      </c>
      <c r="S710" s="677">
        <v>1</v>
      </c>
      <c r="T710" s="742">
        <v>1</v>
      </c>
      <c r="U710" s="700">
        <v>1</v>
      </c>
    </row>
    <row r="711" spans="1:21" ht="14.4" customHeight="1" x14ac:dyDescent="0.3">
      <c r="A711" s="660">
        <v>32</v>
      </c>
      <c r="B711" s="661" t="s">
        <v>567</v>
      </c>
      <c r="C711" s="661">
        <v>89301322</v>
      </c>
      <c r="D711" s="740" t="s">
        <v>4384</v>
      </c>
      <c r="E711" s="741" t="s">
        <v>2887</v>
      </c>
      <c r="F711" s="661" t="s">
        <v>2867</v>
      </c>
      <c r="G711" s="661" t="s">
        <v>2954</v>
      </c>
      <c r="H711" s="661" t="s">
        <v>568</v>
      </c>
      <c r="I711" s="661" t="s">
        <v>3605</v>
      </c>
      <c r="J711" s="661" t="s">
        <v>721</v>
      </c>
      <c r="K711" s="661" t="s">
        <v>722</v>
      </c>
      <c r="L711" s="662">
        <v>0</v>
      </c>
      <c r="M711" s="662">
        <v>0</v>
      </c>
      <c r="N711" s="661">
        <v>1</v>
      </c>
      <c r="O711" s="742">
        <v>0.5</v>
      </c>
      <c r="P711" s="662"/>
      <c r="Q711" s="677"/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32</v>
      </c>
      <c r="B712" s="661" t="s">
        <v>567</v>
      </c>
      <c r="C712" s="661">
        <v>89301322</v>
      </c>
      <c r="D712" s="740" t="s">
        <v>4384</v>
      </c>
      <c r="E712" s="741" t="s">
        <v>2887</v>
      </c>
      <c r="F712" s="661" t="s">
        <v>2867</v>
      </c>
      <c r="G712" s="661" t="s">
        <v>2954</v>
      </c>
      <c r="H712" s="661" t="s">
        <v>568</v>
      </c>
      <c r="I712" s="661" t="s">
        <v>3005</v>
      </c>
      <c r="J712" s="661" t="s">
        <v>2956</v>
      </c>
      <c r="K712" s="661" t="s">
        <v>722</v>
      </c>
      <c r="L712" s="662">
        <v>301.2</v>
      </c>
      <c r="M712" s="662">
        <v>301.2</v>
      </c>
      <c r="N712" s="661">
        <v>1</v>
      </c>
      <c r="O712" s="742">
        <v>1</v>
      </c>
      <c r="P712" s="662">
        <v>301.2</v>
      </c>
      <c r="Q712" s="677">
        <v>1</v>
      </c>
      <c r="R712" s="661">
        <v>1</v>
      </c>
      <c r="S712" s="677">
        <v>1</v>
      </c>
      <c r="T712" s="742">
        <v>1</v>
      </c>
      <c r="U712" s="700">
        <v>1</v>
      </c>
    </row>
    <row r="713" spans="1:21" ht="14.4" customHeight="1" x14ac:dyDescent="0.3">
      <c r="A713" s="660">
        <v>32</v>
      </c>
      <c r="B713" s="661" t="s">
        <v>567</v>
      </c>
      <c r="C713" s="661">
        <v>89301322</v>
      </c>
      <c r="D713" s="740" t="s">
        <v>4384</v>
      </c>
      <c r="E713" s="741" t="s">
        <v>2887</v>
      </c>
      <c r="F713" s="661" t="s">
        <v>2867</v>
      </c>
      <c r="G713" s="661" t="s">
        <v>2954</v>
      </c>
      <c r="H713" s="661" t="s">
        <v>568</v>
      </c>
      <c r="I713" s="661" t="s">
        <v>720</v>
      </c>
      <c r="J713" s="661" t="s">
        <v>721</v>
      </c>
      <c r="K713" s="661" t="s">
        <v>722</v>
      </c>
      <c r="L713" s="662">
        <v>301.2</v>
      </c>
      <c r="M713" s="662">
        <v>3614.4</v>
      </c>
      <c r="N713" s="661">
        <v>12</v>
      </c>
      <c r="O713" s="742">
        <v>8.5</v>
      </c>
      <c r="P713" s="662">
        <v>1807.2</v>
      </c>
      <c r="Q713" s="677">
        <v>0.5</v>
      </c>
      <c r="R713" s="661">
        <v>6</v>
      </c>
      <c r="S713" s="677">
        <v>0.5</v>
      </c>
      <c r="T713" s="742">
        <v>3.5</v>
      </c>
      <c r="U713" s="700">
        <v>0.41176470588235292</v>
      </c>
    </row>
    <row r="714" spans="1:21" ht="14.4" customHeight="1" x14ac:dyDescent="0.3">
      <c r="A714" s="660">
        <v>32</v>
      </c>
      <c r="B714" s="661" t="s">
        <v>567</v>
      </c>
      <c r="C714" s="661">
        <v>89301322</v>
      </c>
      <c r="D714" s="740" t="s">
        <v>4384</v>
      </c>
      <c r="E714" s="741" t="s">
        <v>2887</v>
      </c>
      <c r="F714" s="661" t="s">
        <v>2867</v>
      </c>
      <c r="G714" s="661" t="s">
        <v>2954</v>
      </c>
      <c r="H714" s="661" t="s">
        <v>568</v>
      </c>
      <c r="I714" s="661" t="s">
        <v>3706</v>
      </c>
      <c r="J714" s="661" t="s">
        <v>3707</v>
      </c>
      <c r="K714" s="661" t="s">
        <v>3708</v>
      </c>
      <c r="L714" s="662">
        <v>0</v>
      </c>
      <c r="M714" s="662">
        <v>0</v>
      </c>
      <c r="N714" s="661">
        <v>1</v>
      </c>
      <c r="O714" s="742">
        <v>1</v>
      </c>
      <c r="P714" s="662"/>
      <c r="Q714" s="677"/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32</v>
      </c>
      <c r="B715" s="661" t="s">
        <v>567</v>
      </c>
      <c r="C715" s="661">
        <v>89301322</v>
      </c>
      <c r="D715" s="740" t="s">
        <v>4384</v>
      </c>
      <c r="E715" s="741" t="s">
        <v>2887</v>
      </c>
      <c r="F715" s="661" t="s">
        <v>2867</v>
      </c>
      <c r="G715" s="661" t="s">
        <v>3375</v>
      </c>
      <c r="H715" s="661" t="s">
        <v>1453</v>
      </c>
      <c r="I715" s="661" t="s">
        <v>1599</v>
      </c>
      <c r="J715" s="661" t="s">
        <v>1600</v>
      </c>
      <c r="K715" s="661" t="s">
        <v>1601</v>
      </c>
      <c r="L715" s="662">
        <v>475.77</v>
      </c>
      <c r="M715" s="662">
        <v>1903.08</v>
      </c>
      <c r="N715" s="661">
        <v>4</v>
      </c>
      <c r="O715" s="742">
        <v>2.5</v>
      </c>
      <c r="P715" s="662">
        <v>1427.31</v>
      </c>
      <c r="Q715" s="677">
        <v>0.75</v>
      </c>
      <c r="R715" s="661">
        <v>3</v>
      </c>
      <c r="S715" s="677">
        <v>0.75</v>
      </c>
      <c r="T715" s="742">
        <v>2</v>
      </c>
      <c r="U715" s="700">
        <v>0.8</v>
      </c>
    </row>
    <row r="716" spans="1:21" ht="14.4" customHeight="1" x14ac:dyDescent="0.3">
      <c r="A716" s="660">
        <v>32</v>
      </c>
      <c r="B716" s="661" t="s">
        <v>567</v>
      </c>
      <c r="C716" s="661">
        <v>89301322</v>
      </c>
      <c r="D716" s="740" t="s">
        <v>4384</v>
      </c>
      <c r="E716" s="741" t="s">
        <v>2887</v>
      </c>
      <c r="F716" s="661" t="s">
        <v>2867</v>
      </c>
      <c r="G716" s="661" t="s">
        <v>3375</v>
      </c>
      <c r="H716" s="661" t="s">
        <v>1453</v>
      </c>
      <c r="I716" s="661" t="s">
        <v>3709</v>
      </c>
      <c r="J716" s="661" t="s">
        <v>3710</v>
      </c>
      <c r="K716" s="661" t="s">
        <v>3711</v>
      </c>
      <c r="L716" s="662">
        <v>1300.49</v>
      </c>
      <c r="M716" s="662">
        <v>1300.49</v>
      </c>
      <c r="N716" s="661">
        <v>1</v>
      </c>
      <c r="O716" s="742">
        <v>1</v>
      </c>
      <c r="P716" s="662">
        <v>1300.49</v>
      </c>
      <c r="Q716" s="677">
        <v>1</v>
      </c>
      <c r="R716" s="661">
        <v>1</v>
      </c>
      <c r="S716" s="677">
        <v>1</v>
      </c>
      <c r="T716" s="742">
        <v>1</v>
      </c>
      <c r="U716" s="700">
        <v>1</v>
      </c>
    </row>
    <row r="717" spans="1:21" ht="14.4" customHeight="1" x14ac:dyDescent="0.3">
      <c r="A717" s="660">
        <v>32</v>
      </c>
      <c r="B717" s="661" t="s">
        <v>567</v>
      </c>
      <c r="C717" s="661">
        <v>89301322</v>
      </c>
      <c r="D717" s="740" t="s">
        <v>4384</v>
      </c>
      <c r="E717" s="741" t="s">
        <v>2887</v>
      </c>
      <c r="F717" s="661" t="s">
        <v>2867</v>
      </c>
      <c r="G717" s="661" t="s">
        <v>3612</v>
      </c>
      <c r="H717" s="661" t="s">
        <v>1453</v>
      </c>
      <c r="I717" s="661" t="s">
        <v>3617</v>
      </c>
      <c r="J717" s="661" t="s">
        <v>3616</v>
      </c>
      <c r="K717" s="661" t="s">
        <v>3206</v>
      </c>
      <c r="L717" s="662">
        <v>583.62</v>
      </c>
      <c r="M717" s="662">
        <v>583.62</v>
      </c>
      <c r="N717" s="661">
        <v>1</v>
      </c>
      <c r="O717" s="742">
        <v>0.5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32</v>
      </c>
      <c r="B718" s="661" t="s">
        <v>567</v>
      </c>
      <c r="C718" s="661">
        <v>89301322</v>
      </c>
      <c r="D718" s="740" t="s">
        <v>4384</v>
      </c>
      <c r="E718" s="741" t="s">
        <v>2887</v>
      </c>
      <c r="F718" s="661" t="s">
        <v>2867</v>
      </c>
      <c r="G718" s="661" t="s">
        <v>3278</v>
      </c>
      <c r="H718" s="661" t="s">
        <v>568</v>
      </c>
      <c r="I718" s="661" t="s">
        <v>3279</v>
      </c>
      <c r="J718" s="661" t="s">
        <v>1385</v>
      </c>
      <c r="K718" s="661" t="s">
        <v>2159</v>
      </c>
      <c r="L718" s="662">
        <v>54.23</v>
      </c>
      <c r="M718" s="662">
        <v>108.46</v>
      </c>
      <c r="N718" s="661">
        <v>2</v>
      </c>
      <c r="O718" s="742">
        <v>0.5</v>
      </c>
      <c r="P718" s="662">
        <v>108.46</v>
      </c>
      <c r="Q718" s="677">
        <v>1</v>
      </c>
      <c r="R718" s="661">
        <v>2</v>
      </c>
      <c r="S718" s="677">
        <v>1</v>
      </c>
      <c r="T718" s="742">
        <v>0.5</v>
      </c>
      <c r="U718" s="700">
        <v>1</v>
      </c>
    </row>
    <row r="719" spans="1:21" ht="14.4" customHeight="1" x14ac:dyDescent="0.3">
      <c r="A719" s="660">
        <v>32</v>
      </c>
      <c r="B719" s="661" t="s">
        <v>567</v>
      </c>
      <c r="C719" s="661">
        <v>89301322</v>
      </c>
      <c r="D719" s="740" t="s">
        <v>4384</v>
      </c>
      <c r="E719" s="741" t="s">
        <v>2887</v>
      </c>
      <c r="F719" s="661" t="s">
        <v>2867</v>
      </c>
      <c r="G719" s="661" t="s">
        <v>2958</v>
      </c>
      <c r="H719" s="661" t="s">
        <v>568</v>
      </c>
      <c r="I719" s="661" t="s">
        <v>637</v>
      </c>
      <c r="J719" s="661" t="s">
        <v>3333</v>
      </c>
      <c r="K719" s="661" t="s">
        <v>3148</v>
      </c>
      <c r="L719" s="662">
        <v>24.78</v>
      </c>
      <c r="M719" s="662">
        <v>148.68</v>
      </c>
      <c r="N719" s="661">
        <v>6</v>
      </c>
      <c r="O719" s="742">
        <v>2.5</v>
      </c>
      <c r="P719" s="662">
        <v>24.78</v>
      </c>
      <c r="Q719" s="677">
        <v>0.16666666666666666</v>
      </c>
      <c r="R719" s="661">
        <v>1</v>
      </c>
      <c r="S719" s="677">
        <v>0.16666666666666666</v>
      </c>
      <c r="T719" s="742">
        <v>1</v>
      </c>
      <c r="U719" s="700">
        <v>0.4</v>
      </c>
    </row>
    <row r="720" spans="1:21" ht="14.4" customHeight="1" x14ac:dyDescent="0.3">
      <c r="A720" s="660">
        <v>32</v>
      </c>
      <c r="B720" s="661" t="s">
        <v>567</v>
      </c>
      <c r="C720" s="661">
        <v>89301322</v>
      </c>
      <c r="D720" s="740" t="s">
        <v>4384</v>
      </c>
      <c r="E720" s="741" t="s">
        <v>2887</v>
      </c>
      <c r="F720" s="661" t="s">
        <v>2867</v>
      </c>
      <c r="G720" s="661" t="s">
        <v>2958</v>
      </c>
      <c r="H720" s="661" t="s">
        <v>568</v>
      </c>
      <c r="I720" s="661" t="s">
        <v>1032</v>
      </c>
      <c r="J720" s="661" t="s">
        <v>2959</v>
      </c>
      <c r="K720" s="661" t="s">
        <v>2960</v>
      </c>
      <c r="L720" s="662">
        <v>99.11</v>
      </c>
      <c r="M720" s="662">
        <v>1387.54</v>
      </c>
      <c r="N720" s="661">
        <v>14</v>
      </c>
      <c r="O720" s="742">
        <v>6</v>
      </c>
      <c r="P720" s="662">
        <v>991.1</v>
      </c>
      <c r="Q720" s="677">
        <v>0.7142857142857143</v>
      </c>
      <c r="R720" s="661">
        <v>10</v>
      </c>
      <c r="S720" s="677">
        <v>0.7142857142857143</v>
      </c>
      <c r="T720" s="742">
        <v>4</v>
      </c>
      <c r="U720" s="700">
        <v>0.66666666666666663</v>
      </c>
    </row>
    <row r="721" spans="1:21" ht="14.4" customHeight="1" x14ac:dyDescent="0.3">
      <c r="A721" s="660">
        <v>32</v>
      </c>
      <c r="B721" s="661" t="s">
        <v>567</v>
      </c>
      <c r="C721" s="661">
        <v>89301322</v>
      </c>
      <c r="D721" s="740" t="s">
        <v>4384</v>
      </c>
      <c r="E721" s="741" t="s">
        <v>2887</v>
      </c>
      <c r="F721" s="661" t="s">
        <v>2867</v>
      </c>
      <c r="G721" s="661" t="s">
        <v>3712</v>
      </c>
      <c r="H721" s="661" t="s">
        <v>568</v>
      </c>
      <c r="I721" s="661" t="s">
        <v>2564</v>
      </c>
      <c r="J721" s="661" t="s">
        <v>1740</v>
      </c>
      <c r="K721" s="661" t="s">
        <v>2565</v>
      </c>
      <c r="L721" s="662">
        <v>453.8</v>
      </c>
      <c r="M721" s="662">
        <v>453.8</v>
      </c>
      <c r="N721" s="661">
        <v>1</v>
      </c>
      <c r="O721" s="742">
        <v>1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32</v>
      </c>
      <c r="B722" s="661" t="s">
        <v>567</v>
      </c>
      <c r="C722" s="661">
        <v>89301322</v>
      </c>
      <c r="D722" s="740" t="s">
        <v>4384</v>
      </c>
      <c r="E722" s="741" t="s">
        <v>2887</v>
      </c>
      <c r="F722" s="661" t="s">
        <v>2867</v>
      </c>
      <c r="G722" s="661" t="s">
        <v>2961</v>
      </c>
      <c r="H722" s="661" t="s">
        <v>568</v>
      </c>
      <c r="I722" s="661" t="s">
        <v>3100</v>
      </c>
      <c r="J722" s="661" t="s">
        <v>2043</v>
      </c>
      <c r="K722" s="661" t="s">
        <v>3101</v>
      </c>
      <c r="L722" s="662">
        <v>0</v>
      </c>
      <c r="M722" s="662">
        <v>0</v>
      </c>
      <c r="N722" s="661">
        <v>5</v>
      </c>
      <c r="O722" s="742">
        <v>2.5</v>
      </c>
      <c r="P722" s="662"/>
      <c r="Q722" s="677"/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32</v>
      </c>
      <c r="B723" s="661" t="s">
        <v>567</v>
      </c>
      <c r="C723" s="661">
        <v>89301322</v>
      </c>
      <c r="D723" s="740" t="s">
        <v>4384</v>
      </c>
      <c r="E723" s="741" t="s">
        <v>2887</v>
      </c>
      <c r="F723" s="661" t="s">
        <v>2867</v>
      </c>
      <c r="G723" s="661" t="s">
        <v>2963</v>
      </c>
      <c r="H723" s="661" t="s">
        <v>568</v>
      </c>
      <c r="I723" s="661" t="s">
        <v>767</v>
      </c>
      <c r="J723" s="661" t="s">
        <v>2964</v>
      </c>
      <c r="K723" s="661" t="s">
        <v>2965</v>
      </c>
      <c r="L723" s="662">
        <v>0</v>
      </c>
      <c r="M723" s="662">
        <v>0</v>
      </c>
      <c r="N723" s="661">
        <v>4</v>
      </c>
      <c r="O723" s="742">
        <v>2</v>
      </c>
      <c r="P723" s="662">
        <v>0</v>
      </c>
      <c r="Q723" s="677"/>
      <c r="R723" s="661">
        <v>2</v>
      </c>
      <c r="S723" s="677">
        <v>0.5</v>
      </c>
      <c r="T723" s="742">
        <v>1</v>
      </c>
      <c r="U723" s="700">
        <v>0.5</v>
      </c>
    </row>
    <row r="724" spans="1:21" ht="14.4" customHeight="1" x14ac:dyDescent="0.3">
      <c r="A724" s="660">
        <v>32</v>
      </c>
      <c r="B724" s="661" t="s">
        <v>567</v>
      </c>
      <c r="C724" s="661">
        <v>89301322</v>
      </c>
      <c r="D724" s="740" t="s">
        <v>4384</v>
      </c>
      <c r="E724" s="741" t="s">
        <v>2887</v>
      </c>
      <c r="F724" s="661" t="s">
        <v>2867</v>
      </c>
      <c r="G724" s="661" t="s">
        <v>2966</v>
      </c>
      <c r="H724" s="661" t="s">
        <v>568</v>
      </c>
      <c r="I724" s="661" t="s">
        <v>728</v>
      </c>
      <c r="J724" s="661" t="s">
        <v>729</v>
      </c>
      <c r="K724" s="661" t="s">
        <v>2967</v>
      </c>
      <c r="L724" s="662">
        <v>152.33000000000001</v>
      </c>
      <c r="M724" s="662">
        <v>152.33000000000001</v>
      </c>
      <c r="N724" s="661">
        <v>1</v>
      </c>
      <c r="O724" s="742">
        <v>0.5</v>
      </c>
      <c r="P724" s="662">
        <v>152.33000000000001</v>
      </c>
      <c r="Q724" s="677">
        <v>1</v>
      </c>
      <c r="R724" s="661">
        <v>1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32</v>
      </c>
      <c r="B725" s="661" t="s">
        <v>567</v>
      </c>
      <c r="C725" s="661">
        <v>89301322</v>
      </c>
      <c r="D725" s="740" t="s">
        <v>4384</v>
      </c>
      <c r="E725" s="741" t="s">
        <v>2887</v>
      </c>
      <c r="F725" s="661" t="s">
        <v>2867</v>
      </c>
      <c r="G725" s="661" t="s">
        <v>3074</v>
      </c>
      <c r="H725" s="661" t="s">
        <v>568</v>
      </c>
      <c r="I725" s="661" t="s">
        <v>3103</v>
      </c>
      <c r="J725" s="661" t="s">
        <v>1744</v>
      </c>
      <c r="K725" s="661" t="s">
        <v>3104</v>
      </c>
      <c r="L725" s="662">
        <v>22.44</v>
      </c>
      <c r="M725" s="662">
        <v>22.44</v>
      </c>
      <c r="N725" s="661">
        <v>1</v>
      </c>
      <c r="O725" s="742">
        <v>0.5</v>
      </c>
      <c r="P725" s="662">
        <v>22.44</v>
      </c>
      <c r="Q725" s="677">
        <v>1</v>
      </c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32</v>
      </c>
      <c r="B726" s="661" t="s">
        <v>567</v>
      </c>
      <c r="C726" s="661">
        <v>89301322</v>
      </c>
      <c r="D726" s="740" t="s">
        <v>4384</v>
      </c>
      <c r="E726" s="741" t="s">
        <v>2887</v>
      </c>
      <c r="F726" s="661" t="s">
        <v>2867</v>
      </c>
      <c r="G726" s="661" t="s">
        <v>3074</v>
      </c>
      <c r="H726" s="661" t="s">
        <v>568</v>
      </c>
      <c r="I726" s="661" t="s">
        <v>2455</v>
      </c>
      <c r="J726" s="661" t="s">
        <v>2456</v>
      </c>
      <c r="K726" s="661" t="s">
        <v>3075</v>
      </c>
      <c r="L726" s="662">
        <v>51.21</v>
      </c>
      <c r="M726" s="662">
        <v>358.47</v>
      </c>
      <c r="N726" s="661">
        <v>7</v>
      </c>
      <c r="O726" s="742">
        <v>3.5</v>
      </c>
      <c r="P726" s="662">
        <v>256.05</v>
      </c>
      <c r="Q726" s="677">
        <v>0.7142857142857143</v>
      </c>
      <c r="R726" s="661">
        <v>5</v>
      </c>
      <c r="S726" s="677">
        <v>0.7142857142857143</v>
      </c>
      <c r="T726" s="742">
        <v>3</v>
      </c>
      <c r="U726" s="700">
        <v>0.8571428571428571</v>
      </c>
    </row>
    <row r="727" spans="1:21" ht="14.4" customHeight="1" x14ac:dyDescent="0.3">
      <c r="A727" s="660">
        <v>32</v>
      </c>
      <c r="B727" s="661" t="s">
        <v>567</v>
      </c>
      <c r="C727" s="661">
        <v>89301322</v>
      </c>
      <c r="D727" s="740" t="s">
        <v>4384</v>
      </c>
      <c r="E727" s="741" t="s">
        <v>2887</v>
      </c>
      <c r="F727" s="661" t="s">
        <v>2867</v>
      </c>
      <c r="G727" s="661" t="s">
        <v>3286</v>
      </c>
      <c r="H727" s="661" t="s">
        <v>568</v>
      </c>
      <c r="I727" s="661" t="s">
        <v>3287</v>
      </c>
      <c r="J727" s="661" t="s">
        <v>3288</v>
      </c>
      <c r="K727" s="661" t="s">
        <v>3289</v>
      </c>
      <c r="L727" s="662">
        <v>657.67</v>
      </c>
      <c r="M727" s="662">
        <v>1315.34</v>
      </c>
      <c r="N727" s="661">
        <v>2</v>
      </c>
      <c r="O727" s="742">
        <v>0.5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32</v>
      </c>
      <c r="B728" s="661" t="s">
        <v>567</v>
      </c>
      <c r="C728" s="661">
        <v>89301322</v>
      </c>
      <c r="D728" s="740" t="s">
        <v>4384</v>
      </c>
      <c r="E728" s="741" t="s">
        <v>2887</v>
      </c>
      <c r="F728" s="661" t="s">
        <v>2867</v>
      </c>
      <c r="G728" s="661" t="s">
        <v>3713</v>
      </c>
      <c r="H728" s="661" t="s">
        <v>568</v>
      </c>
      <c r="I728" s="661" t="s">
        <v>3714</v>
      </c>
      <c r="J728" s="661" t="s">
        <v>3715</v>
      </c>
      <c r="K728" s="661" t="s">
        <v>3716</v>
      </c>
      <c r="L728" s="662">
        <v>186.27</v>
      </c>
      <c r="M728" s="662">
        <v>186.27</v>
      </c>
      <c r="N728" s="661">
        <v>1</v>
      </c>
      <c r="O728" s="742">
        <v>1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32</v>
      </c>
      <c r="B729" s="661" t="s">
        <v>567</v>
      </c>
      <c r="C729" s="661">
        <v>89301322</v>
      </c>
      <c r="D729" s="740" t="s">
        <v>4384</v>
      </c>
      <c r="E729" s="741" t="s">
        <v>2887</v>
      </c>
      <c r="F729" s="661" t="s">
        <v>2867</v>
      </c>
      <c r="G729" s="661" t="s">
        <v>3022</v>
      </c>
      <c r="H729" s="661" t="s">
        <v>568</v>
      </c>
      <c r="I729" s="661" t="s">
        <v>3717</v>
      </c>
      <c r="J729" s="661" t="s">
        <v>3718</v>
      </c>
      <c r="K729" s="661" t="s">
        <v>3719</v>
      </c>
      <c r="L729" s="662">
        <v>80.959999999999994</v>
      </c>
      <c r="M729" s="662">
        <v>80.959999999999994</v>
      </c>
      <c r="N729" s="661">
        <v>1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32</v>
      </c>
      <c r="B730" s="661" t="s">
        <v>567</v>
      </c>
      <c r="C730" s="661">
        <v>89301322</v>
      </c>
      <c r="D730" s="740" t="s">
        <v>4384</v>
      </c>
      <c r="E730" s="741" t="s">
        <v>2887</v>
      </c>
      <c r="F730" s="661" t="s">
        <v>2867</v>
      </c>
      <c r="G730" s="661" t="s">
        <v>3720</v>
      </c>
      <c r="H730" s="661" t="s">
        <v>568</v>
      </c>
      <c r="I730" s="661" t="s">
        <v>3721</v>
      </c>
      <c r="J730" s="661" t="s">
        <v>3722</v>
      </c>
      <c r="K730" s="661" t="s">
        <v>3723</v>
      </c>
      <c r="L730" s="662">
        <v>55.16</v>
      </c>
      <c r="M730" s="662">
        <v>110.32</v>
      </c>
      <c r="N730" s="661">
        <v>2</v>
      </c>
      <c r="O730" s="742">
        <v>0.5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32</v>
      </c>
      <c r="B731" s="661" t="s">
        <v>567</v>
      </c>
      <c r="C731" s="661">
        <v>89301322</v>
      </c>
      <c r="D731" s="740" t="s">
        <v>4384</v>
      </c>
      <c r="E731" s="741" t="s">
        <v>2887</v>
      </c>
      <c r="F731" s="661" t="s">
        <v>2867</v>
      </c>
      <c r="G731" s="661" t="s">
        <v>2968</v>
      </c>
      <c r="H731" s="661" t="s">
        <v>1453</v>
      </c>
      <c r="I731" s="661" t="s">
        <v>1485</v>
      </c>
      <c r="J731" s="661" t="s">
        <v>1486</v>
      </c>
      <c r="K731" s="661" t="s">
        <v>1487</v>
      </c>
      <c r="L731" s="662">
        <v>31.32</v>
      </c>
      <c r="M731" s="662">
        <v>62.64</v>
      </c>
      <c r="N731" s="661">
        <v>2</v>
      </c>
      <c r="O731" s="742">
        <v>1.5</v>
      </c>
      <c r="P731" s="662">
        <v>31.32</v>
      </c>
      <c r="Q731" s="677">
        <v>0.5</v>
      </c>
      <c r="R731" s="661">
        <v>1</v>
      </c>
      <c r="S731" s="677">
        <v>0.5</v>
      </c>
      <c r="T731" s="742">
        <v>0.5</v>
      </c>
      <c r="U731" s="700">
        <v>0.33333333333333331</v>
      </c>
    </row>
    <row r="732" spans="1:21" ht="14.4" customHeight="1" x14ac:dyDescent="0.3">
      <c r="A732" s="660">
        <v>32</v>
      </c>
      <c r="B732" s="661" t="s">
        <v>567</v>
      </c>
      <c r="C732" s="661">
        <v>89301322</v>
      </c>
      <c r="D732" s="740" t="s">
        <v>4384</v>
      </c>
      <c r="E732" s="741" t="s">
        <v>2887</v>
      </c>
      <c r="F732" s="661" t="s">
        <v>2867</v>
      </c>
      <c r="G732" s="661" t="s">
        <v>2968</v>
      </c>
      <c r="H732" s="661" t="s">
        <v>568</v>
      </c>
      <c r="I732" s="661" t="s">
        <v>3724</v>
      </c>
      <c r="J732" s="661" t="s">
        <v>3725</v>
      </c>
      <c r="K732" s="661" t="s">
        <v>3726</v>
      </c>
      <c r="L732" s="662">
        <v>31.32</v>
      </c>
      <c r="M732" s="662">
        <v>31.32</v>
      </c>
      <c r="N732" s="661">
        <v>1</v>
      </c>
      <c r="O732" s="742">
        <v>1</v>
      </c>
      <c r="P732" s="662">
        <v>31.32</v>
      </c>
      <c r="Q732" s="677">
        <v>1</v>
      </c>
      <c r="R732" s="661">
        <v>1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32</v>
      </c>
      <c r="B733" s="661" t="s">
        <v>567</v>
      </c>
      <c r="C733" s="661">
        <v>89301322</v>
      </c>
      <c r="D733" s="740" t="s">
        <v>4384</v>
      </c>
      <c r="E733" s="741" t="s">
        <v>2887</v>
      </c>
      <c r="F733" s="661" t="s">
        <v>2867</v>
      </c>
      <c r="G733" s="661" t="s">
        <v>3380</v>
      </c>
      <c r="H733" s="661" t="s">
        <v>568</v>
      </c>
      <c r="I733" s="661" t="s">
        <v>3381</v>
      </c>
      <c r="J733" s="661" t="s">
        <v>3382</v>
      </c>
      <c r="K733" s="661" t="s">
        <v>3383</v>
      </c>
      <c r="L733" s="662">
        <v>5354.94</v>
      </c>
      <c r="M733" s="662">
        <v>5354.94</v>
      </c>
      <c r="N733" s="661">
        <v>1</v>
      </c>
      <c r="O733" s="742">
        <v>1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32</v>
      </c>
      <c r="B734" s="661" t="s">
        <v>567</v>
      </c>
      <c r="C734" s="661">
        <v>89301322</v>
      </c>
      <c r="D734" s="740" t="s">
        <v>4384</v>
      </c>
      <c r="E734" s="741" t="s">
        <v>2887</v>
      </c>
      <c r="F734" s="661" t="s">
        <v>2867</v>
      </c>
      <c r="G734" s="661" t="s">
        <v>3010</v>
      </c>
      <c r="H734" s="661" t="s">
        <v>1453</v>
      </c>
      <c r="I734" s="661" t="s">
        <v>1622</v>
      </c>
      <c r="J734" s="661" t="s">
        <v>1623</v>
      </c>
      <c r="K734" s="661" t="s">
        <v>1991</v>
      </c>
      <c r="L734" s="662">
        <v>1427.23</v>
      </c>
      <c r="M734" s="662">
        <v>2854.46</v>
      </c>
      <c r="N734" s="661">
        <v>2</v>
      </c>
      <c r="O734" s="742">
        <v>0.5</v>
      </c>
      <c r="P734" s="662">
        <v>2854.46</v>
      </c>
      <c r="Q734" s="677">
        <v>1</v>
      </c>
      <c r="R734" s="661">
        <v>2</v>
      </c>
      <c r="S734" s="677">
        <v>1</v>
      </c>
      <c r="T734" s="742">
        <v>0.5</v>
      </c>
      <c r="U734" s="700">
        <v>1</v>
      </c>
    </row>
    <row r="735" spans="1:21" ht="14.4" customHeight="1" x14ac:dyDescent="0.3">
      <c r="A735" s="660">
        <v>32</v>
      </c>
      <c r="B735" s="661" t="s">
        <v>567</v>
      </c>
      <c r="C735" s="661">
        <v>89301322</v>
      </c>
      <c r="D735" s="740" t="s">
        <v>4384</v>
      </c>
      <c r="E735" s="741" t="s">
        <v>2887</v>
      </c>
      <c r="F735" s="661" t="s">
        <v>2867</v>
      </c>
      <c r="G735" s="661" t="s">
        <v>3076</v>
      </c>
      <c r="H735" s="661" t="s">
        <v>568</v>
      </c>
      <c r="I735" s="661" t="s">
        <v>1168</v>
      </c>
      <c r="J735" s="661" t="s">
        <v>1169</v>
      </c>
      <c r="K735" s="661" t="s">
        <v>3077</v>
      </c>
      <c r="L735" s="662">
        <v>32709.68</v>
      </c>
      <c r="M735" s="662">
        <v>32709.68</v>
      </c>
      <c r="N735" s="661">
        <v>1</v>
      </c>
      <c r="O735" s="742">
        <v>0.5</v>
      </c>
      <c r="P735" s="662">
        <v>32709.68</v>
      </c>
      <c r="Q735" s="677">
        <v>1</v>
      </c>
      <c r="R735" s="661">
        <v>1</v>
      </c>
      <c r="S735" s="677">
        <v>1</v>
      </c>
      <c r="T735" s="742">
        <v>0.5</v>
      </c>
      <c r="U735" s="700">
        <v>1</v>
      </c>
    </row>
    <row r="736" spans="1:21" ht="14.4" customHeight="1" x14ac:dyDescent="0.3">
      <c r="A736" s="660">
        <v>32</v>
      </c>
      <c r="B736" s="661" t="s">
        <v>567</v>
      </c>
      <c r="C736" s="661">
        <v>89301322</v>
      </c>
      <c r="D736" s="740" t="s">
        <v>4384</v>
      </c>
      <c r="E736" s="741" t="s">
        <v>2887</v>
      </c>
      <c r="F736" s="661" t="s">
        <v>2867</v>
      </c>
      <c r="G736" s="661" t="s">
        <v>3011</v>
      </c>
      <c r="H736" s="661" t="s">
        <v>1453</v>
      </c>
      <c r="I736" s="661" t="s">
        <v>1848</v>
      </c>
      <c r="J736" s="661" t="s">
        <v>1845</v>
      </c>
      <c r="K736" s="661" t="s">
        <v>2783</v>
      </c>
      <c r="L736" s="662">
        <v>13849.26</v>
      </c>
      <c r="M736" s="662">
        <v>27698.52</v>
      </c>
      <c r="N736" s="661">
        <v>2</v>
      </c>
      <c r="O736" s="742">
        <v>1</v>
      </c>
      <c r="P736" s="662">
        <v>27698.52</v>
      </c>
      <c r="Q736" s="677">
        <v>1</v>
      </c>
      <c r="R736" s="661">
        <v>2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32</v>
      </c>
      <c r="B737" s="661" t="s">
        <v>567</v>
      </c>
      <c r="C737" s="661">
        <v>89301322</v>
      </c>
      <c r="D737" s="740" t="s">
        <v>4384</v>
      </c>
      <c r="E737" s="741" t="s">
        <v>2888</v>
      </c>
      <c r="F737" s="661" t="s">
        <v>2867</v>
      </c>
      <c r="G737" s="661" t="s">
        <v>3350</v>
      </c>
      <c r="H737" s="661" t="s">
        <v>568</v>
      </c>
      <c r="I737" s="661" t="s">
        <v>3351</v>
      </c>
      <c r="J737" s="661" t="s">
        <v>3352</v>
      </c>
      <c r="K737" s="661" t="s">
        <v>921</v>
      </c>
      <c r="L737" s="662">
        <v>35.11</v>
      </c>
      <c r="M737" s="662">
        <v>35.11</v>
      </c>
      <c r="N737" s="661">
        <v>1</v>
      </c>
      <c r="O737" s="742">
        <v>0.5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32</v>
      </c>
      <c r="B738" s="661" t="s">
        <v>567</v>
      </c>
      <c r="C738" s="661">
        <v>89301322</v>
      </c>
      <c r="D738" s="740" t="s">
        <v>4384</v>
      </c>
      <c r="E738" s="741" t="s">
        <v>2888</v>
      </c>
      <c r="F738" s="661" t="s">
        <v>2867</v>
      </c>
      <c r="G738" s="661" t="s">
        <v>3136</v>
      </c>
      <c r="H738" s="661" t="s">
        <v>568</v>
      </c>
      <c r="I738" s="661" t="s">
        <v>3727</v>
      </c>
      <c r="J738" s="661" t="s">
        <v>3138</v>
      </c>
      <c r="K738" s="661" t="s">
        <v>3728</v>
      </c>
      <c r="L738" s="662">
        <v>32.28</v>
      </c>
      <c r="M738" s="662">
        <v>32.28</v>
      </c>
      <c r="N738" s="661">
        <v>1</v>
      </c>
      <c r="O738" s="742">
        <v>1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32</v>
      </c>
      <c r="B739" s="661" t="s">
        <v>567</v>
      </c>
      <c r="C739" s="661">
        <v>89301322</v>
      </c>
      <c r="D739" s="740" t="s">
        <v>4384</v>
      </c>
      <c r="E739" s="741" t="s">
        <v>2888</v>
      </c>
      <c r="F739" s="661" t="s">
        <v>2867</v>
      </c>
      <c r="G739" s="661" t="s">
        <v>3136</v>
      </c>
      <c r="H739" s="661" t="s">
        <v>568</v>
      </c>
      <c r="I739" s="661" t="s">
        <v>3729</v>
      </c>
      <c r="J739" s="661" t="s">
        <v>3138</v>
      </c>
      <c r="K739" s="661" t="s">
        <v>3101</v>
      </c>
      <c r="L739" s="662">
        <v>96.84</v>
      </c>
      <c r="M739" s="662">
        <v>193.68</v>
      </c>
      <c r="N739" s="661">
        <v>2</v>
      </c>
      <c r="O739" s="742">
        <v>0.5</v>
      </c>
      <c r="P739" s="662">
        <v>193.68</v>
      </c>
      <c r="Q739" s="677">
        <v>1</v>
      </c>
      <c r="R739" s="661">
        <v>2</v>
      </c>
      <c r="S739" s="677">
        <v>1</v>
      </c>
      <c r="T739" s="742">
        <v>0.5</v>
      </c>
      <c r="U739" s="700">
        <v>1</v>
      </c>
    </row>
    <row r="740" spans="1:21" ht="14.4" customHeight="1" x14ac:dyDescent="0.3">
      <c r="A740" s="660">
        <v>32</v>
      </c>
      <c r="B740" s="661" t="s">
        <v>567</v>
      </c>
      <c r="C740" s="661">
        <v>89301322</v>
      </c>
      <c r="D740" s="740" t="s">
        <v>4384</v>
      </c>
      <c r="E740" s="741" t="s">
        <v>2888</v>
      </c>
      <c r="F740" s="661" t="s">
        <v>2867</v>
      </c>
      <c r="G740" s="661" t="s">
        <v>2905</v>
      </c>
      <c r="H740" s="661" t="s">
        <v>568</v>
      </c>
      <c r="I740" s="661" t="s">
        <v>778</v>
      </c>
      <c r="J740" s="661" t="s">
        <v>779</v>
      </c>
      <c r="K740" s="661" t="s">
        <v>3069</v>
      </c>
      <c r="L740" s="662">
        <v>0</v>
      </c>
      <c r="M740" s="662">
        <v>0</v>
      </c>
      <c r="N740" s="661">
        <v>1</v>
      </c>
      <c r="O740" s="742">
        <v>0.5</v>
      </c>
      <c r="P740" s="662">
        <v>0</v>
      </c>
      <c r="Q740" s="677"/>
      <c r="R740" s="661">
        <v>1</v>
      </c>
      <c r="S740" s="677">
        <v>1</v>
      </c>
      <c r="T740" s="742">
        <v>0.5</v>
      </c>
      <c r="U740" s="700">
        <v>1</v>
      </c>
    </row>
    <row r="741" spans="1:21" ht="14.4" customHeight="1" x14ac:dyDescent="0.3">
      <c r="A741" s="660">
        <v>32</v>
      </c>
      <c r="B741" s="661" t="s">
        <v>567</v>
      </c>
      <c r="C741" s="661">
        <v>89301322</v>
      </c>
      <c r="D741" s="740" t="s">
        <v>4384</v>
      </c>
      <c r="E741" s="741" t="s">
        <v>2888</v>
      </c>
      <c r="F741" s="661" t="s">
        <v>2867</v>
      </c>
      <c r="G741" s="661" t="s">
        <v>2909</v>
      </c>
      <c r="H741" s="661" t="s">
        <v>568</v>
      </c>
      <c r="I741" s="661" t="s">
        <v>1153</v>
      </c>
      <c r="J741" s="661" t="s">
        <v>1154</v>
      </c>
      <c r="K741" s="661" t="s">
        <v>3025</v>
      </c>
      <c r="L741" s="662">
        <v>1295.6400000000001</v>
      </c>
      <c r="M741" s="662">
        <v>6478.2000000000007</v>
      </c>
      <c r="N741" s="661">
        <v>5</v>
      </c>
      <c r="O741" s="742">
        <v>3.5</v>
      </c>
      <c r="P741" s="662">
        <v>3886.92</v>
      </c>
      <c r="Q741" s="677">
        <v>0.6</v>
      </c>
      <c r="R741" s="661">
        <v>3</v>
      </c>
      <c r="S741" s="677">
        <v>0.6</v>
      </c>
      <c r="T741" s="742">
        <v>1.5</v>
      </c>
      <c r="U741" s="700">
        <v>0.42857142857142855</v>
      </c>
    </row>
    <row r="742" spans="1:21" ht="14.4" customHeight="1" x14ac:dyDescent="0.3">
      <c r="A742" s="660">
        <v>32</v>
      </c>
      <c r="B742" s="661" t="s">
        <v>567</v>
      </c>
      <c r="C742" s="661">
        <v>89301322</v>
      </c>
      <c r="D742" s="740" t="s">
        <v>4384</v>
      </c>
      <c r="E742" s="741" t="s">
        <v>2888</v>
      </c>
      <c r="F742" s="661" t="s">
        <v>2867</v>
      </c>
      <c r="G742" s="661" t="s">
        <v>2909</v>
      </c>
      <c r="H742" s="661" t="s">
        <v>568</v>
      </c>
      <c r="I742" s="661" t="s">
        <v>3451</v>
      </c>
      <c r="J742" s="661" t="s">
        <v>2128</v>
      </c>
      <c r="K742" s="661" t="s">
        <v>3452</v>
      </c>
      <c r="L742" s="662">
        <v>0</v>
      </c>
      <c r="M742" s="662">
        <v>0</v>
      </c>
      <c r="N742" s="661">
        <v>1</v>
      </c>
      <c r="O742" s="742">
        <v>1</v>
      </c>
      <c r="P742" s="662">
        <v>0</v>
      </c>
      <c r="Q742" s="677"/>
      <c r="R742" s="661">
        <v>1</v>
      </c>
      <c r="S742" s="677">
        <v>1</v>
      </c>
      <c r="T742" s="742">
        <v>1</v>
      </c>
      <c r="U742" s="700">
        <v>1</v>
      </c>
    </row>
    <row r="743" spans="1:21" ht="14.4" customHeight="1" x14ac:dyDescent="0.3">
      <c r="A743" s="660">
        <v>32</v>
      </c>
      <c r="B743" s="661" t="s">
        <v>567</v>
      </c>
      <c r="C743" s="661">
        <v>89301322</v>
      </c>
      <c r="D743" s="740" t="s">
        <v>4384</v>
      </c>
      <c r="E743" s="741" t="s">
        <v>2888</v>
      </c>
      <c r="F743" s="661" t="s">
        <v>2867</v>
      </c>
      <c r="G743" s="661" t="s">
        <v>2910</v>
      </c>
      <c r="H743" s="661" t="s">
        <v>568</v>
      </c>
      <c r="I743" s="661" t="s">
        <v>3015</v>
      </c>
      <c r="J743" s="661" t="s">
        <v>2914</v>
      </c>
      <c r="K743" s="661" t="s">
        <v>3016</v>
      </c>
      <c r="L743" s="662">
        <v>0</v>
      </c>
      <c r="M743" s="662">
        <v>0</v>
      </c>
      <c r="N743" s="661">
        <v>1</v>
      </c>
      <c r="O743" s="742">
        <v>0.5</v>
      </c>
      <c r="P743" s="662">
        <v>0</v>
      </c>
      <c r="Q743" s="677"/>
      <c r="R743" s="661">
        <v>1</v>
      </c>
      <c r="S743" s="677">
        <v>1</v>
      </c>
      <c r="T743" s="742">
        <v>0.5</v>
      </c>
      <c r="U743" s="700">
        <v>1</v>
      </c>
    </row>
    <row r="744" spans="1:21" ht="14.4" customHeight="1" x14ac:dyDescent="0.3">
      <c r="A744" s="660">
        <v>32</v>
      </c>
      <c r="B744" s="661" t="s">
        <v>567</v>
      </c>
      <c r="C744" s="661">
        <v>89301322</v>
      </c>
      <c r="D744" s="740" t="s">
        <v>4384</v>
      </c>
      <c r="E744" s="741" t="s">
        <v>2888</v>
      </c>
      <c r="F744" s="661" t="s">
        <v>2867</v>
      </c>
      <c r="G744" s="661" t="s">
        <v>2910</v>
      </c>
      <c r="H744" s="661" t="s">
        <v>568</v>
      </c>
      <c r="I744" s="661" t="s">
        <v>3730</v>
      </c>
      <c r="J744" s="661" t="s">
        <v>3215</v>
      </c>
      <c r="K744" s="661" t="s">
        <v>2843</v>
      </c>
      <c r="L744" s="662">
        <v>0</v>
      </c>
      <c r="M744" s="662">
        <v>0</v>
      </c>
      <c r="N744" s="661">
        <v>3</v>
      </c>
      <c r="O744" s="742">
        <v>0.5</v>
      </c>
      <c r="P744" s="662">
        <v>0</v>
      </c>
      <c r="Q744" s="677"/>
      <c r="R744" s="661">
        <v>3</v>
      </c>
      <c r="S744" s="677">
        <v>1</v>
      </c>
      <c r="T744" s="742">
        <v>0.5</v>
      </c>
      <c r="U744" s="700">
        <v>1</v>
      </c>
    </row>
    <row r="745" spans="1:21" ht="14.4" customHeight="1" x14ac:dyDescent="0.3">
      <c r="A745" s="660">
        <v>32</v>
      </c>
      <c r="B745" s="661" t="s">
        <v>567</v>
      </c>
      <c r="C745" s="661">
        <v>89301322</v>
      </c>
      <c r="D745" s="740" t="s">
        <v>4384</v>
      </c>
      <c r="E745" s="741" t="s">
        <v>2888</v>
      </c>
      <c r="F745" s="661" t="s">
        <v>2867</v>
      </c>
      <c r="G745" s="661" t="s">
        <v>2910</v>
      </c>
      <c r="H745" s="661" t="s">
        <v>568</v>
      </c>
      <c r="I745" s="661" t="s">
        <v>673</v>
      </c>
      <c r="J745" s="661" t="s">
        <v>674</v>
      </c>
      <c r="K745" s="661" t="s">
        <v>3027</v>
      </c>
      <c r="L745" s="662">
        <v>40.58</v>
      </c>
      <c r="M745" s="662">
        <v>365.21999999999997</v>
      </c>
      <c r="N745" s="661">
        <v>9</v>
      </c>
      <c r="O745" s="742">
        <v>3</v>
      </c>
      <c r="P745" s="662">
        <v>243.47999999999996</v>
      </c>
      <c r="Q745" s="677">
        <v>0.66666666666666663</v>
      </c>
      <c r="R745" s="661">
        <v>6</v>
      </c>
      <c r="S745" s="677">
        <v>0.66666666666666663</v>
      </c>
      <c r="T745" s="742">
        <v>2</v>
      </c>
      <c r="U745" s="700">
        <v>0.66666666666666663</v>
      </c>
    </row>
    <row r="746" spans="1:21" ht="14.4" customHeight="1" x14ac:dyDescent="0.3">
      <c r="A746" s="660">
        <v>32</v>
      </c>
      <c r="B746" s="661" t="s">
        <v>567</v>
      </c>
      <c r="C746" s="661">
        <v>89301322</v>
      </c>
      <c r="D746" s="740" t="s">
        <v>4384</v>
      </c>
      <c r="E746" s="741" t="s">
        <v>2888</v>
      </c>
      <c r="F746" s="661" t="s">
        <v>2867</v>
      </c>
      <c r="G746" s="661" t="s">
        <v>2910</v>
      </c>
      <c r="H746" s="661" t="s">
        <v>568</v>
      </c>
      <c r="I746" s="661" t="s">
        <v>2911</v>
      </c>
      <c r="J746" s="661" t="s">
        <v>674</v>
      </c>
      <c r="K746" s="661" t="s">
        <v>2912</v>
      </c>
      <c r="L746" s="662">
        <v>135.25</v>
      </c>
      <c r="M746" s="662">
        <v>135.25</v>
      </c>
      <c r="N746" s="661">
        <v>1</v>
      </c>
      <c r="O746" s="742">
        <v>0.5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32</v>
      </c>
      <c r="B747" s="661" t="s">
        <v>567</v>
      </c>
      <c r="C747" s="661">
        <v>89301322</v>
      </c>
      <c r="D747" s="740" t="s">
        <v>4384</v>
      </c>
      <c r="E747" s="741" t="s">
        <v>2888</v>
      </c>
      <c r="F747" s="661" t="s">
        <v>2867</v>
      </c>
      <c r="G747" s="661" t="s">
        <v>2910</v>
      </c>
      <c r="H747" s="661" t="s">
        <v>568</v>
      </c>
      <c r="I747" s="661" t="s">
        <v>2913</v>
      </c>
      <c r="J747" s="661" t="s">
        <v>2914</v>
      </c>
      <c r="K747" s="661" t="s">
        <v>1007</v>
      </c>
      <c r="L747" s="662">
        <v>42.85</v>
      </c>
      <c r="M747" s="662">
        <v>128.55000000000001</v>
      </c>
      <c r="N747" s="661">
        <v>3</v>
      </c>
      <c r="O747" s="742">
        <v>0.5</v>
      </c>
      <c r="P747" s="662">
        <v>128.55000000000001</v>
      </c>
      <c r="Q747" s="677">
        <v>1</v>
      </c>
      <c r="R747" s="661">
        <v>3</v>
      </c>
      <c r="S747" s="677">
        <v>1</v>
      </c>
      <c r="T747" s="742">
        <v>0.5</v>
      </c>
      <c r="U747" s="700">
        <v>1</v>
      </c>
    </row>
    <row r="748" spans="1:21" ht="14.4" customHeight="1" x14ac:dyDescent="0.3">
      <c r="A748" s="660">
        <v>32</v>
      </c>
      <c r="B748" s="661" t="s">
        <v>567</v>
      </c>
      <c r="C748" s="661">
        <v>89301322</v>
      </c>
      <c r="D748" s="740" t="s">
        <v>4384</v>
      </c>
      <c r="E748" s="741" t="s">
        <v>2888</v>
      </c>
      <c r="F748" s="661" t="s">
        <v>2867</v>
      </c>
      <c r="G748" s="661" t="s">
        <v>2915</v>
      </c>
      <c r="H748" s="661" t="s">
        <v>568</v>
      </c>
      <c r="I748" s="661" t="s">
        <v>3731</v>
      </c>
      <c r="J748" s="661" t="s">
        <v>932</v>
      </c>
      <c r="K748" s="661" t="s">
        <v>3628</v>
      </c>
      <c r="L748" s="662">
        <v>0</v>
      </c>
      <c r="M748" s="662">
        <v>0</v>
      </c>
      <c r="N748" s="661">
        <v>1</v>
      </c>
      <c r="O748" s="742">
        <v>0.5</v>
      </c>
      <c r="P748" s="662"/>
      <c r="Q748" s="677"/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32</v>
      </c>
      <c r="B749" s="661" t="s">
        <v>567</v>
      </c>
      <c r="C749" s="661">
        <v>89301322</v>
      </c>
      <c r="D749" s="740" t="s">
        <v>4384</v>
      </c>
      <c r="E749" s="741" t="s">
        <v>2888</v>
      </c>
      <c r="F749" s="661" t="s">
        <v>2867</v>
      </c>
      <c r="G749" s="661" t="s">
        <v>2918</v>
      </c>
      <c r="H749" s="661" t="s">
        <v>1453</v>
      </c>
      <c r="I749" s="661" t="s">
        <v>2467</v>
      </c>
      <c r="J749" s="661" t="s">
        <v>611</v>
      </c>
      <c r="K749" s="661" t="s">
        <v>2833</v>
      </c>
      <c r="L749" s="662">
        <v>150.04</v>
      </c>
      <c r="M749" s="662">
        <v>150.04</v>
      </c>
      <c r="N749" s="661">
        <v>1</v>
      </c>
      <c r="O749" s="742">
        <v>0.5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32</v>
      </c>
      <c r="B750" s="661" t="s">
        <v>567</v>
      </c>
      <c r="C750" s="661">
        <v>89301322</v>
      </c>
      <c r="D750" s="740" t="s">
        <v>4384</v>
      </c>
      <c r="E750" s="741" t="s">
        <v>2888</v>
      </c>
      <c r="F750" s="661" t="s">
        <v>2867</v>
      </c>
      <c r="G750" s="661" t="s">
        <v>3219</v>
      </c>
      <c r="H750" s="661" t="s">
        <v>568</v>
      </c>
      <c r="I750" s="661" t="s">
        <v>3220</v>
      </c>
      <c r="J750" s="661" t="s">
        <v>3221</v>
      </c>
      <c r="K750" s="661" t="s">
        <v>3222</v>
      </c>
      <c r="L750" s="662">
        <v>10277.59</v>
      </c>
      <c r="M750" s="662">
        <v>71943.13</v>
      </c>
      <c r="N750" s="661">
        <v>7</v>
      </c>
      <c r="O750" s="742">
        <v>1</v>
      </c>
      <c r="P750" s="662">
        <v>30832.77</v>
      </c>
      <c r="Q750" s="677">
        <v>0.42857142857142855</v>
      </c>
      <c r="R750" s="661">
        <v>3</v>
      </c>
      <c r="S750" s="677">
        <v>0.42857142857142855</v>
      </c>
      <c r="T750" s="742">
        <v>0.5</v>
      </c>
      <c r="U750" s="700">
        <v>0.5</v>
      </c>
    </row>
    <row r="751" spans="1:21" ht="14.4" customHeight="1" x14ac:dyDescent="0.3">
      <c r="A751" s="660">
        <v>32</v>
      </c>
      <c r="B751" s="661" t="s">
        <v>567</v>
      </c>
      <c r="C751" s="661">
        <v>89301322</v>
      </c>
      <c r="D751" s="740" t="s">
        <v>4384</v>
      </c>
      <c r="E751" s="741" t="s">
        <v>2888</v>
      </c>
      <c r="F751" s="661" t="s">
        <v>2867</v>
      </c>
      <c r="G751" s="661" t="s">
        <v>3139</v>
      </c>
      <c r="H751" s="661" t="s">
        <v>1453</v>
      </c>
      <c r="I751" s="661" t="s">
        <v>3142</v>
      </c>
      <c r="J751" s="661" t="s">
        <v>3141</v>
      </c>
      <c r="K751" s="661" t="s">
        <v>1417</v>
      </c>
      <c r="L751" s="662">
        <v>208.19</v>
      </c>
      <c r="M751" s="662">
        <v>416.38</v>
      </c>
      <c r="N751" s="661">
        <v>2</v>
      </c>
      <c r="O751" s="742">
        <v>1.5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32</v>
      </c>
      <c r="B752" s="661" t="s">
        <v>567</v>
      </c>
      <c r="C752" s="661">
        <v>89301322</v>
      </c>
      <c r="D752" s="740" t="s">
        <v>4384</v>
      </c>
      <c r="E752" s="741" t="s">
        <v>2888</v>
      </c>
      <c r="F752" s="661" t="s">
        <v>2867</v>
      </c>
      <c r="G752" s="661" t="s">
        <v>3139</v>
      </c>
      <c r="H752" s="661" t="s">
        <v>1453</v>
      </c>
      <c r="I752" s="661" t="s">
        <v>1534</v>
      </c>
      <c r="J752" s="661" t="s">
        <v>2368</v>
      </c>
      <c r="K752" s="661" t="s">
        <v>1638</v>
      </c>
      <c r="L752" s="662">
        <v>124.91</v>
      </c>
      <c r="M752" s="662">
        <v>374.73</v>
      </c>
      <c r="N752" s="661">
        <v>3</v>
      </c>
      <c r="O752" s="742">
        <v>0.5</v>
      </c>
      <c r="P752" s="662">
        <v>374.73</v>
      </c>
      <c r="Q752" s="677">
        <v>1</v>
      </c>
      <c r="R752" s="661">
        <v>3</v>
      </c>
      <c r="S752" s="677">
        <v>1</v>
      </c>
      <c r="T752" s="742">
        <v>0.5</v>
      </c>
      <c r="U752" s="700">
        <v>1</v>
      </c>
    </row>
    <row r="753" spans="1:21" ht="14.4" customHeight="1" x14ac:dyDescent="0.3">
      <c r="A753" s="660">
        <v>32</v>
      </c>
      <c r="B753" s="661" t="s">
        <v>567</v>
      </c>
      <c r="C753" s="661">
        <v>89301322</v>
      </c>
      <c r="D753" s="740" t="s">
        <v>4384</v>
      </c>
      <c r="E753" s="741" t="s">
        <v>2888</v>
      </c>
      <c r="F753" s="661" t="s">
        <v>2867</v>
      </c>
      <c r="G753" s="661" t="s">
        <v>3385</v>
      </c>
      <c r="H753" s="661" t="s">
        <v>1453</v>
      </c>
      <c r="I753" s="661" t="s">
        <v>1777</v>
      </c>
      <c r="J753" s="661" t="s">
        <v>1778</v>
      </c>
      <c r="K753" s="661" t="s">
        <v>1779</v>
      </c>
      <c r="L753" s="662">
        <v>119.7</v>
      </c>
      <c r="M753" s="662">
        <v>239.4</v>
      </c>
      <c r="N753" s="661">
        <v>2</v>
      </c>
      <c r="O753" s="742">
        <v>1.5</v>
      </c>
      <c r="P753" s="662">
        <v>239.4</v>
      </c>
      <c r="Q753" s="677">
        <v>1</v>
      </c>
      <c r="R753" s="661">
        <v>2</v>
      </c>
      <c r="S753" s="677">
        <v>1</v>
      </c>
      <c r="T753" s="742">
        <v>1.5</v>
      </c>
      <c r="U753" s="700">
        <v>1</v>
      </c>
    </row>
    <row r="754" spans="1:21" ht="14.4" customHeight="1" x14ac:dyDescent="0.3">
      <c r="A754" s="660">
        <v>32</v>
      </c>
      <c r="B754" s="661" t="s">
        <v>567</v>
      </c>
      <c r="C754" s="661">
        <v>89301322</v>
      </c>
      <c r="D754" s="740" t="s">
        <v>4384</v>
      </c>
      <c r="E754" s="741" t="s">
        <v>2888</v>
      </c>
      <c r="F754" s="661" t="s">
        <v>2867</v>
      </c>
      <c r="G754" s="661" t="s">
        <v>2919</v>
      </c>
      <c r="H754" s="661" t="s">
        <v>568</v>
      </c>
      <c r="I754" s="661" t="s">
        <v>3732</v>
      </c>
      <c r="J754" s="661" t="s">
        <v>2920</v>
      </c>
      <c r="K754" s="661" t="s">
        <v>2921</v>
      </c>
      <c r="L754" s="662">
        <v>0</v>
      </c>
      <c r="M754" s="662">
        <v>0</v>
      </c>
      <c r="N754" s="661">
        <v>2</v>
      </c>
      <c r="O754" s="742">
        <v>0.5</v>
      </c>
      <c r="P754" s="662">
        <v>0</v>
      </c>
      <c r="Q754" s="677"/>
      <c r="R754" s="661">
        <v>2</v>
      </c>
      <c r="S754" s="677">
        <v>1</v>
      </c>
      <c r="T754" s="742">
        <v>0.5</v>
      </c>
      <c r="U754" s="700">
        <v>1</v>
      </c>
    </row>
    <row r="755" spans="1:21" ht="14.4" customHeight="1" x14ac:dyDescent="0.3">
      <c r="A755" s="660">
        <v>32</v>
      </c>
      <c r="B755" s="661" t="s">
        <v>567</v>
      </c>
      <c r="C755" s="661">
        <v>89301322</v>
      </c>
      <c r="D755" s="740" t="s">
        <v>4384</v>
      </c>
      <c r="E755" s="741" t="s">
        <v>2888</v>
      </c>
      <c r="F755" s="661" t="s">
        <v>2867</v>
      </c>
      <c r="G755" s="661" t="s">
        <v>3733</v>
      </c>
      <c r="H755" s="661" t="s">
        <v>568</v>
      </c>
      <c r="I755" s="661" t="s">
        <v>3734</v>
      </c>
      <c r="J755" s="661" t="s">
        <v>3735</v>
      </c>
      <c r="K755" s="661" t="s">
        <v>3736</v>
      </c>
      <c r="L755" s="662">
        <v>311.29000000000002</v>
      </c>
      <c r="M755" s="662">
        <v>311.29000000000002</v>
      </c>
      <c r="N755" s="661">
        <v>1</v>
      </c>
      <c r="O755" s="742">
        <v>0.5</v>
      </c>
      <c r="P755" s="662">
        <v>311.29000000000002</v>
      </c>
      <c r="Q755" s="677">
        <v>1</v>
      </c>
      <c r="R755" s="661">
        <v>1</v>
      </c>
      <c r="S755" s="677">
        <v>1</v>
      </c>
      <c r="T755" s="742">
        <v>0.5</v>
      </c>
      <c r="U755" s="700">
        <v>1</v>
      </c>
    </row>
    <row r="756" spans="1:21" ht="14.4" customHeight="1" x14ac:dyDescent="0.3">
      <c r="A756" s="660">
        <v>32</v>
      </c>
      <c r="B756" s="661" t="s">
        <v>567</v>
      </c>
      <c r="C756" s="661">
        <v>89301322</v>
      </c>
      <c r="D756" s="740" t="s">
        <v>4384</v>
      </c>
      <c r="E756" s="741" t="s">
        <v>2888</v>
      </c>
      <c r="F756" s="661" t="s">
        <v>2867</v>
      </c>
      <c r="G756" s="661" t="s">
        <v>3663</v>
      </c>
      <c r="H756" s="661" t="s">
        <v>568</v>
      </c>
      <c r="I756" s="661" t="s">
        <v>2000</v>
      </c>
      <c r="J756" s="661" t="s">
        <v>986</v>
      </c>
      <c r="K756" s="661" t="s">
        <v>2001</v>
      </c>
      <c r="L756" s="662">
        <v>0</v>
      </c>
      <c r="M756" s="662">
        <v>0</v>
      </c>
      <c r="N756" s="661">
        <v>2</v>
      </c>
      <c r="O756" s="742">
        <v>1.5</v>
      </c>
      <c r="P756" s="662">
        <v>0</v>
      </c>
      <c r="Q756" s="677"/>
      <c r="R756" s="661">
        <v>1</v>
      </c>
      <c r="S756" s="677">
        <v>0.5</v>
      </c>
      <c r="T756" s="742">
        <v>0.5</v>
      </c>
      <c r="U756" s="700">
        <v>0.33333333333333331</v>
      </c>
    </row>
    <row r="757" spans="1:21" ht="14.4" customHeight="1" x14ac:dyDescent="0.3">
      <c r="A757" s="660">
        <v>32</v>
      </c>
      <c r="B757" s="661" t="s">
        <v>567</v>
      </c>
      <c r="C757" s="661">
        <v>89301322</v>
      </c>
      <c r="D757" s="740" t="s">
        <v>4384</v>
      </c>
      <c r="E757" s="741" t="s">
        <v>2888</v>
      </c>
      <c r="F757" s="661" t="s">
        <v>2867</v>
      </c>
      <c r="G757" s="661" t="s">
        <v>3017</v>
      </c>
      <c r="H757" s="661" t="s">
        <v>568</v>
      </c>
      <c r="I757" s="661" t="s">
        <v>1716</v>
      </c>
      <c r="J757" s="661" t="s">
        <v>1717</v>
      </c>
      <c r="K757" s="661" t="s">
        <v>2760</v>
      </c>
      <c r="L757" s="662">
        <v>66.819999999999993</v>
      </c>
      <c r="M757" s="662">
        <v>400.91999999999996</v>
      </c>
      <c r="N757" s="661">
        <v>6</v>
      </c>
      <c r="O757" s="742">
        <v>3</v>
      </c>
      <c r="P757" s="662">
        <v>400.91999999999996</v>
      </c>
      <c r="Q757" s="677">
        <v>1</v>
      </c>
      <c r="R757" s="661">
        <v>6</v>
      </c>
      <c r="S757" s="677">
        <v>1</v>
      </c>
      <c r="T757" s="742">
        <v>3</v>
      </c>
      <c r="U757" s="700">
        <v>1</v>
      </c>
    </row>
    <row r="758" spans="1:21" ht="14.4" customHeight="1" x14ac:dyDescent="0.3">
      <c r="A758" s="660">
        <v>32</v>
      </c>
      <c r="B758" s="661" t="s">
        <v>567</v>
      </c>
      <c r="C758" s="661">
        <v>89301322</v>
      </c>
      <c r="D758" s="740" t="s">
        <v>4384</v>
      </c>
      <c r="E758" s="741" t="s">
        <v>2888</v>
      </c>
      <c r="F758" s="661" t="s">
        <v>2867</v>
      </c>
      <c r="G758" s="661" t="s">
        <v>3086</v>
      </c>
      <c r="H758" s="661" t="s">
        <v>1453</v>
      </c>
      <c r="I758" s="661" t="s">
        <v>3087</v>
      </c>
      <c r="J758" s="661" t="s">
        <v>1607</v>
      </c>
      <c r="K758" s="661" t="s">
        <v>3088</v>
      </c>
      <c r="L758" s="662">
        <v>264</v>
      </c>
      <c r="M758" s="662">
        <v>264</v>
      </c>
      <c r="N758" s="661">
        <v>1</v>
      </c>
      <c r="O758" s="742">
        <v>0.5</v>
      </c>
      <c r="P758" s="662">
        <v>264</v>
      </c>
      <c r="Q758" s="677">
        <v>1</v>
      </c>
      <c r="R758" s="661">
        <v>1</v>
      </c>
      <c r="S758" s="677">
        <v>1</v>
      </c>
      <c r="T758" s="742">
        <v>0.5</v>
      </c>
      <c r="U758" s="700">
        <v>1</v>
      </c>
    </row>
    <row r="759" spans="1:21" ht="14.4" customHeight="1" x14ac:dyDescent="0.3">
      <c r="A759" s="660">
        <v>32</v>
      </c>
      <c r="B759" s="661" t="s">
        <v>567</v>
      </c>
      <c r="C759" s="661">
        <v>89301322</v>
      </c>
      <c r="D759" s="740" t="s">
        <v>4384</v>
      </c>
      <c r="E759" s="741" t="s">
        <v>2888</v>
      </c>
      <c r="F759" s="661" t="s">
        <v>2867</v>
      </c>
      <c r="G759" s="661" t="s">
        <v>3301</v>
      </c>
      <c r="H759" s="661" t="s">
        <v>568</v>
      </c>
      <c r="I759" s="661" t="s">
        <v>3737</v>
      </c>
      <c r="J759" s="661" t="s">
        <v>3738</v>
      </c>
      <c r="K759" s="661" t="s">
        <v>3670</v>
      </c>
      <c r="L759" s="662">
        <v>1937.84</v>
      </c>
      <c r="M759" s="662">
        <v>1937.84</v>
      </c>
      <c r="N759" s="661">
        <v>1</v>
      </c>
      <c r="O759" s="742">
        <v>0.5</v>
      </c>
      <c r="P759" s="662">
        <v>1937.84</v>
      </c>
      <c r="Q759" s="677">
        <v>1</v>
      </c>
      <c r="R759" s="661">
        <v>1</v>
      </c>
      <c r="S759" s="677">
        <v>1</v>
      </c>
      <c r="T759" s="742">
        <v>0.5</v>
      </c>
      <c r="U759" s="700">
        <v>1</v>
      </c>
    </row>
    <row r="760" spans="1:21" ht="14.4" customHeight="1" x14ac:dyDescent="0.3">
      <c r="A760" s="660">
        <v>32</v>
      </c>
      <c r="B760" s="661" t="s">
        <v>567</v>
      </c>
      <c r="C760" s="661">
        <v>89301322</v>
      </c>
      <c r="D760" s="740" t="s">
        <v>4384</v>
      </c>
      <c r="E760" s="741" t="s">
        <v>2888</v>
      </c>
      <c r="F760" s="661" t="s">
        <v>2867</v>
      </c>
      <c r="G760" s="661" t="s">
        <v>3301</v>
      </c>
      <c r="H760" s="661" t="s">
        <v>568</v>
      </c>
      <c r="I760" s="661" t="s">
        <v>2169</v>
      </c>
      <c r="J760" s="661" t="s">
        <v>3426</v>
      </c>
      <c r="K760" s="661" t="s">
        <v>3427</v>
      </c>
      <c r="L760" s="662">
        <v>484.46</v>
      </c>
      <c r="M760" s="662">
        <v>968.92</v>
      </c>
      <c r="N760" s="661">
        <v>2</v>
      </c>
      <c r="O760" s="742">
        <v>0.5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32</v>
      </c>
      <c r="B761" s="661" t="s">
        <v>567</v>
      </c>
      <c r="C761" s="661">
        <v>89301322</v>
      </c>
      <c r="D761" s="740" t="s">
        <v>4384</v>
      </c>
      <c r="E761" s="741" t="s">
        <v>2888</v>
      </c>
      <c r="F761" s="661" t="s">
        <v>2867</v>
      </c>
      <c r="G761" s="661" t="s">
        <v>3301</v>
      </c>
      <c r="H761" s="661" t="s">
        <v>568</v>
      </c>
      <c r="I761" s="661" t="s">
        <v>3428</v>
      </c>
      <c r="J761" s="661" t="s">
        <v>3429</v>
      </c>
      <c r="K761" s="661" t="s">
        <v>3430</v>
      </c>
      <c r="L761" s="662">
        <v>968.92</v>
      </c>
      <c r="M761" s="662">
        <v>968.92</v>
      </c>
      <c r="N761" s="661">
        <v>1</v>
      </c>
      <c r="O761" s="742">
        <v>0.5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32</v>
      </c>
      <c r="B762" s="661" t="s">
        <v>567</v>
      </c>
      <c r="C762" s="661">
        <v>89301322</v>
      </c>
      <c r="D762" s="740" t="s">
        <v>4384</v>
      </c>
      <c r="E762" s="741" t="s">
        <v>2888</v>
      </c>
      <c r="F762" s="661" t="s">
        <v>2867</v>
      </c>
      <c r="G762" s="661" t="s">
        <v>2980</v>
      </c>
      <c r="H762" s="661" t="s">
        <v>568</v>
      </c>
      <c r="I762" s="661" t="s">
        <v>3388</v>
      </c>
      <c r="J762" s="661" t="s">
        <v>702</v>
      </c>
      <c r="K762" s="661" t="s">
        <v>2728</v>
      </c>
      <c r="L762" s="662">
        <v>110.28</v>
      </c>
      <c r="M762" s="662">
        <v>330.84000000000003</v>
      </c>
      <c r="N762" s="661">
        <v>3</v>
      </c>
      <c r="O762" s="742">
        <v>1.5</v>
      </c>
      <c r="P762" s="662">
        <v>330.84000000000003</v>
      </c>
      <c r="Q762" s="677">
        <v>1</v>
      </c>
      <c r="R762" s="661">
        <v>3</v>
      </c>
      <c r="S762" s="677">
        <v>1</v>
      </c>
      <c r="T762" s="742">
        <v>1.5</v>
      </c>
      <c r="U762" s="700">
        <v>1</v>
      </c>
    </row>
    <row r="763" spans="1:21" ht="14.4" customHeight="1" x14ac:dyDescent="0.3">
      <c r="A763" s="660">
        <v>32</v>
      </c>
      <c r="B763" s="661" t="s">
        <v>567</v>
      </c>
      <c r="C763" s="661">
        <v>89301322</v>
      </c>
      <c r="D763" s="740" t="s">
        <v>4384</v>
      </c>
      <c r="E763" s="741" t="s">
        <v>2888</v>
      </c>
      <c r="F763" s="661" t="s">
        <v>2867</v>
      </c>
      <c r="G763" s="661" t="s">
        <v>2922</v>
      </c>
      <c r="H763" s="661" t="s">
        <v>568</v>
      </c>
      <c r="I763" s="661" t="s">
        <v>2923</v>
      </c>
      <c r="J763" s="661" t="s">
        <v>2046</v>
      </c>
      <c r="K763" s="661" t="s">
        <v>2924</v>
      </c>
      <c r="L763" s="662">
        <v>0</v>
      </c>
      <c r="M763" s="662">
        <v>0</v>
      </c>
      <c r="N763" s="661">
        <v>1</v>
      </c>
      <c r="O763" s="742">
        <v>0.5</v>
      </c>
      <c r="P763" s="662"/>
      <c r="Q763" s="677"/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32</v>
      </c>
      <c r="B764" s="661" t="s">
        <v>567</v>
      </c>
      <c r="C764" s="661">
        <v>89301322</v>
      </c>
      <c r="D764" s="740" t="s">
        <v>4384</v>
      </c>
      <c r="E764" s="741" t="s">
        <v>2888</v>
      </c>
      <c r="F764" s="661" t="s">
        <v>2867</v>
      </c>
      <c r="G764" s="661" t="s">
        <v>3467</v>
      </c>
      <c r="H764" s="661" t="s">
        <v>568</v>
      </c>
      <c r="I764" s="661" t="s">
        <v>3739</v>
      </c>
      <c r="J764" s="661" t="s">
        <v>3740</v>
      </c>
      <c r="K764" s="661" t="s">
        <v>3741</v>
      </c>
      <c r="L764" s="662">
        <v>0</v>
      </c>
      <c r="M764" s="662">
        <v>0</v>
      </c>
      <c r="N764" s="661">
        <v>1</v>
      </c>
      <c r="O764" s="742">
        <v>1</v>
      </c>
      <c r="P764" s="662">
        <v>0</v>
      </c>
      <c r="Q764" s="677"/>
      <c r="R764" s="661">
        <v>1</v>
      </c>
      <c r="S764" s="677">
        <v>1</v>
      </c>
      <c r="T764" s="742">
        <v>1</v>
      </c>
      <c r="U764" s="700">
        <v>1</v>
      </c>
    </row>
    <row r="765" spans="1:21" ht="14.4" customHeight="1" x14ac:dyDescent="0.3">
      <c r="A765" s="660">
        <v>32</v>
      </c>
      <c r="B765" s="661" t="s">
        <v>567</v>
      </c>
      <c r="C765" s="661">
        <v>89301322</v>
      </c>
      <c r="D765" s="740" t="s">
        <v>4384</v>
      </c>
      <c r="E765" s="741" t="s">
        <v>2888</v>
      </c>
      <c r="F765" s="661" t="s">
        <v>2867</v>
      </c>
      <c r="G765" s="661" t="s">
        <v>3742</v>
      </c>
      <c r="H765" s="661" t="s">
        <v>568</v>
      </c>
      <c r="I765" s="661" t="s">
        <v>3743</v>
      </c>
      <c r="J765" s="661" t="s">
        <v>3744</v>
      </c>
      <c r="K765" s="661" t="s">
        <v>3745</v>
      </c>
      <c r="L765" s="662">
        <v>0</v>
      </c>
      <c r="M765" s="662">
        <v>0</v>
      </c>
      <c r="N765" s="661">
        <v>1</v>
      </c>
      <c r="O765" s="742">
        <v>0.5</v>
      </c>
      <c r="P765" s="662">
        <v>0</v>
      </c>
      <c r="Q765" s="677"/>
      <c r="R765" s="661">
        <v>1</v>
      </c>
      <c r="S765" s="677">
        <v>1</v>
      </c>
      <c r="T765" s="742">
        <v>0.5</v>
      </c>
      <c r="U765" s="700">
        <v>1</v>
      </c>
    </row>
    <row r="766" spans="1:21" ht="14.4" customHeight="1" x14ac:dyDescent="0.3">
      <c r="A766" s="660">
        <v>32</v>
      </c>
      <c r="B766" s="661" t="s">
        <v>567</v>
      </c>
      <c r="C766" s="661">
        <v>89301322</v>
      </c>
      <c r="D766" s="740" t="s">
        <v>4384</v>
      </c>
      <c r="E766" s="741" t="s">
        <v>2888</v>
      </c>
      <c r="F766" s="661" t="s">
        <v>2867</v>
      </c>
      <c r="G766" s="661" t="s">
        <v>3229</v>
      </c>
      <c r="H766" s="661" t="s">
        <v>568</v>
      </c>
      <c r="I766" s="661" t="s">
        <v>3746</v>
      </c>
      <c r="J766" s="661" t="s">
        <v>3747</v>
      </c>
      <c r="K766" s="661" t="s">
        <v>1507</v>
      </c>
      <c r="L766" s="662">
        <v>33.619999999999997</v>
      </c>
      <c r="M766" s="662">
        <v>100.85999999999999</v>
      </c>
      <c r="N766" s="661">
        <v>3</v>
      </c>
      <c r="O766" s="742">
        <v>1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32</v>
      </c>
      <c r="B767" s="661" t="s">
        <v>567</v>
      </c>
      <c r="C767" s="661">
        <v>89301322</v>
      </c>
      <c r="D767" s="740" t="s">
        <v>4384</v>
      </c>
      <c r="E767" s="741" t="s">
        <v>2888</v>
      </c>
      <c r="F767" s="661" t="s">
        <v>2867</v>
      </c>
      <c r="G767" s="661" t="s">
        <v>3236</v>
      </c>
      <c r="H767" s="661" t="s">
        <v>568</v>
      </c>
      <c r="I767" s="661" t="s">
        <v>3237</v>
      </c>
      <c r="J767" s="661" t="s">
        <v>3238</v>
      </c>
      <c r="K767" s="661" t="s">
        <v>683</v>
      </c>
      <c r="L767" s="662">
        <v>80.599999999999994</v>
      </c>
      <c r="M767" s="662">
        <v>80.599999999999994</v>
      </c>
      <c r="N767" s="661">
        <v>1</v>
      </c>
      <c r="O767" s="742"/>
      <c r="P767" s="662"/>
      <c r="Q767" s="677">
        <v>0</v>
      </c>
      <c r="R767" s="661"/>
      <c r="S767" s="677">
        <v>0</v>
      </c>
      <c r="T767" s="742"/>
      <c r="U767" s="700"/>
    </row>
    <row r="768" spans="1:21" ht="14.4" customHeight="1" x14ac:dyDescent="0.3">
      <c r="A768" s="660">
        <v>32</v>
      </c>
      <c r="B768" s="661" t="s">
        <v>567</v>
      </c>
      <c r="C768" s="661">
        <v>89301322</v>
      </c>
      <c r="D768" s="740" t="s">
        <v>4384</v>
      </c>
      <c r="E768" s="741" t="s">
        <v>2888</v>
      </c>
      <c r="F768" s="661" t="s">
        <v>2867</v>
      </c>
      <c r="G768" s="661" t="s">
        <v>3681</v>
      </c>
      <c r="H768" s="661" t="s">
        <v>568</v>
      </c>
      <c r="I768" s="661" t="s">
        <v>3748</v>
      </c>
      <c r="J768" s="661" t="s">
        <v>3749</v>
      </c>
      <c r="K768" s="661" t="s">
        <v>3750</v>
      </c>
      <c r="L768" s="662">
        <v>1454.23</v>
      </c>
      <c r="M768" s="662">
        <v>4362.6900000000005</v>
      </c>
      <c r="N768" s="661">
        <v>3</v>
      </c>
      <c r="O768" s="742">
        <v>1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32</v>
      </c>
      <c r="B769" s="661" t="s">
        <v>567</v>
      </c>
      <c r="C769" s="661">
        <v>89301322</v>
      </c>
      <c r="D769" s="740" t="s">
        <v>4384</v>
      </c>
      <c r="E769" s="741" t="s">
        <v>2888</v>
      </c>
      <c r="F769" s="661" t="s">
        <v>2867</v>
      </c>
      <c r="G769" s="661" t="s">
        <v>2925</v>
      </c>
      <c r="H769" s="661" t="s">
        <v>568</v>
      </c>
      <c r="I769" s="661" t="s">
        <v>1821</v>
      </c>
      <c r="J769" s="661" t="s">
        <v>1822</v>
      </c>
      <c r="K769" s="661" t="s">
        <v>2781</v>
      </c>
      <c r="L769" s="662">
        <v>2991.23</v>
      </c>
      <c r="M769" s="662">
        <v>17947.38</v>
      </c>
      <c r="N769" s="661">
        <v>6</v>
      </c>
      <c r="O769" s="742">
        <v>2</v>
      </c>
      <c r="P769" s="662">
        <v>14956.150000000001</v>
      </c>
      <c r="Q769" s="677">
        <v>0.83333333333333337</v>
      </c>
      <c r="R769" s="661">
        <v>5</v>
      </c>
      <c r="S769" s="677">
        <v>0.83333333333333337</v>
      </c>
      <c r="T769" s="742">
        <v>1.5</v>
      </c>
      <c r="U769" s="700">
        <v>0.75</v>
      </c>
    </row>
    <row r="770" spans="1:21" ht="14.4" customHeight="1" x14ac:dyDescent="0.3">
      <c r="A770" s="660">
        <v>32</v>
      </c>
      <c r="B770" s="661" t="s">
        <v>567</v>
      </c>
      <c r="C770" s="661">
        <v>89301322</v>
      </c>
      <c r="D770" s="740" t="s">
        <v>4384</v>
      </c>
      <c r="E770" s="741" t="s">
        <v>2888</v>
      </c>
      <c r="F770" s="661" t="s">
        <v>2867</v>
      </c>
      <c r="G770" s="661" t="s">
        <v>2925</v>
      </c>
      <c r="H770" s="661" t="s">
        <v>568</v>
      </c>
      <c r="I770" s="661" t="s">
        <v>2982</v>
      </c>
      <c r="J770" s="661" t="s">
        <v>1822</v>
      </c>
      <c r="K770" s="661" t="s">
        <v>2983</v>
      </c>
      <c r="L770" s="662">
        <v>748.21</v>
      </c>
      <c r="M770" s="662">
        <v>1496.42</v>
      </c>
      <c r="N770" s="661">
        <v>2</v>
      </c>
      <c r="O770" s="742">
        <v>1</v>
      </c>
      <c r="P770" s="662">
        <v>748.21</v>
      </c>
      <c r="Q770" s="677">
        <v>0.5</v>
      </c>
      <c r="R770" s="661">
        <v>1</v>
      </c>
      <c r="S770" s="677">
        <v>0.5</v>
      </c>
      <c r="T770" s="742">
        <v>0.5</v>
      </c>
      <c r="U770" s="700">
        <v>0.5</v>
      </c>
    </row>
    <row r="771" spans="1:21" ht="14.4" customHeight="1" x14ac:dyDescent="0.3">
      <c r="A771" s="660">
        <v>32</v>
      </c>
      <c r="B771" s="661" t="s">
        <v>567</v>
      </c>
      <c r="C771" s="661">
        <v>89301322</v>
      </c>
      <c r="D771" s="740" t="s">
        <v>4384</v>
      </c>
      <c r="E771" s="741" t="s">
        <v>2888</v>
      </c>
      <c r="F771" s="661" t="s">
        <v>2867</v>
      </c>
      <c r="G771" s="661" t="s">
        <v>3751</v>
      </c>
      <c r="H771" s="661" t="s">
        <v>568</v>
      </c>
      <c r="I771" s="661" t="s">
        <v>3752</v>
      </c>
      <c r="J771" s="661" t="s">
        <v>3753</v>
      </c>
      <c r="K771" s="661" t="s">
        <v>3754</v>
      </c>
      <c r="L771" s="662">
        <v>45.05</v>
      </c>
      <c r="M771" s="662">
        <v>45.05</v>
      </c>
      <c r="N771" s="661">
        <v>1</v>
      </c>
      <c r="O771" s="742">
        <v>0.5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32</v>
      </c>
      <c r="B772" s="661" t="s">
        <v>567</v>
      </c>
      <c r="C772" s="661">
        <v>89301322</v>
      </c>
      <c r="D772" s="740" t="s">
        <v>4384</v>
      </c>
      <c r="E772" s="741" t="s">
        <v>2888</v>
      </c>
      <c r="F772" s="661" t="s">
        <v>2867</v>
      </c>
      <c r="G772" s="661" t="s">
        <v>2930</v>
      </c>
      <c r="H772" s="661" t="s">
        <v>568</v>
      </c>
      <c r="I772" s="661" t="s">
        <v>2931</v>
      </c>
      <c r="J772" s="661" t="s">
        <v>2932</v>
      </c>
      <c r="K772" s="661" t="s">
        <v>2933</v>
      </c>
      <c r="L772" s="662">
        <v>0</v>
      </c>
      <c r="M772" s="662">
        <v>0</v>
      </c>
      <c r="N772" s="661">
        <v>1</v>
      </c>
      <c r="O772" s="742">
        <v>0.5</v>
      </c>
      <c r="P772" s="662">
        <v>0</v>
      </c>
      <c r="Q772" s="677"/>
      <c r="R772" s="661">
        <v>1</v>
      </c>
      <c r="S772" s="677">
        <v>1</v>
      </c>
      <c r="T772" s="742">
        <v>0.5</v>
      </c>
      <c r="U772" s="700">
        <v>1</v>
      </c>
    </row>
    <row r="773" spans="1:21" ht="14.4" customHeight="1" x14ac:dyDescent="0.3">
      <c r="A773" s="660">
        <v>32</v>
      </c>
      <c r="B773" s="661" t="s">
        <v>567</v>
      </c>
      <c r="C773" s="661">
        <v>89301322</v>
      </c>
      <c r="D773" s="740" t="s">
        <v>4384</v>
      </c>
      <c r="E773" s="741" t="s">
        <v>2888</v>
      </c>
      <c r="F773" s="661" t="s">
        <v>2867</v>
      </c>
      <c r="G773" s="661" t="s">
        <v>3755</v>
      </c>
      <c r="H773" s="661" t="s">
        <v>1453</v>
      </c>
      <c r="I773" s="661" t="s">
        <v>1618</v>
      </c>
      <c r="J773" s="661" t="s">
        <v>1619</v>
      </c>
      <c r="K773" s="661" t="s">
        <v>2725</v>
      </c>
      <c r="L773" s="662">
        <v>635.35</v>
      </c>
      <c r="M773" s="662">
        <v>635.35</v>
      </c>
      <c r="N773" s="661">
        <v>1</v>
      </c>
      <c r="O773" s="742">
        <v>0.5</v>
      </c>
      <c r="P773" s="662">
        <v>635.35</v>
      </c>
      <c r="Q773" s="677">
        <v>1</v>
      </c>
      <c r="R773" s="661">
        <v>1</v>
      </c>
      <c r="S773" s="677">
        <v>1</v>
      </c>
      <c r="T773" s="742">
        <v>0.5</v>
      </c>
      <c r="U773" s="700">
        <v>1</v>
      </c>
    </row>
    <row r="774" spans="1:21" ht="14.4" customHeight="1" x14ac:dyDescent="0.3">
      <c r="A774" s="660">
        <v>32</v>
      </c>
      <c r="B774" s="661" t="s">
        <v>567</v>
      </c>
      <c r="C774" s="661">
        <v>89301322</v>
      </c>
      <c r="D774" s="740" t="s">
        <v>4384</v>
      </c>
      <c r="E774" s="741" t="s">
        <v>2888</v>
      </c>
      <c r="F774" s="661" t="s">
        <v>2867</v>
      </c>
      <c r="G774" s="661" t="s">
        <v>3243</v>
      </c>
      <c r="H774" s="661" t="s">
        <v>568</v>
      </c>
      <c r="I774" s="661" t="s">
        <v>804</v>
      </c>
      <c r="J774" s="661" t="s">
        <v>805</v>
      </c>
      <c r="K774" s="661" t="s">
        <v>3244</v>
      </c>
      <c r="L774" s="662">
        <v>156.77000000000001</v>
      </c>
      <c r="M774" s="662">
        <v>3292.17</v>
      </c>
      <c r="N774" s="661">
        <v>21</v>
      </c>
      <c r="O774" s="742">
        <v>6</v>
      </c>
      <c r="P774" s="662">
        <v>1254.1600000000001</v>
      </c>
      <c r="Q774" s="677">
        <v>0.38095238095238099</v>
      </c>
      <c r="R774" s="661">
        <v>8</v>
      </c>
      <c r="S774" s="677">
        <v>0.38095238095238093</v>
      </c>
      <c r="T774" s="742">
        <v>2</v>
      </c>
      <c r="U774" s="700">
        <v>0.33333333333333331</v>
      </c>
    </row>
    <row r="775" spans="1:21" ht="14.4" customHeight="1" x14ac:dyDescent="0.3">
      <c r="A775" s="660">
        <v>32</v>
      </c>
      <c r="B775" s="661" t="s">
        <v>567</v>
      </c>
      <c r="C775" s="661">
        <v>89301322</v>
      </c>
      <c r="D775" s="740" t="s">
        <v>4384</v>
      </c>
      <c r="E775" s="741" t="s">
        <v>2888</v>
      </c>
      <c r="F775" s="661" t="s">
        <v>2867</v>
      </c>
      <c r="G775" s="661" t="s">
        <v>3245</v>
      </c>
      <c r="H775" s="661" t="s">
        <v>568</v>
      </c>
      <c r="I775" s="661" t="s">
        <v>2036</v>
      </c>
      <c r="J775" s="661" t="s">
        <v>2037</v>
      </c>
      <c r="K775" s="661" t="s">
        <v>1528</v>
      </c>
      <c r="L775" s="662">
        <v>32.270000000000003</v>
      </c>
      <c r="M775" s="662">
        <v>32.270000000000003</v>
      </c>
      <c r="N775" s="661">
        <v>1</v>
      </c>
      <c r="O775" s="742">
        <v>0.5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32</v>
      </c>
      <c r="B776" s="661" t="s">
        <v>567</v>
      </c>
      <c r="C776" s="661">
        <v>89301322</v>
      </c>
      <c r="D776" s="740" t="s">
        <v>4384</v>
      </c>
      <c r="E776" s="741" t="s">
        <v>2888</v>
      </c>
      <c r="F776" s="661" t="s">
        <v>2867</v>
      </c>
      <c r="G776" s="661" t="s">
        <v>3756</v>
      </c>
      <c r="H776" s="661" t="s">
        <v>568</v>
      </c>
      <c r="I776" s="661" t="s">
        <v>3757</v>
      </c>
      <c r="J776" s="661" t="s">
        <v>3758</v>
      </c>
      <c r="K776" s="661" t="s">
        <v>3759</v>
      </c>
      <c r="L776" s="662">
        <v>0</v>
      </c>
      <c r="M776" s="662">
        <v>0</v>
      </c>
      <c r="N776" s="661">
        <v>1</v>
      </c>
      <c r="O776" s="742">
        <v>0.5</v>
      </c>
      <c r="P776" s="662">
        <v>0</v>
      </c>
      <c r="Q776" s="677"/>
      <c r="R776" s="661">
        <v>1</v>
      </c>
      <c r="S776" s="677">
        <v>1</v>
      </c>
      <c r="T776" s="742">
        <v>0.5</v>
      </c>
      <c r="U776" s="700">
        <v>1</v>
      </c>
    </row>
    <row r="777" spans="1:21" ht="14.4" customHeight="1" x14ac:dyDescent="0.3">
      <c r="A777" s="660">
        <v>32</v>
      </c>
      <c r="B777" s="661" t="s">
        <v>567</v>
      </c>
      <c r="C777" s="661">
        <v>89301322</v>
      </c>
      <c r="D777" s="740" t="s">
        <v>4384</v>
      </c>
      <c r="E777" s="741" t="s">
        <v>2888</v>
      </c>
      <c r="F777" s="661" t="s">
        <v>2867</v>
      </c>
      <c r="G777" s="661" t="s">
        <v>3760</v>
      </c>
      <c r="H777" s="661" t="s">
        <v>568</v>
      </c>
      <c r="I777" s="661" t="s">
        <v>3761</v>
      </c>
      <c r="J777" s="661" t="s">
        <v>3762</v>
      </c>
      <c r="K777" s="661" t="s">
        <v>3763</v>
      </c>
      <c r="L777" s="662">
        <v>0</v>
      </c>
      <c r="M777" s="662">
        <v>0</v>
      </c>
      <c r="N777" s="661">
        <v>1</v>
      </c>
      <c r="O777" s="742">
        <v>0.5</v>
      </c>
      <c r="P777" s="662"/>
      <c r="Q777" s="677"/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32</v>
      </c>
      <c r="B778" s="661" t="s">
        <v>567</v>
      </c>
      <c r="C778" s="661">
        <v>89301322</v>
      </c>
      <c r="D778" s="740" t="s">
        <v>4384</v>
      </c>
      <c r="E778" s="741" t="s">
        <v>2888</v>
      </c>
      <c r="F778" s="661" t="s">
        <v>2867</v>
      </c>
      <c r="G778" s="661" t="s">
        <v>3253</v>
      </c>
      <c r="H778" s="661" t="s">
        <v>1453</v>
      </c>
      <c r="I778" s="661" t="s">
        <v>3254</v>
      </c>
      <c r="J778" s="661" t="s">
        <v>3255</v>
      </c>
      <c r="K778" s="661" t="s">
        <v>3256</v>
      </c>
      <c r="L778" s="662">
        <v>2179.9299999999998</v>
      </c>
      <c r="M778" s="662">
        <v>10899.65</v>
      </c>
      <c r="N778" s="661">
        <v>5</v>
      </c>
      <c r="O778" s="742">
        <v>1</v>
      </c>
      <c r="P778" s="662">
        <v>10899.65</v>
      </c>
      <c r="Q778" s="677">
        <v>1</v>
      </c>
      <c r="R778" s="661">
        <v>5</v>
      </c>
      <c r="S778" s="677">
        <v>1</v>
      </c>
      <c r="T778" s="742">
        <v>1</v>
      </c>
      <c r="U778" s="700">
        <v>1</v>
      </c>
    </row>
    <row r="779" spans="1:21" ht="14.4" customHeight="1" x14ac:dyDescent="0.3">
      <c r="A779" s="660">
        <v>32</v>
      </c>
      <c r="B779" s="661" t="s">
        <v>567</v>
      </c>
      <c r="C779" s="661">
        <v>89301322</v>
      </c>
      <c r="D779" s="740" t="s">
        <v>4384</v>
      </c>
      <c r="E779" s="741" t="s">
        <v>2888</v>
      </c>
      <c r="F779" s="661" t="s">
        <v>2867</v>
      </c>
      <c r="G779" s="661" t="s">
        <v>3764</v>
      </c>
      <c r="H779" s="661" t="s">
        <v>568</v>
      </c>
      <c r="I779" s="661" t="s">
        <v>3765</v>
      </c>
      <c r="J779" s="661" t="s">
        <v>3766</v>
      </c>
      <c r="K779" s="661" t="s">
        <v>3767</v>
      </c>
      <c r="L779" s="662">
        <v>0</v>
      </c>
      <c r="M779" s="662">
        <v>0</v>
      </c>
      <c r="N779" s="661">
        <v>1</v>
      </c>
      <c r="O779" s="742">
        <v>0.5</v>
      </c>
      <c r="P779" s="662">
        <v>0</v>
      </c>
      <c r="Q779" s="677"/>
      <c r="R779" s="661">
        <v>1</v>
      </c>
      <c r="S779" s="677">
        <v>1</v>
      </c>
      <c r="T779" s="742">
        <v>0.5</v>
      </c>
      <c r="U779" s="700">
        <v>1</v>
      </c>
    </row>
    <row r="780" spans="1:21" ht="14.4" customHeight="1" x14ac:dyDescent="0.3">
      <c r="A780" s="660">
        <v>32</v>
      </c>
      <c r="B780" s="661" t="s">
        <v>567</v>
      </c>
      <c r="C780" s="661">
        <v>89301322</v>
      </c>
      <c r="D780" s="740" t="s">
        <v>4384</v>
      </c>
      <c r="E780" s="741" t="s">
        <v>2888</v>
      </c>
      <c r="F780" s="661" t="s">
        <v>2867</v>
      </c>
      <c r="G780" s="661" t="s">
        <v>3764</v>
      </c>
      <c r="H780" s="661" t="s">
        <v>568</v>
      </c>
      <c r="I780" s="661" t="s">
        <v>3768</v>
      </c>
      <c r="J780" s="661" t="s">
        <v>3769</v>
      </c>
      <c r="K780" s="661" t="s">
        <v>3770</v>
      </c>
      <c r="L780" s="662">
        <v>848.35</v>
      </c>
      <c r="M780" s="662">
        <v>848.35</v>
      </c>
      <c r="N780" s="661">
        <v>1</v>
      </c>
      <c r="O780" s="742">
        <v>0.5</v>
      </c>
      <c r="P780" s="662">
        <v>848.35</v>
      </c>
      <c r="Q780" s="677">
        <v>1</v>
      </c>
      <c r="R780" s="661">
        <v>1</v>
      </c>
      <c r="S780" s="677">
        <v>1</v>
      </c>
      <c r="T780" s="742">
        <v>0.5</v>
      </c>
      <c r="U780" s="700">
        <v>1</v>
      </c>
    </row>
    <row r="781" spans="1:21" ht="14.4" customHeight="1" x14ac:dyDescent="0.3">
      <c r="A781" s="660">
        <v>32</v>
      </c>
      <c r="B781" s="661" t="s">
        <v>567</v>
      </c>
      <c r="C781" s="661">
        <v>89301322</v>
      </c>
      <c r="D781" s="740" t="s">
        <v>4384</v>
      </c>
      <c r="E781" s="741" t="s">
        <v>2888</v>
      </c>
      <c r="F781" s="661" t="s">
        <v>2867</v>
      </c>
      <c r="G781" s="661" t="s">
        <v>3012</v>
      </c>
      <c r="H781" s="661" t="s">
        <v>568</v>
      </c>
      <c r="I781" s="661" t="s">
        <v>3771</v>
      </c>
      <c r="J781" s="661" t="s">
        <v>3014</v>
      </c>
      <c r="K781" s="661"/>
      <c r="L781" s="662">
        <v>0</v>
      </c>
      <c r="M781" s="662">
        <v>0</v>
      </c>
      <c r="N781" s="661">
        <v>3</v>
      </c>
      <c r="O781" s="742">
        <v>3</v>
      </c>
      <c r="P781" s="662">
        <v>0</v>
      </c>
      <c r="Q781" s="677"/>
      <c r="R781" s="661">
        <v>2</v>
      </c>
      <c r="S781" s="677">
        <v>0.66666666666666663</v>
      </c>
      <c r="T781" s="742">
        <v>2</v>
      </c>
      <c r="U781" s="700">
        <v>0.66666666666666663</v>
      </c>
    </row>
    <row r="782" spans="1:21" ht="14.4" customHeight="1" x14ac:dyDescent="0.3">
      <c r="A782" s="660">
        <v>32</v>
      </c>
      <c r="B782" s="661" t="s">
        <v>567</v>
      </c>
      <c r="C782" s="661">
        <v>89301322</v>
      </c>
      <c r="D782" s="740" t="s">
        <v>4384</v>
      </c>
      <c r="E782" s="741" t="s">
        <v>2888</v>
      </c>
      <c r="F782" s="661" t="s">
        <v>2867</v>
      </c>
      <c r="G782" s="661" t="s">
        <v>3772</v>
      </c>
      <c r="H782" s="661" t="s">
        <v>568</v>
      </c>
      <c r="I782" s="661" t="s">
        <v>3773</v>
      </c>
      <c r="J782" s="661" t="s">
        <v>3774</v>
      </c>
      <c r="K782" s="661" t="s">
        <v>3775</v>
      </c>
      <c r="L782" s="662">
        <v>253.41</v>
      </c>
      <c r="M782" s="662">
        <v>253.41</v>
      </c>
      <c r="N782" s="661">
        <v>1</v>
      </c>
      <c r="O782" s="742">
        <v>0.5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32</v>
      </c>
      <c r="B783" s="661" t="s">
        <v>567</v>
      </c>
      <c r="C783" s="661">
        <v>89301322</v>
      </c>
      <c r="D783" s="740" t="s">
        <v>4384</v>
      </c>
      <c r="E783" s="741" t="s">
        <v>2888</v>
      </c>
      <c r="F783" s="661" t="s">
        <v>2867</v>
      </c>
      <c r="G783" s="661" t="s">
        <v>3776</v>
      </c>
      <c r="H783" s="661" t="s">
        <v>568</v>
      </c>
      <c r="I783" s="661" t="s">
        <v>3777</v>
      </c>
      <c r="J783" s="661" t="s">
        <v>3778</v>
      </c>
      <c r="K783" s="661" t="s">
        <v>3481</v>
      </c>
      <c r="L783" s="662">
        <v>0</v>
      </c>
      <c r="M783" s="662">
        <v>0</v>
      </c>
      <c r="N783" s="661">
        <v>1</v>
      </c>
      <c r="O783" s="742">
        <v>0.5</v>
      </c>
      <c r="P783" s="662">
        <v>0</v>
      </c>
      <c r="Q783" s="677"/>
      <c r="R783" s="661">
        <v>1</v>
      </c>
      <c r="S783" s="677">
        <v>1</v>
      </c>
      <c r="T783" s="742">
        <v>0.5</v>
      </c>
      <c r="U783" s="700">
        <v>1</v>
      </c>
    </row>
    <row r="784" spans="1:21" ht="14.4" customHeight="1" x14ac:dyDescent="0.3">
      <c r="A784" s="660">
        <v>32</v>
      </c>
      <c r="B784" s="661" t="s">
        <v>567</v>
      </c>
      <c r="C784" s="661">
        <v>89301322</v>
      </c>
      <c r="D784" s="740" t="s">
        <v>4384</v>
      </c>
      <c r="E784" s="741" t="s">
        <v>2888</v>
      </c>
      <c r="F784" s="661" t="s">
        <v>2867</v>
      </c>
      <c r="G784" s="661" t="s">
        <v>2939</v>
      </c>
      <c r="H784" s="661" t="s">
        <v>568</v>
      </c>
      <c r="I784" s="661" t="s">
        <v>1719</v>
      </c>
      <c r="J784" s="661" t="s">
        <v>1720</v>
      </c>
      <c r="K784" s="661" t="s">
        <v>2763</v>
      </c>
      <c r="L784" s="662">
        <v>111.72</v>
      </c>
      <c r="M784" s="662">
        <v>111.72</v>
      </c>
      <c r="N784" s="661">
        <v>1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32</v>
      </c>
      <c r="B785" s="661" t="s">
        <v>567</v>
      </c>
      <c r="C785" s="661">
        <v>89301322</v>
      </c>
      <c r="D785" s="740" t="s">
        <v>4384</v>
      </c>
      <c r="E785" s="741" t="s">
        <v>2888</v>
      </c>
      <c r="F785" s="661" t="s">
        <v>2867</v>
      </c>
      <c r="G785" s="661" t="s">
        <v>3315</v>
      </c>
      <c r="H785" s="661" t="s">
        <v>568</v>
      </c>
      <c r="I785" s="661" t="s">
        <v>3316</v>
      </c>
      <c r="J785" s="661" t="s">
        <v>3317</v>
      </c>
      <c r="K785" s="661" t="s">
        <v>3318</v>
      </c>
      <c r="L785" s="662">
        <v>88.87</v>
      </c>
      <c r="M785" s="662">
        <v>266.61</v>
      </c>
      <c r="N785" s="661">
        <v>3</v>
      </c>
      <c r="O785" s="742">
        <v>0.5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32</v>
      </c>
      <c r="B786" s="661" t="s">
        <v>567</v>
      </c>
      <c r="C786" s="661">
        <v>89301322</v>
      </c>
      <c r="D786" s="740" t="s">
        <v>4384</v>
      </c>
      <c r="E786" s="741" t="s">
        <v>2888</v>
      </c>
      <c r="F786" s="661" t="s">
        <v>2867</v>
      </c>
      <c r="G786" s="661" t="s">
        <v>3697</v>
      </c>
      <c r="H786" s="661" t="s">
        <v>568</v>
      </c>
      <c r="I786" s="661" t="s">
        <v>657</v>
      </c>
      <c r="J786" s="661" t="s">
        <v>3698</v>
      </c>
      <c r="K786" s="661" t="s">
        <v>3699</v>
      </c>
      <c r="L786" s="662">
        <v>44.59</v>
      </c>
      <c r="M786" s="662">
        <v>44.59</v>
      </c>
      <c r="N786" s="661">
        <v>1</v>
      </c>
      <c r="O786" s="742">
        <v>0.5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32</v>
      </c>
      <c r="B787" s="661" t="s">
        <v>567</v>
      </c>
      <c r="C787" s="661">
        <v>89301322</v>
      </c>
      <c r="D787" s="740" t="s">
        <v>4384</v>
      </c>
      <c r="E787" s="741" t="s">
        <v>2888</v>
      </c>
      <c r="F787" s="661" t="s">
        <v>2867</v>
      </c>
      <c r="G787" s="661" t="s">
        <v>3168</v>
      </c>
      <c r="H787" s="661" t="s">
        <v>568</v>
      </c>
      <c r="I787" s="661" t="s">
        <v>3367</v>
      </c>
      <c r="J787" s="661" t="s">
        <v>3268</v>
      </c>
      <c r="K787" s="661" t="s">
        <v>3368</v>
      </c>
      <c r="L787" s="662">
        <v>26.37</v>
      </c>
      <c r="M787" s="662">
        <v>52.74</v>
      </c>
      <c r="N787" s="661">
        <v>2</v>
      </c>
      <c r="O787" s="742">
        <v>1</v>
      </c>
      <c r="P787" s="662">
        <v>26.37</v>
      </c>
      <c r="Q787" s="677">
        <v>0.5</v>
      </c>
      <c r="R787" s="661">
        <v>1</v>
      </c>
      <c r="S787" s="677">
        <v>0.5</v>
      </c>
      <c r="T787" s="742">
        <v>0.5</v>
      </c>
      <c r="U787" s="700">
        <v>0.5</v>
      </c>
    </row>
    <row r="788" spans="1:21" ht="14.4" customHeight="1" x14ac:dyDescent="0.3">
      <c r="A788" s="660">
        <v>32</v>
      </c>
      <c r="B788" s="661" t="s">
        <v>567</v>
      </c>
      <c r="C788" s="661">
        <v>89301322</v>
      </c>
      <c r="D788" s="740" t="s">
        <v>4384</v>
      </c>
      <c r="E788" s="741" t="s">
        <v>2888</v>
      </c>
      <c r="F788" s="661" t="s">
        <v>2867</v>
      </c>
      <c r="G788" s="661" t="s">
        <v>3168</v>
      </c>
      <c r="H788" s="661" t="s">
        <v>568</v>
      </c>
      <c r="I788" s="661" t="s">
        <v>3267</v>
      </c>
      <c r="J788" s="661" t="s">
        <v>3268</v>
      </c>
      <c r="K788" s="661" t="s">
        <v>3269</v>
      </c>
      <c r="L788" s="662">
        <v>52.75</v>
      </c>
      <c r="M788" s="662">
        <v>105.5</v>
      </c>
      <c r="N788" s="661">
        <v>2</v>
      </c>
      <c r="O788" s="742">
        <v>1.5</v>
      </c>
      <c r="P788" s="662">
        <v>52.75</v>
      </c>
      <c r="Q788" s="677">
        <v>0.5</v>
      </c>
      <c r="R788" s="661">
        <v>1</v>
      </c>
      <c r="S788" s="677">
        <v>0.5</v>
      </c>
      <c r="T788" s="742">
        <v>1</v>
      </c>
      <c r="U788" s="700">
        <v>0.66666666666666663</v>
      </c>
    </row>
    <row r="789" spans="1:21" ht="14.4" customHeight="1" x14ac:dyDescent="0.3">
      <c r="A789" s="660">
        <v>32</v>
      </c>
      <c r="B789" s="661" t="s">
        <v>567</v>
      </c>
      <c r="C789" s="661">
        <v>89301322</v>
      </c>
      <c r="D789" s="740" t="s">
        <v>4384</v>
      </c>
      <c r="E789" s="741" t="s">
        <v>2888</v>
      </c>
      <c r="F789" s="661" t="s">
        <v>2867</v>
      </c>
      <c r="G789" s="661" t="s">
        <v>3168</v>
      </c>
      <c r="H789" s="661" t="s">
        <v>568</v>
      </c>
      <c r="I789" s="661" t="s">
        <v>3169</v>
      </c>
      <c r="J789" s="661" t="s">
        <v>3170</v>
      </c>
      <c r="K789" s="661" t="s">
        <v>3171</v>
      </c>
      <c r="L789" s="662">
        <v>29.54</v>
      </c>
      <c r="M789" s="662">
        <v>147.69999999999999</v>
      </c>
      <c r="N789" s="661">
        <v>5</v>
      </c>
      <c r="O789" s="742">
        <v>1.5</v>
      </c>
      <c r="P789" s="662">
        <v>147.69999999999999</v>
      </c>
      <c r="Q789" s="677">
        <v>1</v>
      </c>
      <c r="R789" s="661">
        <v>5</v>
      </c>
      <c r="S789" s="677">
        <v>1</v>
      </c>
      <c r="T789" s="742">
        <v>1.5</v>
      </c>
      <c r="U789" s="700">
        <v>1</v>
      </c>
    </row>
    <row r="790" spans="1:21" ht="14.4" customHeight="1" x14ac:dyDescent="0.3">
      <c r="A790" s="660">
        <v>32</v>
      </c>
      <c r="B790" s="661" t="s">
        <v>567</v>
      </c>
      <c r="C790" s="661">
        <v>89301322</v>
      </c>
      <c r="D790" s="740" t="s">
        <v>4384</v>
      </c>
      <c r="E790" s="741" t="s">
        <v>2888</v>
      </c>
      <c r="F790" s="661" t="s">
        <v>2867</v>
      </c>
      <c r="G790" s="661" t="s">
        <v>3779</v>
      </c>
      <c r="H790" s="661" t="s">
        <v>568</v>
      </c>
      <c r="I790" s="661" t="s">
        <v>3780</v>
      </c>
      <c r="J790" s="661" t="s">
        <v>1419</v>
      </c>
      <c r="K790" s="661" t="s">
        <v>1420</v>
      </c>
      <c r="L790" s="662">
        <v>0</v>
      </c>
      <c r="M790" s="662">
        <v>0</v>
      </c>
      <c r="N790" s="661">
        <v>4</v>
      </c>
      <c r="O790" s="742">
        <v>1</v>
      </c>
      <c r="P790" s="662"/>
      <c r="Q790" s="677"/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32</v>
      </c>
      <c r="B791" s="661" t="s">
        <v>567</v>
      </c>
      <c r="C791" s="661">
        <v>89301322</v>
      </c>
      <c r="D791" s="740" t="s">
        <v>4384</v>
      </c>
      <c r="E791" s="741" t="s">
        <v>2888</v>
      </c>
      <c r="F791" s="661" t="s">
        <v>2867</v>
      </c>
      <c r="G791" s="661" t="s">
        <v>2942</v>
      </c>
      <c r="H791" s="661" t="s">
        <v>568</v>
      </c>
      <c r="I791" s="661" t="s">
        <v>808</v>
      </c>
      <c r="J791" s="661" t="s">
        <v>2943</v>
      </c>
      <c r="K791" s="661" t="s">
        <v>2944</v>
      </c>
      <c r="L791" s="662">
        <v>88.76</v>
      </c>
      <c r="M791" s="662">
        <v>177.52</v>
      </c>
      <c r="N791" s="661">
        <v>2</v>
      </c>
      <c r="O791" s="742">
        <v>0.5</v>
      </c>
      <c r="P791" s="662">
        <v>177.52</v>
      </c>
      <c r="Q791" s="677">
        <v>1</v>
      </c>
      <c r="R791" s="661">
        <v>2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32</v>
      </c>
      <c r="B792" s="661" t="s">
        <v>567</v>
      </c>
      <c r="C792" s="661">
        <v>89301322</v>
      </c>
      <c r="D792" s="740" t="s">
        <v>4384</v>
      </c>
      <c r="E792" s="741" t="s">
        <v>2888</v>
      </c>
      <c r="F792" s="661" t="s">
        <v>2867</v>
      </c>
      <c r="G792" s="661" t="s">
        <v>3044</v>
      </c>
      <c r="H792" s="661" t="s">
        <v>568</v>
      </c>
      <c r="I792" s="661" t="s">
        <v>3045</v>
      </c>
      <c r="J792" s="661" t="s">
        <v>3046</v>
      </c>
      <c r="K792" s="661" t="s">
        <v>3047</v>
      </c>
      <c r="L792" s="662">
        <v>733.55</v>
      </c>
      <c r="M792" s="662">
        <v>1467.1</v>
      </c>
      <c r="N792" s="661">
        <v>2</v>
      </c>
      <c r="O792" s="742">
        <v>1</v>
      </c>
      <c r="P792" s="662">
        <v>733.55</v>
      </c>
      <c r="Q792" s="677">
        <v>0.5</v>
      </c>
      <c r="R792" s="661">
        <v>1</v>
      </c>
      <c r="S792" s="677">
        <v>0.5</v>
      </c>
      <c r="T792" s="742">
        <v>0.5</v>
      </c>
      <c r="U792" s="700">
        <v>0.5</v>
      </c>
    </row>
    <row r="793" spans="1:21" ht="14.4" customHeight="1" x14ac:dyDescent="0.3">
      <c r="A793" s="660">
        <v>32</v>
      </c>
      <c r="B793" s="661" t="s">
        <v>567</v>
      </c>
      <c r="C793" s="661">
        <v>89301322</v>
      </c>
      <c r="D793" s="740" t="s">
        <v>4384</v>
      </c>
      <c r="E793" s="741" t="s">
        <v>2888</v>
      </c>
      <c r="F793" s="661" t="s">
        <v>2867</v>
      </c>
      <c r="G793" s="661" t="s">
        <v>3180</v>
      </c>
      <c r="H793" s="661" t="s">
        <v>1453</v>
      </c>
      <c r="I793" s="661" t="s">
        <v>3181</v>
      </c>
      <c r="J793" s="661" t="s">
        <v>3182</v>
      </c>
      <c r="K793" s="661" t="s">
        <v>3183</v>
      </c>
      <c r="L793" s="662">
        <v>187.41</v>
      </c>
      <c r="M793" s="662">
        <v>187.41</v>
      </c>
      <c r="N793" s="661">
        <v>1</v>
      </c>
      <c r="O793" s="742">
        <v>0.5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32</v>
      </c>
      <c r="B794" s="661" t="s">
        <v>567</v>
      </c>
      <c r="C794" s="661">
        <v>89301322</v>
      </c>
      <c r="D794" s="740" t="s">
        <v>4384</v>
      </c>
      <c r="E794" s="741" t="s">
        <v>2888</v>
      </c>
      <c r="F794" s="661" t="s">
        <v>2867</v>
      </c>
      <c r="G794" s="661" t="s">
        <v>3053</v>
      </c>
      <c r="H794" s="661" t="s">
        <v>568</v>
      </c>
      <c r="I794" s="661" t="s">
        <v>1001</v>
      </c>
      <c r="J794" s="661" t="s">
        <v>1002</v>
      </c>
      <c r="K794" s="661" t="s">
        <v>1003</v>
      </c>
      <c r="L794" s="662">
        <v>0</v>
      </c>
      <c r="M794" s="662">
        <v>0</v>
      </c>
      <c r="N794" s="661">
        <v>1</v>
      </c>
      <c r="O794" s="742">
        <v>0.5</v>
      </c>
      <c r="P794" s="662"/>
      <c r="Q794" s="677"/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32</v>
      </c>
      <c r="B795" s="661" t="s">
        <v>567</v>
      </c>
      <c r="C795" s="661">
        <v>89301322</v>
      </c>
      <c r="D795" s="740" t="s">
        <v>4384</v>
      </c>
      <c r="E795" s="741" t="s">
        <v>2888</v>
      </c>
      <c r="F795" s="661" t="s">
        <v>2867</v>
      </c>
      <c r="G795" s="661" t="s">
        <v>3053</v>
      </c>
      <c r="H795" s="661" t="s">
        <v>568</v>
      </c>
      <c r="I795" s="661" t="s">
        <v>2051</v>
      </c>
      <c r="J795" s="661" t="s">
        <v>1002</v>
      </c>
      <c r="K795" s="661" t="s">
        <v>3054</v>
      </c>
      <c r="L795" s="662">
        <v>0</v>
      </c>
      <c r="M795" s="662">
        <v>0</v>
      </c>
      <c r="N795" s="661">
        <v>4</v>
      </c>
      <c r="O795" s="742">
        <v>1.5</v>
      </c>
      <c r="P795" s="662">
        <v>0</v>
      </c>
      <c r="Q795" s="677"/>
      <c r="R795" s="661">
        <v>2</v>
      </c>
      <c r="S795" s="677">
        <v>0.5</v>
      </c>
      <c r="T795" s="742">
        <v>1</v>
      </c>
      <c r="U795" s="700">
        <v>0.66666666666666663</v>
      </c>
    </row>
    <row r="796" spans="1:21" ht="14.4" customHeight="1" x14ac:dyDescent="0.3">
      <c r="A796" s="660">
        <v>32</v>
      </c>
      <c r="B796" s="661" t="s">
        <v>567</v>
      </c>
      <c r="C796" s="661">
        <v>89301322</v>
      </c>
      <c r="D796" s="740" t="s">
        <v>4384</v>
      </c>
      <c r="E796" s="741" t="s">
        <v>2888</v>
      </c>
      <c r="F796" s="661" t="s">
        <v>2867</v>
      </c>
      <c r="G796" s="661" t="s">
        <v>3781</v>
      </c>
      <c r="H796" s="661" t="s">
        <v>568</v>
      </c>
      <c r="I796" s="661" t="s">
        <v>3782</v>
      </c>
      <c r="J796" s="661" t="s">
        <v>3783</v>
      </c>
      <c r="K796" s="661" t="s">
        <v>3463</v>
      </c>
      <c r="L796" s="662">
        <v>1170.93</v>
      </c>
      <c r="M796" s="662">
        <v>1170.93</v>
      </c>
      <c r="N796" s="661">
        <v>1</v>
      </c>
      <c r="O796" s="742">
        <v>0.5</v>
      </c>
      <c r="P796" s="662">
        <v>1170.93</v>
      </c>
      <c r="Q796" s="677">
        <v>1</v>
      </c>
      <c r="R796" s="661">
        <v>1</v>
      </c>
      <c r="S796" s="677">
        <v>1</v>
      </c>
      <c r="T796" s="742">
        <v>0.5</v>
      </c>
      <c r="U796" s="700">
        <v>1</v>
      </c>
    </row>
    <row r="797" spans="1:21" ht="14.4" customHeight="1" x14ac:dyDescent="0.3">
      <c r="A797" s="660">
        <v>32</v>
      </c>
      <c r="B797" s="661" t="s">
        <v>567</v>
      </c>
      <c r="C797" s="661">
        <v>89301322</v>
      </c>
      <c r="D797" s="740" t="s">
        <v>4384</v>
      </c>
      <c r="E797" s="741" t="s">
        <v>2888</v>
      </c>
      <c r="F797" s="661" t="s">
        <v>2867</v>
      </c>
      <c r="G797" s="661" t="s">
        <v>3184</v>
      </c>
      <c r="H797" s="661" t="s">
        <v>1453</v>
      </c>
      <c r="I797" s="661" t="s">
        <v>3784</v>
      </c>
      <c r="J797" s="661" t="s">
        <v>3785</v>
      </c>
      <c r="K797" s="661" t="s">
        <v>3786</v>
      </c>
      <c r="L797" s="662">
        <v>62.24</v>
      </c>
      <c r="M797" s="662">
        <v>124.48</v>
      </c>
      <c r="N797" s="661">
        <v>2</v>
      </c>
      <c r="O797" s="742">
        <v>1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32</v>
      </c>
      <c r="B798" s="661" t="s">
        <v>567</v>
      </c>
      <c r="C798" s="661">
        <v>89301322</v>
      </c>
      <c r="D798" s="740" t="s">
        <v>4384</v>
      </c>
      <c r="E798" s="741" t="s">
        <v>2888</v>
      </c>
      <c r="F798" s="661" t="s">
        <v>2867</v>
      </c>
      <c r="G798" s="661" t="s">
        <v>3184</v>
      </c>
      <c r="H798" s="661" t="s">
        <v>568</v>
      </c>
      <c r="I798" s="661" t="s">
        <v>3787</v>
      </c>
      <c r="J798" s="661" t="s">
        <v>3788</v>
      </c>
      <c r="K798" s="661" t="s">
        <v>3789</v>
      </c>
      <c r="L798" s="662">
        <v>103.74</v>
      </c>
      <c r="M798" s="662">
        <v>103.74</v>
      </c>
      <c r="N798" s="661">
        <v>1</v>
      </c>
      <c r="O798" s="742">
        <v>0.5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32</v>
      </c>
      <c r="B799" s="661" t="s">
        <v>567</v>
      </c>
      <c r="C799" s="661">
        <v>89301322</v>
      </c>
      <c r="D799" s="740" t="s">
        <v>4384</v>
      </c>
      <c r="E799" s="741" t="s">
        <v>2888</v>
      </c>
      <c r="F799" s="661" t="s">
        <v>2867</v>
      </c>
      <c r="G799" s="661" t="s">
        <v>3184</v>
      </c>
      <c r="H799" s="661" t="s">
        <v>1453</v>
      </c>
      <c r="I799" s="661" t="s">
        <v>2344</v>
      </c>
      <c r="J799" s="661" t="s">
        <v>2345</v>
      </c>
      <c r="K799" s="661" t="s">
        <v>2830</v>
      </c>
      <c r="L799" s="662">
        <v>82.99</v>
      </c>
      <c r="M799" s="662">
        <v>82.99</v>
      </c>
      <c r="N799" s="661">
        <v>1</v>
      </c>
      <c r="O799" s="742">
        <v>0.5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32</v>
      </c>
      <c r="B800" s="661" t="s">
        <v>567</v>
      </c>
      <c r="C800" s="661">
        <v>89301322</v>
      </c>
      <c r="D800" s="740" t="s">
        <v>4384</v>
      </c>
      <c r="E800" s="741" t="s">
        <v>2888</v>
      </c>
      <c r="F800" s="661" t="s">
        <v>2867</v>
      </c>
      <c r="G800" s="661" t="s">
        <v>3185</v>
      </c>
      <c r="H800" s="661" t="s">
        <v>1453</v>
      </c>
      <c r="I800" s="661" t="s">
        <v>3790</v>
      </c>
      <c r="J800" s="661" t="s">
        <v>1539</v>
      </c>
      <c r="K800" s="661" t="s">
        <v>2741</v>
      </c>
      <c r="L800" s="662">
        <v>0</v>
      </c>
      <c r="M800" s="662">
        <v>0</v>
      </c>
      <c r="N800" s="661">
        <v>1</v>
      </c>
      <c r="O800" s="742">
        <v>1</v>
      </c>
      <c r="P800" s="662"/>
      <c r="Q800" s="677"/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32</v>
      </c>
      <c r="B801" s="661" t="s">
        <v>567</v>
      </c>
      <c r="C801" s="661">
        <v>89301322</v>
      </c>
      <c r="D801" s="740" t="s">
        <v>4384</v>
      </c>
      <c r="E801" s="741" t="s">
        <v>2888</v>
      </c>
      <c r="F801" s="661" t="s">
        <v>2867</v>
      </c>
      <c r="G801" s="661" t="s">
        <v>2995</v>
      </c>
      <c r="H801" s="661" t="s">
        <v>568</v>
      </c>
      <c r="I801" s="661" t="s">
        <v>839</v>
      </c>
      <c r="J801" s="661" t="s">
        <v>3321</v>
      </c>
      <c r="K801" s="661" t="s">
        <v>3322</v>
      </c>
      <c r="L801" s="662">
        <v>0</v>
      </c>
      <c r="M801" s="662">
        <v>0</v>
      </c>
      <c r="N801" s="661">
        <v>1</v>
      </c>
      <c r="O801" s="742">
        <v>1</v>
      </c>
      <c r="P801" s="662">
        <v>0</v>
      </c>
      <c r="Q801" s="677"/>
      <c r="R801" s="661">
        <v>1</v>
      </c>
      <c r="S801" s="677">
        <v>1</v>
      </c>
      <c r="T801" s="742">
        <v>1</v>
      </c>
      <c r="U801" s="700">
        <v>1</v>
      </c>
    </row>
    <row r="802" spans="1:21" ht="14.4" customHeight="1" x14ac:dyDescent="0.3">
      <c r="A802" s="660">
        <v>32</v>
      </c>
      <c r="B802" s="661" t="s">
        <v>567</v>
      </c>
      <c r="C802" s="661">
        <v>89301322</v>
      </c>
      <c r="D802" s="740" t="s">
        <v>4384</v>
      </c>
      <c r="E802" s="741" t="s">
        <v>2888</v>
      </c>
      <c r="F802" s="661" t="s">
        <v>2867</v>
      </c>
      <c r="G802" s="661" t="s">
        <v>3500</v>
      </c>
      <c r="H802" s="661" t="s">
        <v>568</v>
      </c>
      <c r="I802" s="661" t="s">
        <v>796</v>
      </c>
      <c r="J802" s="661" t="s">
        <v>797</v>
      </c>
      <c r="K802" s="661" t="s">
        <v>3501</v>
      </c>
      <c r="L802" s="662">
        <v>232.37</v>
      </c>
      <c r="M802" s="662">
        <v>232.37</v>
      </c>
      <c r="N802" s="661">
        <v>1</v>
      </c>
      <c r="O802" s="742">
        <v>1</v>
      </c>
      <c r="P802" s="662">
        <v>232.37</v>
      </c>
      <c r="Q802" s="677">
        <v>1</v>
      </c>
      <c r="R802" s="661">
        <v>1</v>
      </c>
      <c r="S802" s="677">
        <v>1</v>
      </c>
      <c r="T802" s="742">
        <v>1</v>
      </c>
      <c r="U802" s="700">
        <v>1</v>
      </c>
    </row>
    <row r="803" spans="1:21" ht="14.4" customHeight="1" x14ac:dyDescent="0.3">
      <c r="A803" s="660">
        <v>32</v>
      </c>
      <c r="B803" s="661" t="s">
        <v>567</v>
      </c>
      <c r="C803" s="661">
        <v>89301322</v>
      </c>
      <c r="D803" s="740" t="s">
        <v>4384</v>
      </c>
      <c r="E803" s="741" t="s">
        <v>2888</v>
      </c>
      <c r="F803" s="661" t="s">
        <v>2867</v>
      </c>
      <c r="G803" s="661" t="s">
        <v>2945</v>
      </c>
      <c r="H803" s="661" t="s">
        <v>568</v>
      </c>
      <c r="I803" s="661" t="s">
        <v>2946</v>
      </c>
      <c r="J803" s="661" t="s">
        <v>2947</v>
      </c>
      <c r="K803" s="661" t="s">
        <v>2948</v>
      </c>
      <c r="L803" s="662">
        <v>1121.25</v>
      </c>
      <c r="M803" s="662">
        <v>3363.75</v>
      </c>
      <c r="N803" s="661">
        <v>3</v>
      </c>
      <c r="O803" s="742">
        <v>0.5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32</v>
      </c>
      <c r="B804" s="661" t="s">
        <v>567</v>
      </c>
      <c r="C804" s="661">
        <v>89301322</v>
      </c>
      <c r="D804" s="740" t="s">
        <v>4384</v>
      </c>
      <c r="E804" s="741" t="s">
        <v>2888</v>
      </c>
      <c r="F804" s="661" t="s">
        <v>2867</v>
      </c>
      <c r="G804" s="661" t="s">
        <v>3370</v>
      </c>
      <c r="H804" s="661" t="s">
        <v>568</v>
      </c>
      <c r="I804" s="661" t="s">
        <v>3371</v>
      </c>
      <c r="J804" s="661" t="s">
        <v>3372</v>
      </c>
      <c r="K804" s="661" t="s">
        <v>2420</v>
      </c>
      <c r="L804" s="662">
        <v>101.68</v>
      </c>
      <c r="M804" s="662">
        <v>305.04000000000002</v>
      </c>
      <c r="N804" s="661">
        <v>3</v>
      </c>
      <c r="O804" s="742">
        <v>1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32</v>
      </c>
      <c r="B805" s="661" t="s">
        <v>567</v>
      </c>
      <c r="C805" s="661">
        <v>89301322</v>
      </c>
      <c r="D805" s="740" t="s">
        <v>4384</v>
      </c>
      <c r="E805" s="741" t="s">
        <v>2888</v>
      </c>
      <c r="F805" s="661" t="s">
        <v>2867</v>
      </c>
      <c r="G805" s="661" t="s">
        <v>3791</v>
      </c>
      <c r="H805" s="661" t="s">
        <v>568</v>
      </c>
      <c r="I805" s="661" t="s">
        <v>846</v>
      </c>
      <c r="J805" s="661" t="s">
        <v>3792</v>
      </c>
      <c r="K805" s="661" t="s">
        <v>3793</v>
      </c>
      <c r="L805" s="662">
        <v>53.57</v>
      </c>
      <c r="M805" s="662">
        <v>107.14</v>
      </c>
      <c r="N805" s="661">
        <v>2</v>
      </c>
      <c r="O805" s="742">
        <v>0.5</v>
      </c>
      <c r="P805" s="662">
        <v>107.14</v>
      </c>
      <c r="Q805" s="677">
        <v>1</v>
      </c>
      <c r="R805" s="661">
        <v>2</v>
      </c>
      <c r="S805" s="677">
        <v>1</v>
      </c>
      <c r="T805" s="742">
        <v>0.5</v>
      </c>
      <c r="U805" s="700">
        <v>1</v>
      </c>
    </row>
    <row r="806" spans="1:21" ht="14.4" customHeight="1" x14ac:dyDescent="0.3">
      <c r="A806" s="660">
        <v>32</v>
      </c>
      <c r="B806" s="661" t="s">
        <v>567</v>
      </c>
      <c r="C806" s="661">
        <v>89301322</v>
      </c>
      <c r="D806" s="740" t="s">
        <v>4384</v>
      </c>
      <c r="E806" s="741" t="s">
        <v>2888</v>
      </c>
      <c r="F806" s="661" t="s">
        <v>2867</v>
      </c>
      <c r="G806" s="661" t="s">
        <v>3055</v>
      </c>
      <c r="H806" s="661" t="s">
        <v>568</v>
      </c>
      <c r="I806" s="661" t="s">
        <v>3794</v>
      </c>
      <c r="J806" s="661" t="s">
        <v>3795</v>
      </c>
      <c r="K806" s="661" t="s">
        <v>3337</v>
      </c>
      <c r="L806" s="662">
        <v>35.11</v>
      </c>
      <c r="M806" s="662">
        <v>35.11</v>
      </c>
      <c r="N806" s="661">
        <v>1</v>
      </c>
      <c r="O806" s="742">
        <v>0.5</v>
      </c>
      <c r="P806" s="662">
        <v>35.11</v>
      </c>
      <c r="Q806" s="677">
        <v>1</v>
      </c>
      <c r="R806" s="661">
        <v>1</v>
      </c>
      <c r="S806" s="677">
        <v>1</v>
      </c>
      <c r="T806" s="742">
        <v>0.5</v>
      </c>
      <c r="U806" s="700">
        <v>1</v>
      </c>
    </row>
    <row r="807" spans="1:21" ht="14.4" customHeight="1" x14ac:dyDescent="0.3">
      <c r="A807" s="660">
        <v>32</v>
      </c>
      <c r="B807" s="661" t="s">
        <v>567</v>
      </c>
      <c r="C807" s="661">
        <v>89301322</v>
      </c>
      <c r="D807" s="740" t="s">
        <v>4384</v>
      </c>
      <c r="E807" s="741" t="s">
        <v>2888</v>
      </c>
      <c r="F807" s="661" t="s">
        <v>2867</v>
      </c>
      <c r="G807" s="661" t="s">
        <v>3055</v>
      </c>
      <c r="H807" s="661" t="s">
        <v>568</v>
      </c>
      <c r="I807" s="661" t="s">
        <v>3796</v>
      </c>
      <c r="J807" s="661" t="s">
        <v>3057</v>
      </c>
      <c r="K807" s="661" t="s">
        <v>3797</v>
      </c>
      <c r="L807" s="662">
        <v>0</v>
      </c>
      <c r="M807" s="662">
        <v>0</v>
      </c>
      <c r="N807" s="661">
        <v>3</v>
      </c>
      <c r="O807" s="742">
        <v>1</v>
      </c>
      <c r="P807" s="662"/>
      <c r="Q807" s="677"/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32</v>
      </c>
      <c r="B808" s="661" t="s">
        <v>567</v>
      </c>
      <c r="C808" s="661">
        <v>89301322</v>
      </c>
      <c r="D808" s="740" t="s">
        <v>4384</v>
      </c>
      <c r="E808" s="741" t="s">
        <v>2888</v>
      </c>
      <c r="F808" s="661" t="s">
        <v>2867</v>
      </c>
      <c r="G808" s="661" t="s">
        <v>2949</v>
      </c>
      <c r="H808" s="661" t="s">
        <v>1453</v>
      </c>
      <c r="I808" s="661" t="s">
        <v>1478</v>
      </c>
      <c r="J808" s="661" t="s">
        <v>1479</v>
      </c>
      <c r="K808" s="661" t="s">
        <v>1480</v>
      </c>
      <c r="L808" s="662">
        <v>815.1</v>
      </c>
      <c r="M808" s="662">
        <v>4075.5</v>
      </c>
      <c r="N808" s="661">
        <v>5</v>
      </c>
      <c r="O808" s="742">
        <v>1.5</v>
      </c>
      <c r="P808" s="662">
        <v>4075.5</v>
      </c>
      <c r="Q808" s="677">
        <v>1</v>
      </c>
      <c r="R808" s="661">
        <v>5</v>
      </c>
      <c r="S808" s="677">
        <v>1</v>
      </c>
      <c r="T808" s="742">
        <v>1.5</v>
      </c>
      <c r="U808" s="700">
        <v>1</v>
      </c>
    </row>
    <row r="809" spans="1:21" ht="14.4" customHeight="1" x14ac:dyDescent="0.3">
      <c r="A809" s="660">
        <v>32</v>
      </c>
      <c r="B809" s="661" t="s">
        <v>567</v>
      </c>
      <c r="C809" s="661">
        <v>89301322</v>
      </c>
      <c r="D809" s="740" t="s">
        <v>4384</v>
      </c>
      <c r="E809" s="741" t="s">
        <v>2888</v>
      </c>
      <c r="F809" s="661" t="s">
        <v>2867</v>
      </c>
      <c r="G809" s="661" t="s">
        <v>3059</v>
      </c>
      <c r="H809" s="661" t="s">
        <v>568</v>
      </c>
      <c r="I809" s="661" t="s">
        <v>3603</v>
      </c>
      <c r="J809" s="661" t="s">
        <v>2341</v>
      </c>
      <c r="K809" s="661" t="s">
        <v>3604</v>
      </c>
      <c r="L809" s="662">
        <v>48.42</v>
      </c>
      <c r="M809" s="662">
        <v>96.84</v>
      </c>
      <c r="N809" s="661">
        <v>2</v>
      </c>
      <c r="O809" s="742">
        <v>0.5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32</v>
      </c>
      <c r="B810" s="661" t="s">
        <v>567</v>
      </c>
      <c r="C810" s="661">
        <v>89301322</v>
      </c>
      <c r="D810" s="740" t="s">
        <v>4384</v>
      </c>
      <c r="E810" s="741" t="s">
        <v>2888</v>
      </c>
      <c r="F810" s="661" t="s">
        <v>2867</v>
      </c>
      <c r="G810" s="661" t="s">
        <v>2950</v>
      </c>
      <c r="H810" s="661" t="s">
        <v>568</v>
      </c>
      <c r="I810" s="661" t="s">
        <v>3798</v>
      </c>
      <c r="J810" s="661" t="s">
        <v>3799</v>
      </c>
      <c r="K810" s="661" t="s">
        <v>3754</v>
      </c>
      <c r="L810" s="662">
        <v>49.45</v>
      </c>
      <c r="M810" s="662">
        <v>148.35000000000002</v>
      </c>
      <c r="N810" s="661">
        <v>3</v>
      </c>
      <c r="O810" s="742">
        <v>0.5</v>
      </c>
      <c r="P810" s="662">
        <v>148.35000000000002</v>
      </c>
      <c r="Q810" s="677">
        <v>1</v>
      </c>
      <c r="R810" s="661">
        <v>3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32</v>
      </c>
      <c r="B811" s="661" t="s">
        <v>567</v>
      </c>
      <c r="C811" s="661">
        <v>89301322</v>
      </c>
      <c r="D811" s="740" t="s">
        <v>4384</v>
      </c>
      <c r="E811" s="741" t="s">
        <v>2888</v>
      </c>
      <c r="F811" s="661" t="s">
        <v>2867</v>
      </c>
      <c r="G811" s="661" t="s">
        <v>2954</v>
      </c>
      <c r="H811" s="661" t="s">
        <v>568</v>
      </c>
      <c r="I811" s="661" t="s">
        <v>3331</v>
      </c>
      <c r="J811" s="661" t="s">
        <v>3003</v>
      </c>
      <c r="K811" s="661" t="s">
        <v>3332</v>
      </c>
      <c r="L811" s="662">
        <v>0</v>
      </c>
      <c r="M811" s="662">
        <v>0</v>
      </c>
      <c r="N811" s="661">
        <v>1</v>
      </c>
      <c r="O811" s="742">
        <v>0.5</v>
      </c>
      <c r="P811" s="662"/>
      <c r="Q811" s="677"/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32</v>
      </c>
      <c r="B812" s="661" t="s">
        <v>567</v>
      </c>
      <c r="C812" s="661">
        <v>89301322</v>
      </c>
      <c r="D812" s="740" t="s">
        <v>4384</v>
      </c>
      <c r="E812" s="741" t="s">
        <v>2888</v>
      </c>
      <c r="F812" s="661" t="s">
        <v>2867</v>
      </c>
      <c r="G812" s="661" t="s">
        <v>2954</v>
      </c>
      <c r="H812" s="661" t="s">
        <v>568</v>
      </c>
      <c r="I812" s="661" t="s">
        <v>3005</v>
      </c>
      <c r="J812" s="661" t="s">
        <v>2956</v>
      </c>
      <c r="K812" s="661" t="s">
        <v>722</v>
      </c>
      <c r="L812" s="662">
        <v>301.2</v>
      </c>
      <c r="M812" s="662">
        <v>1807.1999999999998</v>
      </c>
      <c r="N812" s="661">
        <v>6</v>
      </c>
      <c r="O812" s="742">
        <v>3</v>
      </c>
      <c r="P812" s="662">
        <v>602.4</v>
      </c>
      <c r="Q812" s="677">
        <v>0.33333333333333337</v>
      </c>
      <c r="R812" s="661">
        <v>2</v>
      </c>
      <c r="S812" s="677">
        <v>0.33333333333333331</v>
      </c>
      <c r="T812" s="742">
        <v>1</v>
      </c>
      <c r="U812" s="700">
        <v>0.33333333333333331</v>
      </c>
    </row>
    <row r="813" spans="1:21" ht="14.4" customHeight="1" x14ac:dyDescent="0.3">
      <c r="A813" s="660">
        <v>32</v>
      </c>
      <c r="B813" s="661" t="s">
        <v>567</v>
      </c>
      <c r="C813" s="661">
        <v>89301322</v>
      </c>
      <c r="D813" s="740" t="s">
        <v>4384</v>
      </c>
      <c r="E813" s="741" t="s">
        <v>2888</v>
      </c>
      <c r="F813" s="661" t="s">
        <v>2867</v>
      </c>
      <c r="G813" s="661" t="s">
        <v>3800</v>
      </c>
      <c r="H813" s="661" t="s">
        <v>568</v>
      </c>
      <c r="I813" s="661" t="s">
        <v>3801</v>
      </c>
      <c r="J813" s="661" t="s">
        <v>3802</v>
      </c>
      <c r="K813" s="661" t="s">
        <v>3803</v>
      </c>
      <c r="L813" s="662">
        <v>998.95</v>
      </c>
      <c r="M813" s="662">
        <v>998.95</v>
      </c>
      <c r="N813" s="661">
        <v>1</v>
      </c>
      <c r="O813" s="742">
        <v>1</v>
      </c>
      <c r="P813" s="662">
        <v>998.95</v>
      </c>
      <c r="Q813" s="677">
        <v>1</v>
      </c>
      <c r="R813" s="661">
        <v>1</v>
      </c>
      <c r="S813" s="677">
        <v>1</v>
      </c>
      <c r="T813" s="742">
        <v>1</v>
      </c>
      <c r="U813" s="700">
        <v>1</v>
      </c>
    </row>
    <row r="814" spans="1:21" ht="14.4" customHeight="1" x14ac:dyDescent="0.3">
      <c r="A814" s="660">
        <v>32</v>
      </c>
      <c r="B814" s="661" t="s">
        <v>567</v>
      </c>
      <c r="C814" s="661">
        <v>89301322</v>
      </c>
      <c r="D814" s="740" t="s">
        <v>4384</v>
      </c>
      <c r="E814" s="741" t="s">
        <v>2888</v>
      </c>
      <c r="F814" s="661" t="s">
        <v>2867</v>
      </c>
      <c r="G814" s="661" t="s">
        <v>2970</v>
      </c>
      <c r="H814" s="661" t="s">
        <v>1453</v>
      </c>
      <c r="I814" s="661" t="s">
        <v>3804</v>
      </c>
      <c r="J814" s="661" t="s">
        <v>2972</v>
      </c>
      <c r="K814" s="661" t="s">
        <v>3805</v>
      </c>
      <c r="L814" s="662">
        <v>0</v>
      </c>
      <c r="M814" s="662">
        <v>0</v>
      </c>
      <c r="N814" s="661">
        <v>1</v>
      </c>
      <c r="O814" s="742">
        <v>0.5</v>
      </c>
      <c r="P814" s="662">
        <v>0</v>
      </c>
      <c r="Q814" s="677"/>
      <c r="R814" s="661">
        <v>1</v>
      </c>
      <c r="S814" s="677">
        <v>1</v>
      </c>
      <c r="T814" s="742">
        <v>0.5</v>
      </c>
      <c r="U814" s="700">
        <v>1</v>
      </c>
    </row>
    <row r="815" spans="1:21" ht="14.4" customHeight="1" x14ac:dyDescent="0.3">
      <c r="A815" s="660">
        <v>32</v>
      </c>
      <c r="B815" s="661" t="s">
        <v>567</v>
      </c>
      <c r="C815" s="661">
        <v>89301322</v>
      </c>
      <c r="D815" s="740" t="s">
        <v>4384</v>
      </c>
      <c r="E815" s="741" t="s">
        <v>2888</v>
      </c>
      <c r="F815" s="661" t="s">
        <v>2867</v>
      </c>
      <c r="G815" s="661" t="s">
        <v>2970</v>
      </c>
      <c r="H815" s="661" t="s">
        <v>568</v>
      </c>
      <c r="I815" s="661" t="s">
        <v>3806</v>
      </c>
      <c r="J815" s="661" t="s">
        <v>3807</v>
      </c>
      <c r="K815" s="661" t="s">
        <v>3808</v>
      </c>
      <c r="L815" s="662">
        <v>0</v>
      </c>
      <c r="M815" s="662">
        <v>0</v>
      </c>
      <c r="N815" s="661">
        <v>1</v>
      </c>
      <c r="O815" s="742">
        <v>0.5</v>
      </c>
      <c r="P815" s="662"/>
      <c r="Q815" s="677"/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32</v>
      </c>
      <c r="B816" s="661" t="s">
        <v>567</v>
      </c>
      <c r="C816" s="661">
        <v>89301322</v>
      </c>
      <c r="D816" s="740" t="s">
        <v>4384</v>
      </c>
      <c r="E816" s="741" t="s">
        <v>2888</v>
      </c>
      <c r="F816" s="661" t="s">
        <v>2867</v>
      </c>
      <c r="G816" s="661" t="s">
        <v>3612</v>
      </c>
      <c r="H816" s="661" t="s">
        <v>1453</v>
      </c>
      <c r="I816" s="661" t="s">
        <v>3809</v>
      </c>
      <c r="J816" s="661" t="s">
        <v>3614</v>
      </c>
      <c r="K816" s="661" t="s">
        <v>945</v>
      </c>
      <c r="L816" s="662">
        <v>97.26</v>
      </c>
      <c r="M816" s="662">
        <v>97.26</v>
      </c>
      <c r="N816" s="661">
        <v>1</v>
      </c>
      <c r="O816" s="742">
        <v>0.5</v>
      </c>
      <c r="P816" s="662">
        <v>97.26</v>
      </c>
      <c r="Q816" s="677">
        <v>1</v>
      </c>
      <c r="R816" s="661">
        <v>1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32</v>
      </c>
      <c r="B817" s="661" t="s">
        <v>567</v>
      </c>
      <c r="C817" s="661">
        <v>89301322</v>
      </c>
      <c r="D817" s="740" t="s">
        <v>4384</v>
      </c>
      <c r="E817" s="741" t="s">
        <v>2888</v>
      </c>
      <c r="F817" s="661" t="s">
        <v>2867</v>
      </c>
      <c r="G817" s="661" t="s">
        <v>3612</v>
      </c>
      <c r="H817" s="661" t="s">
        <v>1453</v>
      </c>
      <c r="I817" s="661" t="s">
        <v>3613</v>
      </c>
      <c r="J817" s="661" t="s">
        <v>3614</v>
      </c>
      <c r="K817" s="661" t="s">
        <v>3206</v>
      </c>
      <c r="L817" s="662">
        <v>291.82</v>
      </c>
      <c r="M817" s="662">
        <v>583.64</v>
      </c>
      <c r="N817" s="661">
        <v>2</v>
      </c>
      <c r="O817" s="742">
        <v>1.5</v>
      </c>
      <c r="P817" s="662">
        <v>291.82</v>
      </c>
      <c r="Q817" s="677">
        <v>0.5</v>
      </c>
      <c r="R817" s="661">
        <v>1</v>
      </c>
      <c r="S817" s="677">
        <v>0.5</v>
      </c>
      <c r="T817" s="742">
        <v>0.5</v>
      </c>
      <c r="U817" s="700">
        <v>0.33333333333333331</v>
      </c>
    </row>
    <row r="818" spans="1:21" ht="14.4" customHeight="1" x14ac:dyDescent="0.3">
      <c r="A818" s="660">
        <v>32</v>
      </c>
      <c r="B818" s="661" t="s">
        <v>567</v>
      </c>
      <c r="C818" s="661">
        <v>89301322</v>
      </c>
      <c r="D818" s="740" t="s">
        <v>4384</v>
      </c>
      <c r="E818" s="741" t="s">
        <v>2888</v>
      </c>
      <c r="F818" s="661" t="s">
        <v>2867</v>
      </c>
      <c r="G818" s="661" t="s">
        <v>3278</v>
      </c>
      <c r="H818" s="661" t="s">
        <v>568</v>
      </c>
      <c r="I818" s="661" t="s">
        <v>1384</v>
      </c>
      <c r="J818" s="661" t="s">
        <v>1385</v>
      </c>
      <c r="K818" s="661" t="s">
        <v>979</v>
      </c>
      <c r="L818" s="662">
        <v>108.44</v>
      </c>
      <c r="M818" s="662">
        <v>108.44</v>
      </c>
      <c r="N818" s="661">
        <v>1</v>
      </c>
      <c r="O818" s="742">
        <v>0.5</v>
      </c>
      <c r="P818" s="662">
        <v>108.44</v>
      </c>
      <c r="Q818" s="677">
        <v>1</v>
      </c>
      <c r="R818" s="661">
        <v>1</v>
      </c>
      <c r="S818" s="677">
        <v>1</v>
      </c>
      <c r="T818" s="742">
        <v>0.5</v>
      </c>
      <c r="U818" s="700">
        <v>1</v>
      </c>
    </row>
    <row r="819" spans="1:21" ht="14.4" customHeight="1" x14ac:dyDescent="0.3">
      <c r="A819" s="660">
        <v>32</v>
      </c>
      <c r="B819" s="661" t="s">
        <v>567</v>
      </c>
      <c r="C819" s="661">
        <v>89301322</v>
      </c>
      <c r="D819" s="740" t="s">
        <v>4384</v>
      </c>
      <c r="E819" s="741" t="s">
        <v>2888</v>
      </c>
      <c r="F819" s="661" t="s">
        <v>2867</v>
      </c>
      <c r="G819" s="661" t="s">
        <v>2958</v>
      </c>
      <c r="H819" s="661" t="s">
        <v>568</v>
      </c>
      <c r="I819" s="661" t="s">
        <v>1032</v>
      </c>
      <c r="J819" s="661" t="s">
        <v>2959</v>
      </c>
      <c r="K819" s="661" t="s">
        <v>2960</v>
      </c>
      <c r="L819" s="662">
        <v>99.11</v>
      </c>
      <c r="M819" s="662">
        <v>198.22</v>
      </c>
      <c r="N819" s="661">
        <v>2</v>
      </c>
      <c r="O819" s="742"/>
      <c r="P819" s="662"/>
      <c r="Q819" s="677">
        <v>0</v>
      </c>
      <c r="R819" s="661"/>
      <c r="S819" s="677">
        <v>0</v>
      </c>
      <c r="T819" s="742"/>
      <c r="U819" s="700"/>
    </row>
    <row r="820" spans="1:21" ht="14.4" customHeight="1" x14ac:dyDescent="0.3">
      <c r="A820" s="660">
        <v>32</v>
      </c>
      <c r="B820" s="661" t="s">
        <v>567</v>
      </c>
      <c r="C820" s="661">
        <v>89301322</v>
      </c>
      <c r="D820" s="740" t="s">
        <v>4384</v>
      </c>
      <c r="E820" s="741" t="s">
        <v>2888</v>
      </c>
      <c r="F820" s="661" t="s">
        <v>2867</v>
      </c>
      <c r="G820" s="661" t="s">
        <v>3810</v>
      </c>
      <c r="H820" s="661" t="s">
        <v>568</v>
      </c>
      <c r="I820" s="661" t="s">
        <v>800</v>
      </c>
      <c r="J820" s="661" t="s">
        <v>801</v>
      </c>
      <c r="K820" s="661" t="s">
        <v>3811</v>
      </c>
      <c r="L820" s="662">
        <v>0</v>
      </c>
      <c r="M820" s="662">
        <v>0</v>
      </c>
      <c r="N820" s="661">
        <v>2</v>
      </c>
      <c r="O820" s="742">
        <v>1</v>
      </c>
      <c r="P820" s="662">
        <v>0</v>
      </c>
      <c r="Q820" s="677"/>
      <c r="R820" s="661">
        <v>2</v>
      </c>
      <c r="S820" s="677">
        <v>1</v>
      </c>
      <c r="T820" s="742">
        <v>1</v>
      </c>
      <c r="U820" s="700">
        <v>1</v>
      </c>
    </row>
    <row r="821" spans="1:21" ht="14.4" customHeight="1" x14ac:dyDescent="0.3">
      <c r="A821" s="660">
        <v>32</v>
      </c>
      <c r="B821" s="661" t="s">
        <v>567</v>
      </c>
      <c r="C821" s="661">
        <v>89301322</v>
      </c>
      <c r="D821" s="740" t="s">
        <v>4384</v>
      </c>
      <c r="E821" s="741" t="s">
        <v>2888</v>
      </c>
      <c r="F821" s="661" t="s">
        <v>2867</v>
      </c>
      <c r="G821" s="661" t="s">
        <v>3060</v>
      </c>
      <c r="H821" s="661" t="s">
        <v>568</v>
      </c>
      <c r="I821" s="661" t="s">
        <v>857</v>
      </c>
      <c r="J821" s="661" t="s">
        <v>3061</v>
      </c>
      <c r="K821" s="661" t="s">
        <v>3062</v>
      </c>
      <c r="L821" s="662">
        <v>0</v>
      </c>
      <c r="M821" s="662">
        <v>0</v>
      </c>
      <c r="N821" s="661">
        <v>2</v>
      </c>
      <c r="O821" s="742">
        <v>1</v>
      </c>
      <c r="P821" s="662">
        <v>0</v>
      </c>
      <c r="Q821" s="677"/>
      <c r="R821" s="661">
        <v>1</v>
      </c>
      <c r="S821" s="677">
        <v>0.5</v>
      </c>
      <c r="T821" s="742">
        <v>0.5</v>
      </c>
      <c r="U821" s="700">
        <v>0.5</v>
      </c>
    </row>
    <row r="822" spans="1:21" ht="14.4" customHeight="1" x14ac:dyDescent="0.3">
      <c r="A822" s="660">
        <v>32</v>
      </c>
      <c r="B822" s="661" t="s">
        <v>567</v>
      </c>
      <c r="C822" s="661">
        <v>89301322</v>
      </c>
      <c r="D822" s="740" t="s">
        <v>4384</v>
      </c>
      <c r="E822" s="741" t="s">
        <v>2888</v>
      </c>
      <c r="F822" s="661" t="s">
        <v>2867</v>
      </c>
      <c r="G822" s="661" t="s">
        <v>2961</v>
      </c>
      <c r="H822" s="661" t="s">
        <v>568</v>
      </c>
      <c r="I822" s="661" t="s">
        <v>3334</v>
      </c>
      <c r="J822" s="661" t="s">
        <v>2043</v>
      </c>
      <c r="K822" s="661" t="s">
        <v>3335</v>
      </c>
      <c r="L822" s="662">
        <v>214.5</v>
      </c>
      <c r="M822" s="662">
        <v>429</v>
      </c>
      <c r="N822" s="661">
        <v>2</v>
      </c>
      <c r="O822" s="742">
        <v>0.5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32</v>
      </c>
      <c r="B823" s="661" t="s">
        <v>567</v>
      </c>
      <c r="C823" s="661">
        <v>89301322</v>
      </c>
      <c r="D823" s="740" t="s">
        <v>4384</v>
      </c>
      <c r="E823" s="741" t="s">
        <v>2888</v>
      </c>
      <c r="F823" s="661" t="s">
        <v>2867</v>
      </c>
      <c r="G823" s="661" t="s">
        <v>3812</v>
      </c>
      <c r="H823" s="661" t="s">
        <v>568</v>
      </c>
      <c r="I823" s="661" t="s">
        <v>3813</v>
      </c>
      <c r="J823" s="661" t="s">
        <v>3814</v>
      </c>
      <c r="K823" s="661" t="s">
        <v>3815</v>
      </c>
      <c r="L823" s="662">
        <v>111.45</v>
      </c>
      <c r="M823" s="662">
        <v>222.9</v>
      </c>
      <c r="N823" s="661">
        <v>2</v>
      </c>
      <c r="O823" s="742">
        <v>0.5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32</v>
      </c>
      <c r="B824" s="661" t="s">
        <v>567</v>
      </c>
      <c r="C824" s="661">
        <v>89301322</v>
      </c>
      <c r="D824" s="740" t="s">
        <v>4384</v>
      </c>
      <c r="E824" s="741" t="s">
        <v>2888</v>
      </c>
      <c r="F824" s="661" t="s">
        <v>2867</v>
      </c>
      <c r="G824" s="661" t="s">
        <v>2966</v>
      </c>
      <c r="H824" s="661" t="s">
        <v>568</v>
      </c>
      <c r="I824" s="661" t="s">
        <v>728</v>
      </c>
      <c r="J824" s="661" t="s">
        <v>729</v>
      </c>
      <c r="K824" s="661" t="s">
        <v>2967</v>
      </c>
      <c r="L824" s="662">
        <v>152.33000000000001</v>
      </c>
      <c r="M824" s="662">
        <v>304.66000000000003</v>
      </c>
      <c r="N824" s="661">
        <v>2</v>
      </c>
      <c r="O824" s="742">
        <v>1</v>
      </c>
      <c r="P824" s="662">
        <v>152.33000000000001</v>
      </c>
      <c r="Q824" s="677">
        <v>0.5</v>
      </c>
      <c r="R824" s="661">
        <v>1</v>
      </c>
      <c r="S824" s="677">
        <v>0.5</v>
      </c>
      <c r="T824" s="742">
        <v>0.5</v>
      </c>
      <c r="U824" s="700">
        <v>0.5</v>
      </c>
    </row>
    <row r="825" spans="1:21" ht="14.4" customHeight="1" x14ac:dyDescent="0.3">
      <c r="A825" s="660">
        <v>32</v>
      </c>
      <c r="B825" s="661" t="s">
        <v>567</v>
      </c>
      <c r="C825" s="661">
        <v>89301322</v>
      </c>
      <c r="D825" s="740" t="s">
        <v>4384</v>
      </c>
      <c r="E825" s="741" t="s">
        <v>2888</v>
      </c>
      <c r="F825" s="661" t="s">
        <v>2867</v>
      </c>
      <c r="G825" s="661" t="s">
        <v>3074</v>
      </c>
      <c r="H825" s="661" t="s">
        <v>568</v>
      </c>
      <c r="I825" s="661" t="s">
        <v>2455</v>
      </c>
      <c r="J825" s="661" t="s">
        <v>2456</v>
      </c>
      <c r="K825" s="661" t="s">
        <v>3075</v>
      </c>
      <c r="L825" s="662">
        <v>51.21</v>
      </c>
      <c r="M825" s="662">
        <v>51.21</v>
      </c>
      <c r="N825" s="661">
        <v>1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32</v>
      </c>
      <c r="B826" s="661" t="s">
        <v>567</v>
      </c>
      <c r="C826" s="661">
        <v>89301322</v>
      </c>
      <c r="D826" s="740" t="s">
        <v>4384</v>
      </c>
      <c r="E826" s="741" t="s">
        <v>2888</v>
      </c>
      <c r="F826" s="661" t="s">
        <v>2867</v>
      </c>
      <c r="G826" s="661" t="s">
        <v>3816</v>
      </c>
      <c r="H826" s="661" t="s">
        <v>568</v>
      </c>
      <c r="I826" s="661" t="s">
        <v>3817</v>
      </c>
      <c r="J826" s="661" t="s">
        <v>3818</v>
      </c>
      <c r="K826" s="661" t="s">
        <v>3819</v>
      </c>
      <c r="L826" s="662">
        <v>0</v>
      </c>
      <c r="M826" s="662">
        <v>0</v>
      </c>
      <c r="N826" s="661">
        <v>2</v>
      </c>
      <c r="O826" s="742">
        <v>2</v>
      </c>
      <c r="P826" s="662">
        <v>0</v>
      </c>
      <c r="Q826" s="677"/>
      <c r="R826" s="661">
        <v>1</v>
      </c>
      <c r="S826" s="677">
        <v>0.5</v>
      </c>
      <c r="T826" s="742">
        <v>1</v>
      </c>
      <c r="U826" s="700">
        <v>0.5</v>
      </c>
    </row>
    <row r="827" spans="1:21" ht="14.4" customHeight="1" x14ac:dyDescent="0.3">
      <c r="A827" s="660">
        <v>32</v>
      </c>
      <c r="B827" s="661" t="s">
        <v>567</v>
      </c>
      <c r="C827" s="661">
        <v>89301322</v>
      </c>
      <c r="D827" s="740" t="s">
        <v>4384</v>
      </c>
      <c r="E827" s="741" t="s">
        <v>2888</v>
      </c>
      <c r="F827" s="661" t="s">
        <v>2867</v>
      </c>
      <c r="G827" s="661" t="s">
        <v>3816</v>
      </c>
      <c r="H827" s="661" t="s">
        <v>568</v>
      </c>
      <c r="I827" s="661" t="s">
        <v>3820</v>
      </c>
      <c r="J827" s="661" t="s">
        <v>3821</v>
      </c>
      <c r="K827" s="661" t="s">
        <v>3822</v>
      </c>
      <c r="L827" s="662">
        <v>0</v>
      </c>
      <c r="M827" s="662">
        <v>0</v>
      </c>
      <c r="N827" s="661">
        <v>2</v>
      </c>
      <c r="O827" s="742">
        <v>1</v>
      </c>
      <c r="P827" s="662">
        <v>0</v>
      </c>
      <c r="Q827" s="677"/>
      <c r="R827" s="661">
        <v>2</v>
      </c>
      <c r="S827" s="677">
        <v>1</v>
      </c>
      <c r="T827" s="742">
        <v>1</v>
      </c>
      <c r="U827" s="700">
        <v>1</v>
      </c>
    </row>
    <row r="828" spans="1:21" ht="14.4" customHeight="1" x14ac:dyDescent="0.3">
      <c r="A828" s="660">
        <v>32</v>
      </c>
      <c r="B828" s="661" t="s">
        <v>567</v>
      </c>
      <c r="C828" s="661">
        <v>89301322</v>
      </c>
      <c r="D828" s="740" t="s">
        <v>4384</v>
      </c>
      <c r="E828" s="741" t="s">
        <v>2888</v>
      </c>
      <c r="F828" s="661" t="s">
        <v>2867</v>
      </c>
      <c r="G828" s="661" t="s">
        <v>3633</v>
      </c>
      <c r="H828" s="661" t="s">
        <v>568</v>
      </c>
      <c r="I828" s="661" t="s">
        <v>3823</v>
      </c>
      <c r="J828" s="661" t="s">
        <v>3824</v>
      </c>
      <c r="K828" s="661" t="s">
        <v>3825</v>
      </c>
      <c r="L828" s="662">
        <v>131.54</v>
      </c>
      <c r="M828" s="662">
        <v>394.62</v>
      </c>
      <c r="N828" s="661">
        <v>3</v>
      </c>
      <c r="O828" s="742">
        <v>0.5</v>
      </c>
      <c r="P828" s="662">
        <v>394.62</v>
      </c>
      <c r="Q828" s="677">
        <v>1</v>
      </c>
      <c r="R828" s="661">
        <v>3</v>
      </c>
      <c r="S828" s="677">
        <v>1</v>
      </c>
      <c r="T828" s="742">
        <v>0.5</v>
      </c>
      <c r="U828" s="700">
        <v>1</v>
      </c>
    </row>
    <row r="829" spans="1:21" ht="14.4" customHeight="1" x14ac:dyDescent="0.3">
      <c r="A829" s="660">
        <v>32</v>
      </c>
      <c r="B829" s="661" t="s">
        <v>567</v>
      </c>
      <c r="C829" s="661">
        <v>89301322</v>
      </c>
      <c r="D829" s="740" t="s">
        <v>4384</v>
      </c>
      <c r="E829" s="741" t="s">
        <v>2888</v>
      </c>
      <c r="F829" s="661" t="s">
        <v>2867</v>
      </c>
      <c r="G829" s="661" t="s">
        <v>3826</v>
      </c>
      <c r="H829" s="661" t="s">
        <v>568</v>
      </c>
      <c r="I829" s="661" t="s">
        <v>2009</v>
      </c>
      <c r="J829" s="661" t="s">
        <v>3827</v>
      </c>
      <c r="K829" s="661" t="s">
        <v>3828</v>
      </c>
      <c r="L829" s="662">
        <v>81.78</v>
      </c>
      <c r="M829" s="662">
        <v>81.78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32</v>
      </c>
      <c r="B830" s="661" t="s">
        <v>567</v>
      </c>
      <c r="C830" s="661">
        <v>89301322</v>
      </c>
      <c r="D830" s="740" t="s">
        <v>4384</v>
      </c>
      <c r="E830" s="741" t="s">
        <v>2888</v>
      </c>
      <c r="F830" s="661" t="s">
        <v>2867</v>
      </c>
      <c r="G830" s="661" t="s">
        <v>3829</v>
      </c>
      <c r="H830" s="661" t="s">
        <v>568</v>
      </c>
      <c r="I830" s="661" t="s">
        <v>3830</v>
      </c>
      <c r="J830" s="661" t="s">
        <v>3831</v>
      </c>
      <c r="K830" s="661" t="s">
        <v>3832</v>
      </c>
      <c r="L830" s="662">
        <v>65.989999999999995</v>
      </c>
      <c r="M830" s="662">
        <v>197.96999999999997</v>
      </c>
      <c r="N830" s="661">
        <v>3</v>
      </c>
      <c r="O830" s="742">
        <v>0.5</v>
      </c>
      <c r="P830" s="662">
        <v>197.96999999999997</v>
      </c>
      <c r="Q830" s="677">
        <v>1</v>
      </c>
      <c r="R830" s="661">
        <v>3</v>
      </c>
      <c r="S830" s="677">
        <v>1</v>
      </c>
      <c r="T830" s="742">
        <v>0.5</v>
      </c>
      <c r="U830" s="700">
        <v>1</v>
      </c>
    </row>
    <row r="831" spans="1:21" ht="14.4" customHeight="1" x14ac:dyDescent="0.3">
      <c r="A831" s="660">
        <v>32</v>
      </c>
      <c r="B831" s="661" t="s">
        <v>567</v>
      </c>
      <c r="C831" s="661">
        <v>89301322</v>
      </c>
      <c r="D831" s="740" t="s">
        <v>4384</v>
      </c>
      <c r="E831" s="741" t="s">
        <v>2888</v>
      </c>
      <c r="F831" s="661" t="s">
        <v>2867</v>
      </c>
      <c r="G831" s="661" t="s">
        <v>2969</v>
      </c>
      <c r="H831" s="661" t="s">
        <v>568</v>
      </c>
      <c r="I831" s="661" t="s">
        <v>3833</v>
      </c>
      <c r="J831" s="661" t="s">
        <v>944</v>
      </c>
      <c r="K831" s="661" t="s">
        <v>3206</v>
      </c>
      <c r="L831" s="662">
        <v>0</v>
      </c>
      <c r="M831" s="662">
        <v>0</v>
      </c>
      <c r="N831" s="661">
        <v>1</v>
      </c>
      <c r="O831" s="742">
        <v>0.5</v>
      </c>
      <c r="P831" s="662"/>
      <c r="Q831" s="677"/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32</v>
      </c>
      <c r="B832" s="661" t="s">
        <v>567</v>
      </c>
      <c r="C832" s="661">
        <v>89301322</v>
      </c>
      <c r="D832" s="740" t="s">
        <v>4384</v>
      </c>
      <c r="E832" s="741" t="s">
        <v>2888</v>
      </c>
      <c r="F832" s="661" t="s">
        <v>2867</v>
      </c>
      <c r="G832" s="661" t="s">
        <v>3065</v>
      </c>
      <c r="H832" s="661" t="s">
        <v>1453</v>
      </c>
      <c r="I832" s="661" t="s">
        <v>3066</v>
      </c>
      <c r="J832" s="661" t="s">
        <v>3067</v>
      </c>
      <c r="K832" s="661" t="s">
        <v>3068</v>
      </c>
      <c r="L832" s="662">
        <v>120.61</v>
      </c>
      <c r="M832" s="662">
        <v>120.61</v>
      </c>
      <c r="N832" s="661">
        <v>1</v>
      </c>
      <c r="O832" s="742">
        <v>0.5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32</v>
      </c>
      <c r="B833" s="661" t="s">
        <v>567</v>
      </c>
      <c r="C833" s="661">
        <v>89301322</v>
      </c>
      <c r="D833" s="740" t="s">
        <v>4384</v>
      </c>
      <c r="E833" s="741" t="s">
        <v>2888</v>
      </c>
      <c r="F833" s="661" t="s">
        <v>2867</v>
      </c>
      <c r="G833" s="661" t="s">
        <v>3065</v>
      </c>
      <c r="H833" s="661" t="s">
        <v>1453</v>
      </c>
      <c r="I833" s="661" t="s">
        <v>3207</v>
      </c>
      <c r="J833" s="661" t="s">
        <v>3208</v>
      </c>
      <c r="K833" s="661" t="s">
        <v>3209</v>
      </c>
      <c r="L833" s="662">
        <v>184.74</v>
      </c>
      <c r="M833" s="662">
        <v>369.48</v>
      </c>
      <c r="N833" s="661">
        <v>2</v>
      </c>
      <c r="O833" s="742">
        <v>1.5</v>
      </c>
      <c r="P833" s="662">
        <v>184.74</v>
      </c>
      <c r="Q833" s="677">
        <v>0.5</v>
      </c>
      <c r="R833" s="661">
        <v>1</v>
      </c>
      <c r="S833" s="677">
        <v>0.5</v>
      </c>
      <c r="T833" s="742">
        <v>1</v>
      </c>
      <c r="U833" s="700">
        <v>0.66666666666666663</v>
      </c>
    </row>
    <row r="834" spans="1:21" ht="14.4" customHeight="1" x14ac:dyDescent="0.3">
      <c r="A834" s="660">
        <v>32</v>
      </c>
      <c r="B834" s="661" t="s">
        <v>567</v>
      </c>
      <c r="C834" s="661">
        <v>89301322</v>
      </c>
      <c r="D834" s="740" t="s">
        <v>4384</v>
      </c>
      <c r="E834" s="741" t="s">
        <v>2888</v>
      </c>
      <c r="F834" s="661" t="s">
        <v>2867</v>
      </c>
      <c r="G834" s="661" t="s">
        <v>3295</v>
      </c>
      <c r="H834" s="661" t="s">
        <v>568</v>
      </c>
      <c r="I834" s="661" t="s">
        <v>1413</v>
      </c>
      <c r="J834" s="661" t="s">
        <v>1414</v>
      </c>
      <c r="K834" s="661" t="s">
        <v>1415</v>
      </c>
      <c r="L834" s="662">
        <v>0</v>
      </c>
      <c r="M834" s="662">
        <v>0</v>
      </c>
      <c r="N834" s="661">
        <v>1</v>
      </c>
      <c r="O834" s="742">
        <v>0.5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32</v>
      </c>
      <c r="B835" s="661" t="s">
        <v>567</v>
      </c>
      <c r="C835" s="661">
        <v>89301322</v>
      </c>
      <c r="D835" s="740" t="s">
        <v>4384</v>
      </c>
      <c r="E835" s="741" t="s">
        <v>2888</v>
      </c>
      <c r="F835" s="661" t="s">
        <v>2867</v>
      </c>
      <c r="G835" s="661" t="s">
        <v>3295</v>
      </c>
      <c r="H835" s="661" t="s">
        <v>568</v>
      </c>
      <c r="I835" s="661" t="s">
        <v>3834</v>
      </c>
      <c r="J835" s="661" t="s">
        <v>1414</v>
      </c>
      <c r="K835" s="661" t="s">
        <v>3298</v>
      </c>
      <c r="L835" s="662">
        <v>0</v>
      </c>
      <c r="M835" s="662">
        <v>0</v>
      </c>
      <c r="N835" s="661">
        <v>1</v>
      </c>
      <c r="O835" s="742">
        <v>0.5</v>
      </c>
      <c r="P835" s="662">
        <v>0</v>
      </c>
      <c r="Q835" s="677"/>
      <c r="R835" s="661">
        <v>1</v>
      </c>
      <c r="S835" s="677">
        <v>1</v>
      </c>
      <c r="T835" s="742">
        <v>0.5</v>
      </c>
      <c r="U835" s="700">
        <v>1</v>
      </c>
    </row>
    <row r="836" spans="1:21" ht="14.4" customHeight="1" x14ac:dyDescent="0.3">
      <c r="A836" s="660">
        <v>32</v>
      </c>
      <c r="B836" s="661" t="s">
        <v>567</v>
      </c>
      <c r="C836" s="661">
        <v>89301322</v>
      </c>
      <c r="D836" s="740" t="s">
        <v>4384</v>
      </c>
      <c r="E836" s="741" t="s">
        <v>2888</v>
      </c>
      <c r="F836" s="661" t="s">
        <v>2868</v>
      </c>
      <c r="G836" s="661" t="s">
        <v>3012</v>
      </c>
      <c r="H836" s="661" t="s">
        <v>568</v>
      </c>
      <c r="I836" s="661" t="s">
        <v>3835</v>
      </c>
      <c r="J836" s="661" t="s">
        <v>3014</v>
      </c>
      <c r="K836" s="661"/>
      <c r="L836" s="662">
        <v>0</v>
      </c>
      <c r="M836" s="662">
        <v>0</v>
      </c>
      <c r="N836" s="661">
        <v>1</v>
      </c>
      <c r="O836" s="742">
        <v>1</v>
      </c>
      <c r="P836" s="662">
        <v>0</v>
      </c>
      <c r="Q836" s="677"/>
      <c r="R836" s="661">
        <v>1</v>
      </c>
      <c r="S836" s="677">
        <v>1</v>
      </c>
      <c r="T836" s="742">
        <v>1</v>
      </c>
      <c r="U836" s="700">
        <v>1</v>
      </c>
    </row>
    <row r="837" spans="1:21" ht="14.4" customHeight="1" x14ac:dyDescent="0.3">
      <c r="A837" s="660">
        <v>32</v>
      </c>
      <c r="B837" s="661" t="s">
        <v>567</v>
      </c>
      <c r="C837" s="661">
        <v>89301322</v>
      </c>
      <c r="D837" s="740" t="s">
        <v>4384</v>
      </c>
      <c r="E837" s="741" t="s">
        <v>2889</v>
      </c>
      <c r="F837" s="661" t="s">
        <v>2867</v>
      </c>
      <c r="G837" s="661" t="s">
        <v>2905</v>
      </c>
      <c r="H837" s="661" t="s">
        <v>568</v>
      </c>
      <c r="I837" s="661" t="s">
        <v>782</v>
      </c>
      <c r="J837" s="661" t="s">
        <v>779</v>
      </c>
      <c r="K837" s="661" t="s">
        <v>3299</v>
      </c>
      <c r="L837" s="662">
        <v>0</v>
      </c>
      <c r="M837" s="662">
        <v>0</v>
      </c>
      <c r="N837" s="661">
        <v>2</v>
      </c>
      <c r="O837" s="742">
        <v>1.5</v>
      </c>
      <c r="P837" s="662">
        <v>0</v>
      </c>
      <c r="Q837" s="677"/>
      <c r="R837" s="661">
        <v>1</v>
      </c>
      <c r="S837" s="677">
        <v>0.5</v>
      </c>
      <c r="T837" s="742">
        <v>0.5</v>
      </c>
      <c r="U837" s="700">
        <v>0.33333333333333331</v>
      </c>
    </row>
    <row r="838" spans="1:21" ht="14.4" customHeight="1" x14ac:dyDescent="0.3">
      <c r="A838" s="660">
        <v>32</v>
      </c>
      <c r="B838" s="661" t="s">
        <v>567</v>
      </c>
      <c r="C838" s="661">
        <v>89301322</v>
      </c>
      <c r="D838" s="740" t="s">
        <v>4384</v>
      </c>
      <c r="E838" s="741" t="s">
        <v>2889</v>
      </c>
      <c r="F838" s="661" t="s">
        <v>2867</v>
      </c>
      <c r="G838" s="661" t="s">
        <v>2909</v>
      </c>
      <c r="H838" s="661" t="s">
        <v>568</v>
      </c>
      <c r="I838" s="661" t="s">
        <v>1125</v>
      </c>
      <c r="J838" s="661" t="s">
        <v>1126</v>
      </c>
      <c r="K838" s="661" t="s">
        <v>1109</v>
      </c>
      <c r="L838" s="662">
        <v>263.26</v>
      </c>
      <c r="M838" s="662">
        <v>11846.7</v>
      </c>
      <c r="N838" s="661">
        <v>45</v>
      </c>
      <c r="O838" s="742">
        <v>16</v>
      </c>
      <c r="P838" s="662">
        <v>8424.3200000000015</v>
      </c>
      <c r="Q838" s="677">
        <v>0.71111111111111125</v>
      </c>
      <c r="R838" s="661">
        <v>32</v>
      </c>
      <c r="S838" s="677">
        <v>0.71111111111111114</v>
      </c>
      <c r="T838" s="742">
        <v>10.5</v>
      </c>
      <c r="U838" s="700">
        <v>0.65625</v>
      </c>
    </row>
    <row r="839" spans="1:21" ht="14.4" customHeight="1" x14ac:dyDescent="0.3">
      <c r="A839" s="660">
        <v>32</v>
      </c>
      <c r="B839" s="661" t="s">
        <v>567</v>
      </c>
      <c r="C839" s="661">
        <v>89301322</v>
      </c>
      <c r="D839" s="740" t="s">
        <v>4384</v>
      </c>
      <c r="E839" s="741" t="s">
        <v>2889</v>
      </c>
      <c r="F839" s="661" t="s">
        <v>2867</v>
      </c>
      <c r="G839" s="661" t="s">
        <v>2909</v>
      </c>
      <c r="H839" s="661" t="s">
        <v>568</v>
      </c>
      <c r="I839" s="661" t="s">
        <v>1107</v>
      </c>
      <c r="J839" s="661" t="s">
        <v>1108</v>
      </c>
      <c r="K839" s="661" t="s">
        <v>1109</v>
      </c>
      <c r="L839" s="662">
        <v>263.26</v>
      </c>
      <c r="M839" s="662">
        <v>526.52</v>
      </c>
      <c r="N839" s="661">
        <v>2</v>
      </c>
      <c r="O839" s="742">
        <v>1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32</v>
      </c>
      <c r="B840" s="661" t="s">
        <v>567</v>
      </c>
      <c r="C840" s="661">
        <v>89301322</v>
      </c>
      <c r="D840" s="740" t="s">
        <v>4384</v>
      </c>
      <c r="E840" s="741" t="s">
        <v>2889</v>
      </c>
      <c r="F840" s="661" t="s">
        <v>2867</v>
      </c>
      <c r="G840" s="661" t="s">
        <v>2909</v>
      </c>
      <c r="H840" s="661" t="s">
        <v>568</v>
      </c>
      <c r="I840" s="661" t="s">
        <v>2222</v>
      </c>
      <c r="J840" s="661" t="s">
        <v>3666</v>
      </c>
      <c r="K840" s="661" t="s">
        <v>3836</v>
      </c>
      <c r="L840" s="662">
        <v>0</v>
      </c>
      <c r="M840" s="662">
        <v>0</v>
      </c>
      <c r="N840" s="661">
        <v>1</v>
      </c>
      <c r="O840" s="742">
        <v>1</v>
      </c>
      <c r="P840" s="662"/>
      <c r="Q840" s="677"/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32</v>
      </c>
      <c r="B841" s="661" t="s">
        <v>567</v>
      </c>
      <c r="C841" s="661">
        <v>89301322</v>
      </c>
      <c r="D841" s="740" t="s">
        <v>4384</v>
      </c>
      <c r="E841" s="741" t="s">
        <v>2889</v>
      </c>
      <c r="F841" s="661" t="s">
        <v>2867</v>
      </c>
      <c r="G841" s="661" t="s">
        <v>2909</v>
      </c>
      <c r="H841" s="661" t="s">
        <v>568</v>
      </c>
      <c r="I841" s="661" t="s">
        <v>3451</v>
      </c>
      <c r="J841" s="661" t="s">
        <v>2128</v>
      </c>
      <c r="K841" s="661" t="s">
        <v>3452</v>
      </c>
      <c r="L841" s="662">
        <v>0</v>
      </c>
      <c r="M841" s="662">
        <v>0</v>
      </c>
      <c r="N841" s="661">
        <v>2</v>
      </c>
      <c r="O841" s="742">
        <v>0.5</v>
      </c>
      <c r="P841" s="662">
        <v>0</v>
      </c>
      <c r="Q841" s="677"/>
      <c r="R841" s="661">
        <v>2</v>
      </c>
      <c r="S841" s="677">
        <v>1</v>
      </c>
      <c r="T841" s="742">
        <v>0.5</v>
      </c>
      <c r="U841" s="700">
        <v>1</v>
      </c>
    </row>
    <row r="842" spans="1:21" ht="14.4" customHeight="1" x14ac:dyDescent="0.3">
      <c r="A842" s="660">
        <v>32</v>
      </c>
      <c r="B842" s="661" t="s">
        <v>567</v>
      </c>
      <c r="C842" s="661">
        <v>89301322</v>
      </c>
      <c r="D842" s="740" t="s">
        <v>4384</v>
      </c>
      <c r="E842" s="741" t="s">
        <v>2889</v>
      </c>
      <c r="F842" s="661" t="s">
        <v>2867</v>
      </c>
      <c r="G842" s="661" t="s">
        <v>2909</v>
      </c>
      <c r="H842" s="661" t="s">
        <v>568</v>
      </c>
      <c r="I842" s="661" t="s">
        <v>3837</v>
      </c>
      <c r="J842" s="661" t="s">
        <v>2128</v>
      </c>
      <c r="K842" s="661" t="s">
        <v>3452</v>
      </c>
      <c r="L842" s="662">
        <v>0</v>
      </c>
      <c r="M842" s="662">
        <v>0</v>
      </c>
      <c r="N842" s="661">
        <v>1</v>
      </c>
      <c r="O842" s="742">
        <v>1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32</v>
      </c>
      <c r="B843" s="661" t="s">
        <v>567</v>
      </c>
      <c r="C843" s="661">
        <v>89301322</v>
      </c>
      <c r="D843" s="740" t="s">
        <v>4384</v>
      </c>
      <c r="E843" s="741" t="s">
        <v>2889</v>
      </c>
      <c r="F843" s="661" t="s">
        <v>2867</v>
      </c>
      <c r="G843" s="661" t="s">
        <v>2910</v>
      </c>
      <c r="H843" s="661" t="s">
        <v>568</v>
      </c>
      <c r="I843" s="661" t="s">
        <v>3212</v>
      </c>
      <c r="J843" s="661" t="s">
        <v>3213</v>
      </c>
      <c r="K843" s="661" t="s">
        <v>3016</v>
      </c>
      <c r="L843" s="662">
        <v>85.71</v>
      </c>
      <c r="M843" s="662">
        <v>85.71</v>
      </c>
      <c r="N843" s="661">
        <v>1</v>
      </c>
      <c r="O843" s="742">
        <v>0.5</v>
      </c>
      <c r="P843" s="662">
        <v>85.71</v>
      </c>
      <c r="Q843" s="677">
        <v>1</v>
      </c>
      <c r="R843" s="661">
        <v>1</v>
      </c>
      <c r="S843" s="677">
        <v>1</v>
      </c>
      <c r="T843" s="742">
        <v>0.5</v>
      </c>
      <c r="U843" s="700">
        <v>1</v>
      </c>
    </row>
    <row r="844" spans="1:21" ht="14.4" customHeight="1" x14ac:dyDescent="0.3">
      <c r="A844" s="660">
        <v>32</v>
      </c>
      <c r="B844" s="661" t="s">
        <v>567</v>
      </c>
      <c r="C844" s="661">
        <v>89301322</v>
      </c>
      <c r="D844" s="740" t="s">
        <v>4384</v>
      </c>
      <c r="E844" s="741" t="s">
        <v>2889</v>
      </c>
      <c r="F844" s="661" t="s">
        <v>2867</v>
      </c>
      <c r="G844" s="661" t="s">
        <v>2910</v>
      </c>
      <c r="H844" s="661" t="s">
        <v>568</v>
      </c>
      <c r="I844" s="661" t="s">
        <v>3015</v>
      </c>
      <c r="J844" s="661" t="s">
        <v>2914</v>
      </c>
      <c r="K844" s="661" t="s">
        <v>3016</v>
      </c>
      <c r="L844" s="662">
        <v>0</v>
      </c>
      <c r="M844" s="662">
        <v>0</v>
      </c>
      <c r="N844" s="661">
        <v>8</v>
      </c>
      <c r="O844" s="742">
        <v>5.5</v>
      </c>
      <c r="P844" s="662">
        <v>0</v>
      </c>
      <c r="Q844" s="677"/>
      <c r="R844" s="661">
        <v>5</v>
      </c>
      <c r="S844" s="677">
        <v>0.625</v>
      </c>
      <c r="T844" s="742">
        <v>3</v>
      </c>
      <c r="U844" s="700">
        <v>0.54545454545454541</v>
      </c>
    </row>
    <row r="845" spans="1:21" ht="14.4" customHeight="1" x14ac:dyDescent="0.3">
      <c r="A845" s="660">
        <v>32</v>
      </c>
      <c r="B845" s="661" t="s">
        <v>567</v>
      </c>
      <c r="C845" s="661">
        <v>89301322</v>
      </c>
      <c r="D845" s="740" t="s">
        <v>4384</v>
      </c>
      <c r="E845" s="741" t="s">
        <v>2889</v>
      </c>
      <c r="F845" s="661" t="s">
        <v>2867</v>
      </c>
      <c r="G845" s="661" t="s">
        <v>2910</v>
      </c>
      <c r="H845" s="661" t="s">
        <v>568</v>
      </c>
      <c r="I845" s="661" t="s">
        <v>2911</v>
      </c>
      <c r="J845" s="661" t="s">
        <v>674</v>
      </c>
      <c r="K845" s="661" t="s">
        <v>2912</v>
      </c>
      <c r="L845" s="662">
        <v>135.25</v>
      </c>
      <c r="M845" s="662">
        <v>541</v>
      </c>
      <c r="N845" s="661">
        <v>4</v>
      </c>
      <c r="O845" s="742">
        <v>3</v>
      </c>
      <c r="P845" s="662">
        <v>135.25</v>
      </c>
      <c r="Q845" s="677">
        <v>0.25</v>
      </c>
      <c r="R845" s="661">
        <v>1</v>
      </c>
      <c r="S845" s="677">
        <v>0.25</v>
      </c>
      <c r="T845" s="742">
        <v>0.5</v>
      </c>
      <c r="U845" s="700">
        <v>0.16666666666666666</v>
      </c>
    </row>
    <row r="846" spans="1:21" ht="14.4" customHeight="1" x14ac:dyDescent="0.3">
      <c r="A846" s="660">
        <v>32</v>
      </c>
      <c r="B846" s="661" t="s">
        <v>567</v>
      </c>
      <c r="C846" s="661">
        <v>89301322</v>
      </c>
      <c r="D846" s="740" t="s">
        <v>4384</v>
      </c>
      <c r="E846" s="741" t="s">
        <v>2889</v>
      </c>
      <c r="F846" s="661" t="s">
        <v>2867</v>
      </c>
      <c r="G846" s="661" t="s">
        <v>2974</v>
      </c>
      <c r="H846" s="661" t="s">
        <v>568</v>
      </c>
      <c r="I846" s="661" t="s">
        <v>3838</v>
      </c>
      <c r="J846" s="661" t="s">
        <v>3839</v>
      </c>
      <c r="K846" s="661" t="s">
        <v>2802</v>
      </c>
      <c r="L846" s="662">
        <v>10.26</v>
      </c>
      <c r="M846" s="662">
        <v>10.26</v>
      </c>
      <c r="N846" s="661">
        <v>1</v>
      </c>
      <c r="O846" s="742">
        <v>1</v>
      </c>
      <c r="P846" s="662">
        <v>10.26</v>
      </c>
      <c r="Q846" s="677">
        <v>1</v>
      </c>
      <c r="R846" s="661">
        <v>1</v>
      </c>
      <c r="S846" s="677">
        <v>1</v>
      </c>
      <c r="T846" s="742">
        <v>1</v>
      </c>
      <c r="U846" s="700">
        <v>1</v>
      </c>
    </row>
    <row r="847" spans="1:21" ht="14.4" customHeight="1" x14ac:dyDescent="0.3">
      <c r="A847" s="660">
        <v>32</v>
      </c>
      <c r="B847" s="661" t="s">
        <v>567</v>
      </c>
      <c r="C847" s="661">
        <v>89301322</v>
      </c>
      <c r="D847" s="740" t="s">
        <v>4384</v>
      </c>
      <c r="E847" s="741" t="s">
        <v>2889</v>
      </c>
      <c r="F847" s="661" t="s">
        <v>2867</v>
      </c>
      <c r="G847" s="661" t="s">
        <v>2974</v>
      </c>
      <c r="H847" s="661" t="s">
        <v>1453</v>
      </c>
      <c r="I847" s="661" t="s">
        <v>1530</v>
      </c>
      <c r="J847" s="661" t="s">
        <v>2799</v>
      </c>
      <c r="K847" s="661" t="s">
        <v>2800</v>
      </c>
      <c r="L847" s="662">
        <v>6.68</v>
      </c>
      <c r="M847" s="662">
        <v>33.4</v>
      </c>
      <c r="N847" s="661">
        <v>5</v>
      </c>
      <c r="O847" s="742">
        <v>1.5</v>
      </c>
      <c r="P847" s="662">
        <v>20.04</v>
      </c>
      <c r="Q847" s="677">
        <v>0.6</v>
      </c>
      <c r="R847" s="661">
        <v>3</v>
      </c>
      <c r="S847" s="677">
        <v>0.6</v>
      </c>
      <c r="T847" s="742">
        <v>0.5</v>
      </c>
      <c r="U847" s="700">
        <v>0.33333333333333331</v>
      </c>
    </row>
    <row r="848" spans="1:21" ht="14.4" customHeight="1" x14ac:dyDescent="0.3">
      <c r="A848" s="660">
        <v>32</v>
      </c>
      <c r="B848" s="661" t="s">
        <v>567</v>
      </c>
      <c r="C848" s="661">
        <v>89301322</v>
      </c>
      <c r="D848" s="740" t="s">
        <v>4384</v>
      </c>
      <c r="E848" s="741" t="s">
        <v>2889</v>
      </c>
      <c r="F848" s="661" t="s">
        <v>2867</v>
      </c>
      <c r="G848" s="661" t="s">
        <v>2974</v>
      </c>
      <c r="H848" s="661" t="s">
        <v>568</v>
      </c>
      <c r="I848" s="661" t="s">
        <v>3840</v>
      </c>
      <c r="J848" s="661" t="s">
        <v>3841</v>
      </c>
      <c r="K848" s="661" t="s">
        <v>2800</v>
      </c>
      <c r="L848" s="662">
        <v>5.14</v>
      </c>
      <c r="M848" s="662">
        <v>10.28</v>
      </c>
      <c r="N848" s="661">
        <v>2</v>
      </c>
      <c r="O848" s="742">
        <v>0.5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32</v>
      </c>
      <c r="B849" s="661" t="s">
        <v>567</v>
      </c>
      <c r="C849" s="661">
        <v>89301322</v>
      </c>
      <c r="D849" s="740" t="s">
        <v>4384</v>
      </c>
      <c r="E849" s="741" t="s">
        <v>2889</v>
      </c>
      <c r="F849" s="661" t="s">
        <v>2867</v>
      </c>
      <c r="G849" s="661" t="s">
        <v>3842</v>
      </c>
      <c r="H849" s="661" t="s">
        <v>568</v>
      </c>
      <c r="I849" s="661" t="s">
        <v>3843</v>
      </c>
      <c r="J849" s="661" t="s">
        <v>3844</v>
      </c>
      <c r="K849" s="661" t="s">
        <v>3845</v>
      </c>
      <c r="L849" s="662">
        <v>4927.87</v>
      </c>
      <c r="M849" s="662">
        <v>4927.87</v>
      </c>
      <c r="N849" s="661">
        <v>1</v>
      </c>
      <c r="O849" s="742">
        <v>1</v>
      </c>
      <c r="P849" s="662"/>
      <c r="Q849" s="677">
        <v>0</v>
      </c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32</v>
      </c>
      <c r="B850" s="661" t="s">
        <v>567</v>
      </c>
      <c r="C850" s="661">
        <v>89301322</v>
      </c>
      <c r="D850" s="740" t="s">
        <v>4384</v>
      </c>
      <c r="E850" s="741" t="s">
        <v>2889</v>
      </c>
      <c r="F850" s="661" t="s">
        <v>2867</v>
      </c>
      <c r="G850" s="661" t="s">
        <v>3110</v>
      </c>
      <c r="H850" s="661" t="s">
        <v>1453</v>
      </c>
      <c r="I850" s="661" t="s">
        <v>3111</v>
      </c>
      <c r="J850" s="661" t="s">
        <v>1464</v>
      </c>
      <c r="K850" s="661" t="s">
        <v>3112</v>
      </c>
      <c r="L850" s="662">
        <v>144.01</v>
      </c>
      <c r="M850" s="662">
        <v>288.02</v>
      </c>
      <c r="N850" s="661">
        <v>2</v>
      </c>
      <c r="O850" s="742">
        <v>0.5</v>
      </c>
      <c r="P850" s="662">
        <v>288.02</v>
      </c>
      <c r="Q850" s="677">
        <v>1</v>
      </c>
      <c r="R850" s="661">
        <v>2</v>
      </c>
      <c r="S850" s="677">
        <v>1</v>
      </c>
      <c r="T850" s="742">
        <v>0.5</v>
      </c>
      <c r="U850" s="700">
        <v>1</v>
      </c>
    </row>
    <row r="851" spans="1:21" ht="14.4" customHeight="1" x14ac:dyDescent="0.3">
      <c r="A851" s="660">
        <v>32</v>
      </c>
      <c r="B851" s="661" t="s">
        <v>567</v>
      </c>
      <c r="C851" s="661">
        <v>89301322</v>
      </c>
      <c r="D851" s="740" t="s">
        <v>4384</v>
      </c>
      <c r="E851" s="741" t="s">
        <v>2889</v>
      </c>
      <c r="F851" s="661" t="s">
        <v>2867</v>
      </c>
      <c r="G851" s="661" t="s">
        <v>2915</v>
      </c>
      <c r="H851" s="661" t="s">
        <v>568</v>
      </c>
      <c r="I851" s="661" t="s">
        <v>3731</v>
      </c>
      <c r="J851" s="661" t="s">
        <v>932</v>
      </c>
      <c r="K851" s="661" t="s">
        <v>3628</v>
      </c>
      <c r="L851" s="662">
        <v>0</v>
      </c>
      <c r="M851" s="662">
        <v>0</v>
      </c>
      <c r="N851" s="661">
        <v>1</v>
      </c>
      <c r="O851" s="742">
        <v>0.5</v>
      </c>
      <c r="P851" s="662"/>
      <c r="Q851" s="677"/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32</v>
      </c>
      <c r="B852" s="661" t="s">
        <v>567</v>
      </c>
      <c r="C852" s="661">
        <v>89301322</v>
      </c>
      <c r="D852" s="740" t="s">
        <v>4384</v>
      </c>
      <c r="E852" s="741" t="s">
        <v>2889</v>
      </c>
      <c r="F852" s="661" t="s">
        <v>2867</v>
      </c>
      <c r="G852" s="661" t="s">
        <v>2918</v>
      </c>
      <c r="H852" s="661" t="s">
        <v>1453</v>
      </c>
      <c r="I852" s="661" t="s">
        <v>2467</v>
      </c>
      <c r="J852" s="661" t="s">
        <v>611</v>
      </c>
      <c r="K852" s="661" t="s">
        <v>2833</v>
      </c>
      <c r="L852" s="662">
        <v>154.36000000000001</v>
      </c>
      <c r="M852" s="662">
        <v>154.36000000000001</v>
      </c>
      <c r="N852" s="661">
        <v>1</v>
      </c>
      <c r="O852" s="742">
        <v>0.5</v>
      </c>
      <c r="P852" s="662">
        <v>154.36000000000001</v>
      </c>
      <c r="Q852" s="677">
        <v>1</v>
      </c>
      <c r="R852" s="661">
        <v>1</v>
      </c>
      <c r="S852" s="677">
        <v>1</v>
      </c>
      <c r="T852" s="742">
        <v>0.5</v>
      </c>
      <c r="U852" s="700">
        <v>1</v>
      </c>
    </row>
    <row r="853" spans="1:21" ht="14.4" customHeight="1" x14ac:dyDescent="0.3">
      <c r="A853" s="660">
        <v>32</v>
      </c>
      <c r="B853" s="661" t="s">
        <v>567</v>
      </c>
      <c r="C853" s="661">
        <v>89301322</v>
      </c>
      <c r="D853" s="740" t="s">
        <v>4384</v>
      </c>
      <c r="E853" s="741" t="s">
        <v>2889</v>
      </c>
      <c r="F853" s="661" t="s">
        <v>2867</v>
      </c>
      <c r="G853" s="661" t="s">
        <v>3139</v>
      </c>
      <c r="H853" s="661" t="s">
        <v>1453</v>
      </c>
      <c r="I853" s="661" t="s">
        <v>3142</v>
      </c>
      <c r="J853" s="661" t="s">
        <v>3141</v>
      </c>
      <c r="K853" s="661" t="s">
        <v>1417</v>
      </c>
      <c r="L853" s="662">
        <v>208.19</v>
      </c>
      <c r="M853" s="662">
        <v>208.19</v>
      </c>
      <c r="N853" s="661">
        <v>1</v>
      </c>
      <c r="O853" s="742">
        <v>0.5</v>
      </c>
      <c r="P853" s="662">
        <v>208.19</v>
      </c>
      <c r="Q853" s="677">
        <v>1</v>
      </c>
      <c r="R853" s="661">
        <v>1</v>
      </c>
      <c r="S853" s="677">
        <v>1</v>
      </c>
      <c r="T853" s="742">
        <v>0.5</v>
      </c>
      <c r="U853" s="700">
        <v>1</v>
      </c>
    </row>
    <row r="854" spans="1:21" ht="14.4" customHeight="1" x14ac:dyDescent="0.3">
      <c r="A854" s="660">
        <v>32</v>
      </c>
      <c r="B854" s="661" t="s">
        <v>567</v>
      </c>
      <c r="C854" s="661">
        <v>89301322</v>
      </c>
      <c r="D854" s="740" t="s">
        <v>4384</v>
      </c>
      <c r="E854" s="741" t="s">
        <v>2889</v>
      </c>
      <c r="F854" s="661" t="s">
        <v>2867</v>
      </c>
      <c r="G854" s="661" t="s">
        <v>3139</v>
      </c>
      <c r="H854" s="661" t="s">
        <v>1453</v>
      </c>
      <c r="I854" s="661" t="s">
        <v>2367</v>
      </c>
      <c r="J854" s="661" t="s">
        <v>2368</v>
      </c>
      <c r="K854" s="661" t="s">
        <v>2825</v>
      </c>
      <c r="L854" s="662">
        <v>416.37</v>
      </c>
      <c r="M854" s="662">
        <v>416.37</v>
      </c>
      <c r="N854" s="661">
        <v>1</v>
      </c>
      <c r="O854" s="742">
        <v>0.5</v>
      </c>
      <c r="P854" s="662">
        <v>416.37</v>
      </c>
      <c r="Q854" s="677">
        <v>1</v>
      </c>
      <c r="R854" s="661">
        <v>1</v>
      </c>
      <c r="S854" s="677">
        <v>1</v>
      </c>
      <c r="T854" s="742">
        <v>0.5</v>
      </c>
      <c r="U854" s="700">
        <v>1</v>
      </c>
    </row>
    <row r="855" spans="1:21" ht="14.4" customHeight="1" x14ac:dyDescent="0.3">
      <c r="A855" s="660">
        <v>32</v>
      </c>
      <c r="B855" s="661" t="s">
        <v>567</v>
      </c>
      <c r="C855" s="661">
        <v>89301322</v>
      </c>
      <c r="D855" s="740" t="s">
        <v>4384</v>
      </c>
      <c r="E855" s="741" t="s">
        <v>2889</v>
      </c>
      <c r="F855" s="661" t="s">
        <v>2867</v>
      </c>
      <c r="G855" s="661" t="s">
        <v>3385</v>
      </c>
      <c r="H855" s="661" t="s">
        <v>1453</v>
      </c>
      <c r="I855" s="661" t="s">
        <v>1777</v>
      </c>
      <c r="J855" s="661" t="s">
        <v>1778</v>
      </c>
      <c r="K855" s="661" t="s">
        <v>1779</v>
      </c>
      <c r="L855" s="662">
        <v>119.7</v>
      </c>
      <c r="M855" s="662">
        <v>119.7</v>
      </c>
      <c r="N855" s="661">
        <v>1</v>
      </c>
      <c r="O855" s="742">
        <v>0.5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32</v>
      </c>
      <c r="B856" s="661" t="s">
        <v>567</v>
      </c>
      <c r="C856" s="661">
        <v>89301322</v>
      </c>
      <c r="D856" s="740" t="s">
        <v>4384</v>
      </c>
      <c r="E856" s="741" t="s">
        <v>2889</v>
      </c>
      <c r="F856" s="661" t="s">
        <v>2867</v>
      </c>
      <c r="G856" s="661" t="s">
        <v>3846</v>
      </c>
      <c r="H856" s="661" t="s">
        <v>1453</v>
      </c>
      <c r="I856" s="661" t="s">
        <v>1008</v>
      </c>
      <c r="J856" s="661" t="s">
        <v>3847</v>
      </c>
      <c r="K856" s="661" t="s">
        <v>3848</v>
      </c>
      <c r="L856" s="662">
        <v>103.8</v>
      </c>
      <c r="M856" s="662">
        <v>207.6</v>
      </c>
      <c r="N856" s="661">
        <v>2</v>
      </c>
      <c r="O856" s="742">
        <v>1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32</v>
      </c>
      <c r="B857" s="661" t="s">
        <v>567</v>
      </c>
      <c r="C857" s="661">
        <v>89301322</v>
      </c>
      <c r="D857" s="740" t="s">
        <v>4384</v>
      </c>
      <c r="E857" s="741" t="s">
        <v>2889</v>
      </c>
      <c r="F857" s="661" t="s">
        <v>2867</v>
      </c>
      <c r="G857" s="661" t="s">
        <v>3028</v>
      </c>
      <c r="H857" s="661" t="s">
        <v>568</v>
      </c>
      <c r="I857" s="661" t="s">
        <v>3849</v>
      </c>
      <c r="J857" s="661" t="s">
        <v>3850</v>
      </c>
      <c r="K857" s="661" t="s">
        <v>2620</v>
      </c>
      <c r="L857" s="662">
        <v>140.44</v>
      </c>
      <c r="M857" s="662">
        <v>140.44</v>
      </c>
      <c r="N857" s="661">
        <v>1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32</v>
      </c>
      <c r="B858" s="661" t="s">
        <v>567</v>
      </c>
      <c r="C858" s="661">
        <v>89301322</v>
      </c>
      <c r="D858" s="740" t="s">
        <v>4384</v>
      </c>
      <c r="E858" s="741" t="s">
        <v>2889</v>
      </c>
      <c r="F858" s="661" t="s">
        <v>2867</v>
      </c>
      <c r="G858" s="661" t="s">
        <v>3028</v>
      </c>
      <c r="H858" s="661" t="s">
        <v>568</v>
      </c>
      <c r="I858" s="661" t="s">
        <v>3851</v>
      </c>
      <c r="J858" s="661" t="s">
        <v>3850</v>
      </c>
      <c r="K858" s="661" t="s">
        <v>2825</v>
      </c>
      <c r="L858" s="662">
        <v>234.07</v>
      </c>
      <c r="M858" s="662">
        <v>234.07</v>
      </c>
      <c r="N858" s="661">
        <v>1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32</v>
      </c>
      <c r="B859" s="661" t="s">
        <v>567</v>
      </c>
      <c r="C859" s="661">
        <v>89301322</v>
      </c>
      <c r="D859" s="740" t="s">
        <v>4384</v>
      </c>
      <c r="E859" s="741" t="s">
        <v>2889</v>
      </c>
      <c r="F859" s="661" t="s">
        <v>2867</v>
      </c>
      <c r="G859" s="661" t="s">
        <v>3113</v>
      </c>
      <c r="H859" s="661" t="s">
        <v>568</v>
      </c>
      <c r="I859" s="661" t="s">
        <v>3852</v>
      </c>
      <c r="J859" s="661" t="s">
        <v>3853</v>
      </c>
      <c r="K859" s="661" t="s">
        <v>3854</v>
      </c>
      <c r="L859" s="662">
        <v>0</v>
      </c>
      <c r="M859" s="662">
        <v>0</v>
      </c>
      <c r="N859" s="661">
        <v>2</v>
      </c>
      <c r="O859" s="742">
        <v>0.5</v>
      </c>
      <c r="P859" s="662">
        <v>0</v>
      </c>
      <c r="Q859" s="677"/>
      <c r="R859" s="661">
        <v>2</v>
      </c>
      <c r="S859" s="677">
        <v>1</v>
      </c>
      <c r="T859" s="742">
        <v>0.5</v>
      </c>
      <c r="U859" s="700">
        <v>1</v>
      </c>
    </row>
    <row r="860" spans="1:21" ht="14.4" customHeight="1" x14ac:dyDescent="0.3">
      <c r="A860" s="660">
        <v>32</v>
      </c>
      <c r="B860" s="661" t="s">
        <v>567</v>
      </c>
      <c r="C860" s="661">
        <v>89301322</v>
      </c>
      <c r="D860" s="740" t="s">
        <v>4384</v>
      </c>
      <c r="E860" s="741" t="s">
        <v>2889</v>
      </c>
      <c r="F860" s="661" t="s">
        <v>2867</v>
      </c>
      <c r="G860" s="661" t="s">
        <v>3113</v>
      </c>
      <c r="H860" s="661" t="s">
        <v>1453</v>
      </c>
      <c r="I860" s="661" t="s">
        <v>3541</v>
      </c>
      <c r="J860" s="661" t="s">
        <v>3542</v>
      </c>
      <c r="K860" s="661" t="s">
        <v>1585</v>
      </c>
      <c r="L860" s="662">
        <v>70.23</v>
      </c>
      <c r="M860" s="662">
        <v>70.23</v>
      </c>
      <c r="N860" s="661">
        <v>1</v>
      </c>
      <c r="O860" s="742">
        <v>0.5</v>
      </c>
      <c r="P860" s="662">
        <v>70.23</v>
      </c>
      <c r="Q860" s="677">
        <v>1</v>
      </c>
      <c r="R860" s="661">
        <v>1</v>
      </c>
      <c r="S860" s="677">
        <v>1</v>
      </c>
      <c r="T860" s="742">
        <v>0.5</v>
      </c>
      <c r="U860" s="700">
        <v>1</v>
      </c>
    </row>
    <row r="861" spans="1:21" ht="14.4" customHeight="1" x14ac:dyDescent="0.3">
      <c r="A861" s="660">
        <v>32</v>
      </c>
      <c r="B861" s="661" t="s">
        <v>567</v>
      </c>
      <c r="C861" s="661">
        <v>89301322</v>
      </c>
      <c r="D861" s="740" t="s">
        <v>4384</v>
      </c>
      <c r="E861" s="741" t="s">
        <v>2889</v>
      </c>
      <c r="F861" s="661" t="s">
        <v>2867</v>
      </c>
      <c r="G861" s="661" t="s">
        <v>3113</v>
      </c>
      <c r="H861" s="661" t="s">
        <v>568</v>
      </c>
      <c r="I861" s="661" t="s">
        <v>3855</v>
      </c>
      <c r="J861" s="661" t="s">
        <v>3856</v>
      </c>
      <c r="K861" s="661" t="s">
        <v>1503</v>
      </c>
      <c r="L861" s="662">
        <v>35.11</v>
      </c>
      <c r="M861" s="662">
        <v>35.11</v>
      </c>
      <c r="N861" s="661">
        <v>1</v>
      </c>
      <c r="O861" s="742">
        <v>1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32</v>
      </c>
      <c r="B862" s="661" t="s">
        <v>567</v>
      </c>
      <c r="C862" s="661">
        <v>89301322</v>
      </c>
      <c r="D862" s="740" t="s">
        <v>4384</v>
      </c>
      <c r="E862" s="741" t="s">
        <v>2889</v>
      </c>
      <c r="F862" s="661" t="s">
        <v>2867</v>
      </c>
      <c r="G862" s="661" t="s">
        <v>3113</v>
      </c>
      <c r="H862" s="661" t="s">
        <v>568</v>
      </c>
      <c r="I862" s="661" t="s">
        <v>3857</v>
      </c>
      <c r="J862" s="661" t="s">
        <v>3858</v>
      </c>
      <c r="K862" s="661" t="s">
        <v>3859</v>
      </c>
      <c r="L862" s="662">
        <v>0</v>
      </c>
      <c r="M862" s="662">
        <v>0</v>
      </c>
      <c r="N862" s="661">
        <v>1</v>
      </c>
      <c r="O862" s="742">
        <v>1</v>
      </c>
      <c r="P862" s="662"/>
      <c r="Q862" s="677"/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32</v>
      </c>
      <c r="B863" s="661" t="s">
        <v>567</v>
      </c>
      <c r="C863" s="661">
        <v>89301322</v>
      </c>
      <c r="D863" s="740" t="s">
        <v>4384</v>
      </c>
      <c r="E863" s="741" t="s">
        <v>2889</v>
      </c>
      <c r="F863" s="661" t="s">
        <v>2867</v>
      </c>
      <c r="G863" s="661" t="s">
        <v>2919</v>
      </c>
      <c r="H863" s="661" t="s">
        <v>568</v>
      </c>
      <c r="I863" s="661" t="s">
        <v>3860</v>
      </c>
      <c r="J863" s="661" t="s">
        <v>2920</v>
      </c>
      <c r="K863" s="661" t="s">
        <v>2921</v>
      </c>
      <c r="L863" s="662">
        <v>0</v>
      </c>
      <c r="M863" s="662">
        <v>0</v>
      </c>
      <c r="N863" s="661">
        <v>3</v>
      </c>
      <c r="O863" s="742">
        <v>1</v>
      </c>
      <c r="P863" s="662"/>
      <c r="Q863" s="677"/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32</v>
      </c>
      <c r="B864" s="661" t="s">
        <v>567</v>
      </c>
      <c r="C864" s="661">
        <v>89301322</v>
      </c>
      <c r="D864" s="740" t="s">
        <v>4384</v>
      </c>
      <c r="E864" s="741" t="s">
        <v>2889</v>
      </c>
      <c r="F864" s="661" t="s">
        <v>2867</v>
      </c>
      <c r="G864" s="661" t="s">
        <v>2975</v>
      </c>
      <c r="H864" s="661" t="s">
        <v>568</v>
      </c>
      <c r="I864" s="661" t="s">
        <v>3861</v>
      </c>
      <c r="J864" s="661" t="s">
        <v>1713</v>
      </c>
      <c r="K864" s="661" t="s">
        <v>2760</v>
      </c>
      <c r="L864" s="662">
        <v>170.52</v>
      </c>
      <c r="M864" s="662">
        <v>170.52</v>
      </c>
      <c r="N864" s="661">
        <v>1</v>
      </c>
      <c r="O864" s="742">
        <v>0.5</v>
      </c>
      <c r="P864" s="662">
        <v>170.52</v>
      </c>
      <c r="Q864" s="677">
        <v>1</v>
      </c>
      <c r="R864" s="661">
        <v>1</v>
      </c>
      <c r="S864" s="677">
        <v>1</v>
      </c>
      <c r="T864" s="742">
        <v>0.5</v>
      </c>
      <c r="U864" s="700">
        <v>1</v>
      </c>
    </row>
    <row r="865" spans="1:21" ht="14.4" customHeight="1" x14ac:dyDescent="0.3">
      <c r="A865" s="660">
        <v>32</v>
      </c>
      <c r="B865" s="661" t="s">
        <v>567</v>
      </c>
      <c r="C865" s="661">
        <v>89301322</v>
      </c>
      <c r="D865" s="740" t="s">
        <v>4384</v>
      </c>
      <c r="E865" s="741" t="s">
        <v>2889</v>
      </c>
      <c r="F865" s="661" t="s">
        <v>2867</v>
      </c>
      <c r="G865" s="661" t="s">
        <v>2975</v>
      </c>
      <c r="H865" s="661" t="s">
        <v>568</v>
      </c>
      <c r="I865" s="661" t="s">
        <v>1712</v>
      </c>
      <c r="J865" s="661" t="s">
        <v>1713</v>
      </c>
      <c r="K865" s="661" t="s">
        <v>2760</v>
      </c>
      <c r="L865" s="662">
        <v>170.52</v>
      </c>
      <c r="M865" s="662">
        <v>1023.1200000000001</v>
      </c>
      <c r="N865" s="661">
        <v>6</v>
      </c>
      <c r="O865" s="742">
        <v>2.5</v>
      </c>
      <c r="P865" s="662">
        <v>1023.1200000000001</v>
      </c>
      <c r="Q865" s="677">
        <v>1</v>
      </c>
      <c r="R865" s="661">
        <v>6</v>
      </c>
      <c r="S865" s="677">
        <v>1</v>
      </c>
      <c r="T865" s="742">
        <v>2.5</v>
      </c>
      <c r="U865" s="700">
        <v>1</v>
      </c>
    </row>
    <row r="866" spans="1:21" ht="14.4" customHeight="1" x14ac:dyDescent="0.3">
      <c r="A866" s="660">
        <v>32</v>
      </c>
      <c r="B866" s="661" t="s">
        <v>567</v>
      </c>
      <c r="C866" s="661">
        <v>89301322</v>
      </c>
      <c r="D866" s="740" t="s">
        <v>4384</v>
      </c>
      <c r="E866" s="741" t="s">
        <v>2889</v>
      </c>
      <c r="F866" s="661" t="s">
        <v>2867</v>
      </c>
      <c r="G866" s="661" t="s">
        <v>3085</v>
      </c>
      <c r="H866" s="661" t="s">
        <v>1453</v>
      </c>
      <c r="I866" s="661" t="s">
        <v>1517</v>
      </c>
      <c r="J866" s="661" t="s">
        <v>1456</v>
      </c>
      <c r="K866" s="661" t="s">
        <v>1585</v>
      </c>
      <c r="L866" s="662">
        <v>113.66</v>
      </c>
      <c r="M866" s="662">
        <v>113.66</v>
      </c>
      <c r="N866" s="661">
        <v>1</v>
      </c>
      <c r="O866" s="742">
        <v>1</v>
      </c>
      <c r="P866" s="662">
        <v>113.66</v>
      </c>
      <c r="Q866" s="677">
        <v>1</v>
      </c>
      <c r="R866" s="661">
        <v>1</v>
      </c>
      <c r="S866" s="677">
        <v>1</v>
      </c>
      <c r="T866" s="742">
        <v>1</v>
      </c>
      <c r="U866" s="700">
        <v>1</v>
      </c>
    </row>
    <row r="867" spans="1:21" ht="14.4" customHeight="1" x14ac:dyDescent="0.3">
      <c r="A867" s="660">
        <v>32</v>
      </c>
      <c r="B867" s="661" t="s">
        <v>567</v>
      </c>
      <c r="C867" s="661">
        <v>89301322</v>
      </c>
      <c r="D867" s="740" t="s">
        <v>4384</v>
      </c>
      <c r="E867" s="741" t="s">
        <v>2889</v>
      </c>
      <c r="F867" s="661" t="s">
        <v>2867</v>
      </c>
      <c r="G867" s="661" t="s">
        <v>3862</v>
      </c>
      <c r="H867" s="661" t="s">
        <v>568</v>
      </c>
      <c r="I867" s="661" t="s">
        <v>1117</v>
      </c>
      <c r="J867" s="661" t="s">
        <v>1118</v>
      </c>
      <c r="K867" s="661" t="s">
        <v>1119</v>
      </c>
      <c r="L867" s="662">
        <v>0</v>
      </c>
      <c r="M867" s="662">
        <v>0</v>
      </c>
      <c r="N867" s="661">
        <v>2</v>
      </c>
      <c r="O867" s="742">
        <v>0.5</v>
      </c>
      <c r="P867" s="662">
        <v>0</v>
      </c>
      <c r="Q867" s="677"/>
      <c r="R867" s="661">
        <v>2</v>
      </c>
      <c r="S867" s="677">
        <v>1</v>
      </c>
      <c r="T867" s="742">
        <v>0.5</v>
      </c>
      <c r="U867" s="700">
        <v>1</v>
      </c>
    </row>
    <row r="868" spans="1:21" ht="14.4" customHeight="1" x14ac:dyDescent="0.3">
      <c r="A868" s="660">
        <v>32</v>
      </c>
      <c r="B868" s="661" t="s">
        <v>567</v>
      </c>
      <c r="C868" s="661">
        <v>89301322</v>
      </c>
      <c r="D868" s="740" t="s">
        <v>4384</v>
      </c>
      <c r="E868" s="741" t="s">
        <v>2889</v>
      </c>
      <c r="F868" s="661" t="s">
        <v>2867</v>
      </c>
      <c r="G868" s="661" t="s">
        <v>3017</v>
      </c>
      <c r="H868" s="661" t="s">
        <v>568</v>
      </c>
      <c r="I868" s="661" t="s">
        <v>1716</v>
      </c>
      <c r="J868" s="661" t="s">
        <v>1717</v>
      </c>
      <c r="K868" s="661" t="s">
        <v>2760</v>
      </c>
      <c r="L868" s="662">
        <v>66.819999999999993</v>
      </c>
      <c r="M868" s="662">
        <v>66.819999999999993</v>
      </c>
      <c r="N868" s="661">
        <v>1</v>
      </c>
      <c r="O868" s="742">
        <v>1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32</v>
      </c>
      <c r="B869" s="661" t="s">
        <v>567</v>
      </c>
      <c r="C869" s="661">
        <v>89301322</v>
      </c>
      <c r="D869" s="740" t="s">
        <v>4384</v>
      </c>
      <c r="E869" s="741" t="s">
        <v>2889</v>
      </c>
      <c r="F869" s="661" t="s">
        <v>2867</v>
      </c>
      <c r="G869" s="661" t="s">
        <v>3086</v>
      </c>
      <c r="H869" s="661" t="s">
        <v>1453</v>
      </c>
      <c r="I869" s="661" t="s">
        <v>1546</v>
      </c>
      <c r="J869" s="661" t="s">
        <v>1547</v>
      </c>
      <c r="K869" s="661" t="s">
        <v>2805</v>
      </c>
      <c r="L869" s="662">
        <v>65.989999999999995</v>
      </c>
      <c r="M869" s="662">
        <v>131.97999999999999</v>
      </c>
      <c r="N869" s="661">
        <v>2</v>
      </c>
      <c r="O869" s="742">
        <v>0.5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32</v>
      </c>
      <c r="B870" s="661" t="s">
        <v>567</v>
      </c>
      <c r="C870" s="661">
        <v>89301322</v>
      </c>
      <c r="D870" s="740" t="s">
        <v>4384</v>
      </c>
      <c r="E870" s="741" t="s">
        <v>2889</v>
      </c>
      <c r="F870" s="661" t="s">
        <v>2867</v>
      </c>
      <c r="G870" s="661" t="s">
        <v>3086</v>
      </c>
      <c r="H870" s="661" t="s">
        <v>1453</v>
      </c>
      <c r="I870" s="661" t="s">
        <v>3087</v>
      </c>
      <c r="J870" s="661" t="s">
        <v>1607</v>
      </c>
      <c r="K870" s="661" t="s">
        <v>3088</v>
      </c>
      <c r="L870" s="662">
        <v>264</v>
      </c>
      <c r="M870" s="662">
        <v>792</v>
      </c>
      <c r="N870" s="661">
        <v>3</v>
      </c>
      <c r="O870" s="742">
        <v>1.5</v>
      </c>
      <c r="P870" s="662">
        <v>528</v>
      </c>
      <c r="Q870" s="677">
        <v>0.66666666666666663</v>
      </c>
      <c r="R870" s="661">
        <v>2</v>
      </c>
      <c r="S870" s="677">
        <v>0.66666666666666663</v>
      </c>
      <c r="T870" s="742">
        <v>1</v>
      </c>
      <c r="U870" s="700">
        <v>0.66666666666666663</v>
      </c>
    </row>
    <row r="871" spans="1:21" ht="14.4" customHeight="1" x14ac:dyDescent="0.3">
      <c r="A871" s="660">
        <v>32</v>
      </c>
      <c r="B871" s="661" t="s">
        <v>567</v>
      </c>
      <c r="C871" s="661">
        <v>89301322</v>
      </c>
      <c r="D871" s="740" t="s">
        <v>4384</v>
      </c>
      <c r="E871" s="741" t="s">
        <v>2889</v>
      </c>
      <c r="F871" s="661" t="s">
        <v>2867</v>
      </c>
      <c r="G871" s="661" t="s">
        <v>3070</v>
      </c>
      <c r="H871" s="661" t="s">
        <v>568</v>
      </c>
      <c r="I871" s="661" t="s">
        <v>1936</v>
      </c>
      <c r="J871" s="661" t="s">
        <v>1937</v>
      </c>
      <c r="K871" s="661" t="s">
        <v>1938</v>
      </c>
      <c r="L871" s="662">
        <v>0</v>
      </c>
      <c r="M871" s="662">
        <v>0</v>
      </c>
      <c r="N871" s="661">
        <v>28</v>
      </c>
      <c r="O871" s="742">
        <v>5</v>
      </c>
      <c r="P871" s="662">
        <v>0</v>
      </c>
      <c r="Q871" s="677"/>
      <c r="R871" s="661">
        <v>28</v>
      </c>
      <c r="S871" s="677">
        <v>1</v>
      </c>
      <c r="T871" s="742">
        <v>5</v>
      </c>
      <c r="U871" s="700">
        <v>1</v>
      </c>
    </row>
    <row r="872" spans="1:21" ht="14.4" customHeight="1" x14ac:dyDescent="0.3">
      <c r="A872" s="660">
        <v>32</v>
      </c>
      <c r="B872" s="661" t="s">
        <v>567</v>
      </c>
      <c r="C872" s="661">
        <v>89301322</v>
      </c>
      <c r="D872" s="740" t="s">
        <v>4384</v>
      </c>
      <c r="E872" s="741" t="s">
        <v>2889</v>
      </c>
      <c r="F872" s="661" t="s">
        <v>2867</v>
      </c>
      <c r="G872" s="661" t="s">
        <v>2976</v>
      </c>
      <c r="H872" s="661" t="s">
        <v>568</v>
      </c>
      <c r="I872" s="661" t="s">
        <v>3115</v>
      </c>
      <c r="J872" s="661" t="s">
        <v>2978</v>
      </c>
      <c r="K872" s="661" t="s">
        <v>2382</v>
      </c>
      <c r="L872" s="662">
        <v>0</v>
      </c>
      <c r="M872" s="662">
        <v>0</v>
      </c>
      <c r="N872" s="661">
        <v>2</v>
      </c>
      <c r="O872" s="742">
        <v>1</v>
      </c>
      <c r="P872" s="662"/>
      <c r="Q872" s="677"/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32</v>
      </c>
      <c r="B873" s="661" t="s">
        <v>567</v>
      </c>
      <c r="C873" s="661">
        <v>89301322</v>
      </c>
      <c r="D873" s="740" t="s">
        <v>4384</v>
      </c>
      <c r="E873" s="741" t="s">
        <v>2889</v>
      </c>
      <c r="F873" s="661" t="s">
        <v>2867</v>
      </c>
      <c r="G873" s="661" t="s">
        <v>3149</v>
      </c>
      <c r="H873" s="661" t="s">
        <v>568</v>
      </c>
      <c r="I873" s="661" t="s">
        <v>3863</v>
      </c>
      <c r="J873" s="661" t="s">
        <v>3864</v>
      </c>
      <c r="K873" s="661" t="s">
        <v>3865</v>
      </c>
      <c r="L873" s="662">
        <v>0</v>
      </c>
      <c r="M873" s="662">
        <v>0</v>
      </c>
      <c r="N873" s="661">
        <v>1</v>
      </c>
      <c r="O873" s="742">
        <v>0.5</v>
      </c>
      <c r="P873" s="662"/>
      <c r="Q873" s="677"/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32</v>
      </c>
      <c r="B874" s="661" t="s">
        <v>567</v>
      </c>
      <c r="C874" s="661">
        <v>89301322</v>
      </c>
      <c r="D874" s="740" t="s">
        <v>4384</v>
      </c>
      <c r="E874" s="741" t="s">
        <v>2889</v>
      </c>
      <c r="F874" s="661" t="s">
        <v>2867</v>
      </c>
      <c r="G874" s="661" t="s">
        <v>2980</v>
      </c>
      <c r="H874" s="661" t="s">
        <v>568</v>
      </c>
      <c r="I874" s="661" t="s">
        <v>701</v>
      </c>
      <c r="J874" s="661" t="s">
        <v>702</v>
      </c>
      <c r="K874" s="661" t="s">
        <v>2728</v>
      </c>
      <c r="L874" s="662">
        <v>110.28</v>
      </c>
      <c r="M874" s="662">
        <v>1764.4799999999998</v>
      </c>
      <c r="N874" s="661">
        <v>16</v>
      </c>
      <c r="O874" s="742">
        <v>5.5</v>
      </c>
      <c r="P874" s="662">
        <v>110.28</v>
      </c>
      <c r="Q874" s="677">
        <v>6.2500000000000014E-2</v>
      </c>
      <c r="R874" s="661">
        <v>1</v>
      </c>
      <c r="S874" s="677">
        <v>6.25E-2</v>
      </c>
      <c r="T874" s="742">
        <v>1</v>
      </c>
      <c r="U874" s="700">
        <v>0.18181818181818182</v>
      </c>
    </row>
    <row r="875" spans="1:21" ht="14.4" customHeight="1" x14ac:dyDescent="0.3">
      <c r="A875" s="660">
        <v>32</v>
      </c>
      <c r="B875" s="661" t="s">
        <v>567</v>
      </c>
      <c r="C875" s="661">
        <v>89301322</v>
      </c>
      <c r="D875" s="740" t="s">
        <v>4384</v>
      </c>
      <c r="E875" s="741" t="s">
        <v>2889</v>
      </c>
      <c r="F875" s="661" t="s">
        <v>2867</v>
      </c>
      <c r="G875" s="661" t="s">
        <v>2980</v>
      </c>
      <c r="H875" s="661" t="s">
        <v>568</v>
      </c>
      <c r="I875" s="661" t="s">
        <v>3388</v>
      </c>
      <c r="J875" s="661" t="s">
        <v>702</v>
      </c>
      <c r="K875" s="661" t="s">
        <v>2728</v>
      </c>
      <c r="L875" s="662">
        <v>110.28</v>
      </c>
      <c r="M875" s="662">
        <v>110.28</v>
      </c>
      <c r="N875" s="661">
        <v>1</v>
      </c>
      <c r="O875" s="742">
        <v>0.5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32</v>
      </c>
      <c r="B876" s="661" t="s">
        <v>567</v>
      </c>
      <c r="C876" s="661">
        <v>89301322</v>
      </c>
      <c r="D876" s="740" t="s">
        <v>4384</v>
      </c>
      <c r="E876" s="741" t="s">
        <v>2889</v>
      </c>
      <c r="F876" s="661" t="s">
        <v>2867</v>
      </c>
      <c r="G876" s="661" t="s">
        <v>3866</v>
      </c>
      <c r="H876" s="661" t="s">
        <v>568</v>
      </c>
      <c r="I876" s="661" t="s">
        <v>3867</v>
      </c>
      <c r="J876" s="661" t="s">
        <v>3868</v>
      </c>
      <c r="K876" s="661" t="s">
        <v>3869</v>
      </c>
      <c r="L876" s="662">
        <v>79.48</v>
      </c>
      <c r="M876" s="662">
        <v>317.92</v>
      </c>
      <c r="N876" s="661">
        <v>4</v>
      </c>
      <c r="O876" s="742">
        <v>0.5</v>
      </c>
      <c r="P876" s="662">
        <v>317.92</v>
      </c>
      <c r="Q876" s="677">
        <v>1</v>
      </c>
      <c r="R876" s="661">
        <v>4</v>
      </c>
      <c r="S876" s="677">
        <v>1</v>
      </c>
      <c r="T876" s="742">
        <v>0.5</v>
      </c>
      <c r="U876" s="700">
        <v>1</v>
      </c>
    </row>
    <row r="877" spans="1:21" ht="14.4" customHeight="1" x14ac:dyDescent="0.3">
      <c r="A877" s="660">
        <v>32</v>
      </c>
      <c r="B877" s="661" t="s">
        <v>567</v>
      </c>
      <c r="C877" s="661">
        <v>89301322</v>
      </c>
      <c r="D877" s="740" t="s">
        <v>4384</v>
      </c>
      <c r="E877" s="741" t="s">
        <v>2889</v>
      </c>
      <c r="F877" s="661" t="s">
        <v>2867</v>
      </c>
      <c r="G877" s="661" t="s">
        <v>3866</v>
      </c>
      <c r="H877" s="661" t="s">
        <v>568</v>
      </c>
      <c r="I877" s="661" t="s">
        <v>3870</v>
      </c>
      <c r="J877" s="661" t="s">
        <v>3871</v>
      </c>
      <c r="K877" s="661" t="s">
        <v>3872</v>
      </c>
      <c r="L877" s="662">
        <v>39.74</v>
      </c>
      <c r="M877" s="662">
        <v>158.96</v>
      </c>
      <c r="N877" s="661">
        <v>4</v>
      </c>
      <c r="O877" s="742">
        <v>0.5</v>
      </c>
      <c r="P877" s="662">
        <v>158.96</v>
      </c>
      <c r="Q877" s="677">
        <v>1</v>
      </c>
      <c r="R877" s="661">
        <v>4</v>
      </c>
      <c r="S877" s="677">
        <v>1</v>
      </c>
      <c r="T877" s="742">
        <v>0.5</v>
      </c>
      <c r="U877" s="700">
        <v>1</v>
      </c>
    </row>
    <row r="878" spans="1:21" ht="14.4" customHeight="1" x14ac:dyDescent="0.3">
      <c r="A878" s="660">
        <v>32</v>
      </c>
      <c r="B878" s="661" t="s">
        <v>567</v>
      </c>
      <c r="C878" s="661">
        <v>89301322</v>
      </c>
      <c r="D878" s="740" t="s">
        <v>4384</v>
      </c>
      <c r="E878" s="741" t="s">
        <v>2889</v>
      </c>
      <c r="F878" s="661" t="s">
        <v>2867</v>
      </c>
      <c r="G878" s="661" t="s">
        <v>3866</v>
      </c>
      <c r="H878" s="661" t="s">
        <v>568</v>
      </c>
      <c r="I878" s="661" t="s">
        <v>3873</v>
      </c>
      <c r="J878" s="661" t="s">
        <v>3871</v>
      </c>
      <c r="K878" s="661" t="s">
        <v>3874</v>
      </c>
      <c r="L878" s="662">
        <v>0</v>
      </c>
      <c r="M878" s="662">
        <v>0</v>
      </c>
      <c r="N878" s="661">
        <v>5</v>
      </c>
      <c r="O878" s="742">
        <v>0.5</v>
      </c>
      <c r="P878" s="662">
        <v>0</v>
      </c>
      <c r="Q878" s="677"/>
      <c r="R878" s="661">
        <v>5</v>
      </c>
      <c r="S878" s="677">
        <v>1</v>
      </c>
      <c r="T878" s="742">
        <v>0.5</v>
      </c>
      <c r="U878" s="700">
        <v>1</v>
      </c>
    </row>
    <row r="879" spans="1:21" ht="14.4" customHeight="1" x14ac:dyDescent="0.3">
      <c r="A879" s="660">
        <v>32</v>
      </c>
      <c r="B879" s="661" t="s">
        <v>567</v>
      </c>
      <c r="C879" s="661">
        <v>89301322</v>
      </c>
      <c r="D879" s="740" t="s">
        <v>4384</v>
      </c>
      <c r="E879" s="741" t="s">
        <v>2889</v>
      </c>
      <c r="F879" s="661" t="s">
        <v>2867</v>
      </c>
      <c r="G879" s="661" t="s">
        <v>3875</v>
      </c>
      <c r="H879" s="661" t="s">
        <v>568</v>
      </c>
      <c r="I879" s="661" t="s">
        <v>3876</v>
      </c>
      <c r="J879" s="661" t="s">
        <v>3877</v>
      </c>
      <c r="K879" s="661" t="s">
        <v>3269</v>
      </c>
      <c r="L879" s="662">
        <v>0</v>
      </c>
      <c r="M879" s="662">
        <v>0</v>
      </c>
      <c r="N879" s="661">
        <v>1</v>
      </c>
      <c r="O879" s="742">
        <v>0.5</v>
      </c>
      <c r="P879" s="662">
        <v>0</v>
      </c>
      <c r="Q879" s="677"/>
      <c r="R879" s="661">
        <v>1</v>
      </c>
      <c r="S879" s="677">
        <v>1</v>
      </c>
      <c r="T879" s="742">
        <v>0.5</v>
      </c>
      <c r="U879" s="700">
        <v>1</v>
      </c>
    </row>
    <row r="880" spans="1:21" ht="14.4" customHeight="1" x14ac:dyDescent="0.3">
      <c r="A880" s="660">
        <v>32</v>
      </c>
      <c r="B880" s="661" t="s">
        <v>567</v>
      </c>
      <c r="C880" s="661">
        <v>89301322</v>
      </c>
      <c r="D880" s="740" t="s">
        <v>4384</v>
      </c>
      <c r="E880" s="741" t="s">
        <v>2889</v>
      </c>
      <c r="F880" s="661" t="s">
        <v>2867</v>
      </c>
      <c r="G880" s="661" t="s">
        <v>2922</v>
      </c>
      <c r="H880" s="661" t="s">
        <v>568</v>
      </c>
      <c r="I880" s="661" t="s">
        <v>2923</v>
      </c>
      <c r="J880" s="661" t="s">
        <v>2046</v>
      </c>
      <c r="K880" s="661" t="s">
        <v>2924</v>
      </c>
      <c r="L880" s="662">
        <v>0</v>
      </c>
      <c r="M880" s="662">
        <v>0</v>
      </c>
      <c r="N880" s="661">
        <v>1</v>
      </c>
      <c r="O880" s="742">
        <v>0.5</v>
      </c>
      <c r="P880" s="662">
        <v>0</v>
      </c>
      <c r="Q880" s="677"/>
      <c r="R880" s="661">
        <v>1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32</v>
      </c>
      <c r="B881" s="661" t="s">
        <v>567</v>
      </c>
      <c r="C881" s="661">
        <v>89301322</v>
      </c>
      <c r="D881" s="740" t="s">
        <v>4384</v>
      </c>
      <c r="E881" s="741" t="s">
        <v>2889</v>
      </c>
      <c r="F881" s="661" t="s">
        <v>2867</v>
      </c>
      <c r="G881" s="661" t="s">
        <v>2925</v>
      </c>
      <c r="H881" s="661" t="s">
        <v>568</v>
      </c>
      <c r="I881" s="661" t="s">
        <v>1821</v>
      </c>
      <c r="J881" s="661" t="s">
        <v>1822</v>
      </c>
      <c r="K881" s="661" t="s">
        <v>2781</v>
      </c>
      <c r="L881" s="662">
        <v>2991.23</v>
      </c>
      <c r="M881" s="662">
        <v>8973.69</v>
      </c>
      <c r="N881" s="661">
        <v>3</v>
      </c>
      <c r="O881" s="742">
        <v>1.5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32</v>
      </c>
      <c r="B882" s="661" t="s">
        <v>567</v>
      </c>
      <c r="C882" s="661">
        <v>89301322</v>
      </c>
      <c r="D882" s="740" t="s">
        <v>4384</v>
      </c>
      <c r="E882" s="741" t="s">
        <v>2889</v>
      </c>
      <c r="F882" s="661" t="s">
        <v>2867</v>
      </c>
      <c r="G882" s="661" t="s">
        <v>2925</v>
      </c>
      <c r="H882" s="661" t="s">
        <v>568</v>
      </c>
      <c r="I882" s="661" t="s">
        <v>2982</v>
      </c>
      <c r="J882" s="661" t="s">
        <v>1822</v>
      </c>
      <c r="K882" s="661" t="s">
        <v>2983</v>
      </c>
      <c r="L882" s="662">
        <v>748.21</v>
      </c>
      <c r="M882" s="662">
        <v>2244.63</v>
      </c>
      <c r="N882" s="661">
        <v>3</v>
      </c>
      <c r="O882" s="742">
        <v>2</v>
      </c>
      <c r="P882" s="662">
        <v>2244.63</v>
      </c>
      <c r="Q882" s="677">
        <v>1</v>
      </c>
      <c r="R882" s="661">
        <v>3</v>
      </c>
      <c r="S882" s="677">
        <v>1</v>
      </c>
      <c r="T882" s="742">
        <v>2</v>
      </c>
      <c r="U882" s="700">
        <v>1</v>
      </c>
    </row>
    <row r="883" spans="1:21" ht="14.4" customHeight="1" x14ac:dyDescent="0.3">
      <c r="A883" s="660">
        <v>32</v>
      </c>
      <c r="B883" s="661" t="s">
        <v>567</v>
      </c>
      <c r="C883" s="661">
        <v>89301322</v>
      </c>
      <c r="D883" s="740" t="s">
        <v>4384</v>
      </c>
      <c r="E883" s="741" t="s">
        <v>2889</v>
      </c>
      <c r="F883" s="661" t="s">
        <v>2867</v>
      </c>
      <c r="G883" s="661" t="s">
        <v>3878</v>
      </c>
      <c r="H883" s="661" t="s">
        <v>568</v>
      </c>
      <c r="I883" s="661" t="s">
        <v>3879</v>
      </c>
      <c r="J883" s="661" t="s">
        <v>3880</v>
      </c>
      <c r="K883" s="661" t="s">
        <v>3881</v>
      </c>
      <c r="L883" s="662">
        <v>37.68</v>
      </c>
      <c r="M883" s="662">
        <v>37.68</v>
      </c>
      <c r="N883" s="661">
        <v>1</v>
      </c>
      <c r="O883" s="742">
        <v>0.5</v>
      </c>
      <c r="P883" s="662">
        <v>37.68</v>
      </c>
      <c r="Q883" s="677">
        <v>1</v>
      </c>
      <c r="R883" s="661">
        <v>1</v>
      </c>
      <c r="S883" s="677">
        <v>1</v>
      </c>
      <c r="T883" s="742">
        <v>0.5</v>
      </c>
      <c r="U883" s="700">
        <v>1</v>
      </c>
    </row>
    <row r="884" spans="1:21" ht="14.4" customHeight="1" x14ac:dyDescent="0.3">
      <c r="A884" s="660">
        <v>32</v>
      </c>
      <c r="B884" s="661" t="s">
        <v>567</v>
      </c>
      <c r="C884" s="661">
        <v>89301322</v>
      </c>
      <c r="D884" s="740" t="s">
        <v>4384</v>
      </c>
      <c r="E884" s="741" t="s">
        <v>2889</v>
      </c>
      <c r="F884" s="661" t="s">
        <v>2867</v>
      </c>
      <c r="G884" s="661" t="s">
        <v>3751</v>
      </c>
      <c r="H884" s="661" t="s">
        <v>568</v>
      </c>
      <c r="I884" s="661" t="s">
        <v>3882</v>
      </c>
      <c r="J884" s="661" t="s">
        <v>3753</v>
      </c>
      <c r="K884" s="661" t="s">
        <v>3754</v>
      </c>
      <c r="L884" s="662">
        <v>45.05</v>
      </c>
      <c r="M884" s="662">
        <v>135.14999999999998</v>
      </c>
      <c r="N884" s="661">
        <v>3</v>
      </c>
      <c r="O884" s="742">
        <v>0.5</v>
      </c>
      <c r="P884" s="662">
        <v>135.14999999999998</v>
      </c>
      <c r="Q884" s="677">
        <v>1</v>
      </c>
      <c r="R884" s="661">
        <v>3</v>
      </c>
      <c r="S884" s="677">
        <v>1</v>
      </c>
      <c r="T884" s="742">
        <v>0.5</v>
      </c>
      <c r="U884" s="700">
        <v>1</v>
      </c>
    </row>
    <row r="885" spans="1:21" ht="14.4" customHeight="1" x14ac:dyDescent="0.3">
      <c r="A885" s="660">
        <v>32</v>
      </c>
      <c r="B885" s="661" t="s">
        <v>567</v>
      </c>
      <c r="C885" s="661">
        <v>89301322</v>
      </c>
      <c r="D885" s="740" t="s">
        <v>4384</v>
      </c>
      <c r="E885" s="741" t="s">
        <v>2889</v>
      </c>
      <c r="F885" s="661" t="s">
        <v>2867</v>
      </c>
      <c r="G885" s="661" t="s">
        <v>2930</v>
      </c>
      <c r="H885" s="661" t="s">
        <v>568</v>
      </c>
      <c r="I885" s="661" t="s">
        <v>3883</v>
      </c>
      <c r="J885" s="661" t="s">
        <v>3884</v>
      </c>
      <c r="K885" s="661" t="s">
        <v>3885</v>
      </c>
      <c r="L885" s="662">
        <v>0</v>
      </c>
      <c r="M885" s="662">
        <v>0</v>
      </c>
      <c r="N885" s="661">
        <v>1</v>
      </c>
      <c r="O885" s="742">
        <v>1</v>
      </c>
      <c r="P885" s="662"/>
      <c r="Q885" s="677"/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32</v>
      </c>
      <c r="B886" s="661" t="s">
        <v>567</v>
      </c>
      <c r="C886" s="661">
        <v>89301322</v>
      </c>
      <c r="D886" s="740" t="s">
        <v>4384</v>
      </c>
      <c r="E886" s="741" t="s">
        <v>2889</v>
      </c>
      <c r="F886" s="661" t="s">
        <v>2867</v>
      </c>
      <c r="G886" s="661" t="s">
        <v>2930</v>
      </c>
      <c r="H886" s="661" t="s">
        <v>568</v>
      </c>
      <c r="I886" s="661" t="s">
        <v>3559</v>
      </c>
      <c r="J886" s="661" t="s">
        <v>3557</v>
      </c>
      <c r="K886" s="661" t="s">
        <v>3560</v>
      </c>
      <c r="L886" s="662">
        <v>196.56</v>
      </c>
      <c r="M886" s="662">
        <v>589.68000000000006</v>
      </c>
      <c r="N886" s="661">
        <v>3</v>
      </c>
      <c r="O886" s="742">
        <v>2</v>
      </c>
      <c r="P886" s="662">
        <v>393.12</v>
      </c>
      <c r="Q886" s="677">
        <v>0.66666666666666663</v>
      </c>
      <c r="R886" s="661">
        <v>2</v>
      </c>
      <c r="S886" s="677">
        <v>0.66666666666666663</v>
      </c>
      <c r="T886" s="742">
        <v>1.5</v>
      </c>
      <c r="U886" s="700">
        <v>0.75</v>
      </c>
    </row>
    <row r="887" spans="1:21" ht="14.4" customHeight="1" x14ac:dyDescent="0.3">
      <c r="A887" s="660">
        <v>32</v>
      </c>
      <c r="B887" s="661" t="s">
        <v>567</v>
      </c>
      <c r="C887" s="661">
        <v>89301322</v>
      </c>
      <c r="D887" s="740" t="s">
        <v>4384</v>
      </c>
      <c r="E887" s="741" t="s">
        <v>2889</v>
      </c>
      <c r="F887" s="661" t="s">
        <v>2867</v>
      </c>
      <c r="G887" s="661" t="s">
        <v>2930</v>
      </c>
      <c r="H887" s="661" t="s">
        <v>568</v>
      </c>
      <c r="I887" s="661" t="s">
        <v>2931</v>
      </c>
      <c r="J887" s="661" t="s">
        <v>2932</v>
      </c>
      <c r="K887" s="661" t="s">
        <v>2933</v>
      </c>
      <c r="L887" s="662">
        <v>0</v>
      </c>
      <c r="M887" s="662">
        <v>0</v>
      </c>
      <c r="N887" s="661">
        <v>1</v>
      </c>
      <c r="O887" s="742">
        <v>1</v>
      </c>
      <c r="P887" s="662"/>
      <c r="Q887" s="677"/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32</v>
      </c>
      <c r="B888" s="661" t="s">
        <v>567</v>
      </c>
      <c r="C888" s="661">
        <v>89301322</v>
      </c>
      <c r="D888" s="740" t="s">
        <v>4384</v>
      </c>
      <c r="E888" s="741" t="s">
        <v>2889</v>
      </c>
      <c r="F888" s="661" t="s">
        <v>2867</v>
      </c>
      <c r="G888" s="661" t="s">
        <v>2930</v>
      </c>
      <c r="H888" s="661" t="s">
        <v>568</v>
      </c>
      <c r="I888" s="661" t="s">
        <v>869</v>
      </c>
      <c r="J888" s="661" t="s">
        <v>2932</v>
      </c>
      <c r="K888" s="661" t="s">
        <v>3155</v>
      </c>
      <c r="L888" s="662">
        <v>63.7</v>
      </c>
      <c r="M888" s="662">
        <v>127.4</v>
      </c>
      <c r="N888" s="661">
        <v>2</v>
      </c>
      <c r="O888" s="742">
        <v>1.5</v>
      </c>
      <c r="P888" s="662">
        <v>63.7</v>
      </c>
      <c r="Q888" s="677">
        <v>0.5</v>
      </c>
      <c r="R888" s="661">
        <v>1</v>
      </c>
      <c r="S888" s="677">
        <v>0.5</v>
      </c>
      <c r="T888" s="742">
        <v>0.5</v>
      </c>
      <c r="U888" s="700">
        <v>0.33333333333333331</v>
      </c>
    </row>
    <row r="889" spans="1:21" ht="14.4" customHeight="1" x14ac:dyDescent="0.3">
      <c r="A889" s="660">
        <v>32</v>
      </c>
      <c r="B889" s="661" t="s">
        <v>567</v>
      </c>
      <c r="C889" s="661">
        <v>89301322</v>
      </c>
      <c r="D889" s="740" t="s">
        <v>4384</v>
      </c>
      <c r="E889" s="741" t="s">
        <v>2889</v>
      </c>
      <c r="F889" s="661" t="s">
        <v>2867</v>
      </c>
      <c r="G889" s="661" t="s">
        <v>3243</v>
      </c>
      <c r="H889" s="661" t="s">
        <v>568</v>
      </c>
      <c r="I889" s="661" t="s">
        <v>804</v>
      </c>
      <c r="J889" s="661" t="s">
        <v>805</v>
      </c>
      <c r="K889" s="661" t="s">
        <v>3244</v>
      </c>
      <c r="L889" s="662">
        <v>156.77000000000001</v>
      </c>
      <c r="M889" s="662">
        <v>1567.7000000000003</v>
      </c>
      <c r="N889" s="661">
        <v>10</v>
      </c>
      <c r="O889" s="742">
        <v>2</v>
      </c>
      <c r="P889" s="662">
        <v>1567.7000000000003</v>
      </c>
      <c r="Q889" s="677">
        <v>1</v>
      </c>
      <c r="R889" s="661">
        <v>10</v>
      </c>
      <c r="S889" s="677">
        <v>1</v>
      </c>
      <c r="T889" s="742">
        <v>2</v>
      </c>
      <c r="U889" s="700">
        <v>1</v>
      </c>
    </row>
    <row r="890" spans="1:21" ht="14.4" customHeight="1" x14ac:dyDescent="0.3">
      <c r="A890" s="660">
        <v>32</v>
      </c>
      <c r="B890" s="661" t="s">
        <v>567</v>
      </c>
      <c r="C890" s="661">
        <v>89301322</v>
      </c>
      <c r="D890" s="740" t="s">
        <v>4384</v>
      </c>
      <c r="E890" s="741" t="s">
        <v>2889</v>
      </c>
      <c r="F890" s="661" t="s">
        <v>2867</v>
      </c>
      <c r="G890" s="661" t="s">
        <v>3245</v>
      </c>
      <c r="H890" s="661" t="s">
        <v>568</v>
      </c>
      <c r="I890" s="661" t="s">
        <v>3886</v>
      </c>
      <c r="J890" s="661" t="s">
        <v>3887</v>
      </c>
      <c r="K890" s="661" t="s">
        <v>3775</v>
      </c>
      <c r="L890" s="662">
        <v>0</v>
      </c>
      <c r="M890" s="662">
        <v>0</v>
      </c>
      <c r="N890" s="661">
        <v>1</v>
      </c>
      <c r="O890" s="742">
        <v>0.5</v>
      </c>
      <c r="P890" s="662">
        <v>0</v>
      </c>
      <c r="Q890" s="677"/>
      <c r="R890" s="661">
        <v>1</v>
      </c>
      <c r="S890" s="677">
        <v>1</v>
      </c>
      <c r="T890" s="742">
        <v>0.5</v>
      </c>
      <c r="U890" s="700">
        <v>1</v>
      </c>
    </row>
    <row r="891" spans="1:21" ht="14.4" customHeight="1" x14ac:dyDescent="0.3">
      <c r="A891" s="660">
        <v>32</v>
      </c>
      <c r="B891" s="661" t="s">
        <v>567</v>
      </c>
      <c r="C891" s="661">
        <v>89301322</v>
      </c>
      <c r="D891" s="740" t="s">
        <v>4384</v>
      </c>
      <c r="E891" s="741" t="s">
        <v>2889</v>
      </c>
      <c r="F891" s="661" t="s">
        <v>2867</v>
      </c>
      <c r="G891" s="661" t="s">
        <v>3031</v>
      </c>
      <c r="H891" s="661" t="s">
        <v>568</v>
      </c>
      <c r="I891" s="661" t="s">
        <v>900</v>
      </c>
      <c r="J891" s="661" t="s">
        <v>901</v>
      </c>
      <c r="K891" s="661" t="s">
        <v>902</v>
      </c>
      <c r="L891" s="662">
        <v>33</v>
      </c>
      <c r="M891" s="662">
        <v>132</v>
      </c>
      <c r="N891" s="661">
        <v>4</v>
      </c>
      <c r="O891" s="742">
        <v>1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32</v>
      </c>
      <c r="B892" s="661" t="s">
        <v>567</v>
      </c>
      <c r="C892" s="661">
        <v>89301322</v>
      </c>
      <c r="D892" s="740" t="s">
        <v>4384</v>
      </c>
      <c r="E892" s="741" t="s">
        <v>2889</v>
      </c>
      <c r="F892" s="661" t="s">
        <v>2867</v>
      </c>
      <c r="G892" s="661" t="s">
        <v>3031</v>
      </c>
      <c r="H892" s="661" t="s">
        <v>568</v>
      </c>
      <c r="I892" s="661" t="s">
        <v>3032</v>
      </c>
      <c r="J892" s="661" t="s">
        <v>3033</v>
      </c>
      <c r="K892" s="661" t="s">
        <v>3034</v>
      </c>
      <c r="L892" s="662">
        <v>0</v>
      </c>
      <c r="M892" s="662">
        <v>0</v>
      </c>
      <c r="N892" s="661">
        <v>2</v>
      </c>
      <c r="O892" s="742">
        <v>2</v>
      </c>
      <c r="P892" s="662"/>
      <c r="Q892" s="677"/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32</v>
      </c>
      <c r="B893" s="661" t="s">
        <v>567</v>
      </c>
      <c r="C893" s="661">
        <v>89301322</v>
      </c>
      <c r="D893" s="740" t="s">
        <v>4384</v>
      </c>
      <c r="E893" s="741" t="s">
        <v>2889</v>
      </c>
      <c r="F893" s="661" t="s">
        <v>2867</v>
      </c>
      <c r="G893" s="661" t="s">
        <v>3035</v>
      </c>
      <c r="H893" s="661" t="s">
        <v>568</v>
      </c>
      <c r="I893" s="661" t="s">
        <v>2005</v>
      </c>
      <c r="J893" s="661" t="s">
        <v>2006</v>
      </c>
      <c r="K893" s="661" t="s">
        <v>3036</v>
      </c>
      <c r="L893" s="662">
        <v>151.51</v>
      </c>
      <c r="M893" s="662">
        <v>151.51</v>
      </c>
      <c r="N893" s="661">
        <v>1</v>
      </c>
      <c r="O893" s="742">
        <v>1</v>
      </c>
      <c r="P893" s="662">
        <v>151.51</v>
      </c>
      <c r="Q893" s="677">
        <v>1</v>
      </c>
      <c r="R893" s="661">
        <v>1</v>
      </c>
      <c r="S893" s="677">
        <v>1</v>
      </c>
      <c r="T893" s="742">
        <v>1</v>
      </c>
      <c r="U893" s="700">
        <v>1</v>
      </c>
    </row>
    <row r="894" spans="1:21" ht="14.4" customHeight="1" x14ac:dyDescent="0.3">
      <c r="A894" s="660">
        <v>32</v>
      </c>
      <c r="B894" s="661" t="s">
        <v>567</v>
      </c>
      <c r="C894" s="661">
        <v>89301322</v>
      </c>
      <c r="D894" s="740" t="s">
        <v>4384</v>
      </c>
      <c r="E894" s="741" t="s">
        <v>2889</v>
      </c>
      <c r="F894" s="661" t="s">
        <v>2867</v>
      </c>
      <c r="G894" s="661" t="s">
        <v>3012</v>
      </c>
      <c r="H894" s="661" t="s">
        <v>568</v>
      </c>
      <c r="I894" s="661" t="s">
        <v>3771</v>
      </c>
      <c r="J894" s="661" t="s">
        <v>3014</v>
      </c>
      <c r="K894" s="661"/>
      <c r="L894" s="662">
        <v>0</v>
      </c>
      <c r="M894" s="662">
        <v>0</v>
      </c>
      <c r="N894" s="661">
        <v>96</v>
      </c>
      <c r="O894" s="742">
        <v>8.5</v>
      </c>
      <c r="P894" s="662">
        <v>0</v>
      </c>
      <c r="Q894" s="677"/>
      <c r="R894" s="661">
        <v>90</v>
      </c>
      <c r="S894" s="677">
        <v>0.9375</v>
      </c>
      <c r="T894" s="742">
        <v>7.5</v>
      </c>
      <c r="U894" s="700">
        <v>0.88235294117647056</v>
      </c>
    </row>
    <row r="895" spans="1:21" ht="14.4" customHeight="1" x14ac:dyDescent="0.3">
      <c r="A895" s="660">
        <v>32</v>
      </c>
      <c r="B895" s="661" t="s">
        <v>567</v>
      </c>
      <c r="C895" s="661">
        <v>89301322</v>
      </c>
      <c r="D895" s="740" t="s">
        <v>4384</v>
      </c>
      <c r="E895" s="741" t="s">
        <v>2889</v>
      </c>
      <c r="F895" s="661" t="s">
        <v>2867</v>
      </c>
      <c r="G895" s="661" t="s">
        <v>3308</v>
      </c>
      <c r="H895" s="661" t="s">
        <v>568</v>
      </c>
      <c r="I895" s="661" t="s">
        <v>3888</v>
      </c>
      <c r="J895" s="661" t="s">
        <v>3889</v>
      </c>
      <c r="K895" s="661" t="s">
        <v>3890</v>
      </c>
      <c r="L895" s="662">
        <v>48.09</v>
      </c>
      <c r="M895" s="662">
        <v>48.09</v>
      </c>
      <c r="N895" s="661">
        <v>1</v>
      </c>
      <c r="O895" s="742">
        <v>0.5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32</v>
      </c>
      <c r="B896" s="661" t="s">
        <v>567</v>
      </c>
      <c r="C896" s="661">
        <v>89301322</v>
      </c>
      <c r="D896" s="740" t="s">
        <v>4384</v>
      </c>
      <c r="E896" s="741" t="s">
        <v>2889</v>
      </c>
      <c r="F896" s="661" t="s">
        <v>2867</v>
      </c>
      <c r="G896" s="661" t="s">
        <v>2988</v>
      </c>
      <c r="H896" s="661" t="s">
        <v>568</v>
      </c>
      <c r="I896" s="661" t="s">
        <v>2989</v>
      </c>
      <c r="J896" s="661" t="s">
        <v>2506</v>
      </c>
      <c r="K896" s="661" t="s">
        <v>2990</v>
      </c>
      <c r="L896" s="662">
        <v>27.28</v>
      </c>
      <c r="M896" s="662">
        <v>54.56</v>
      </c>
      <c r="N896" s="661">
        <v>2</v>
      </c>
      <c r="O896" s="742">
        <v>0.5</v>
      </c>
      <c r="P896" s="662">
        <v>54.56</v>
      </c>
      <c r="Q896" s="677">
        <v>1</v>
      </c>
      <c r="R896" s="661">
        <v>2</v>
      </c>
      <c r="S896" s="677">
        <v>1</v>
      </c>
      <c r="T896" s="742">
        <v>0.5</v>
      </c>
      <c r="U896" s="700">
        <v>1</v>
      </c>
    </row>
    <row r="897" spans="1:21" ht="14.4" customHeight="1" x14ac:dyDescent="0.3">
      <c r="A897" s="660">
        <v>32</v>
      </c>
      <c r="B897" s="661" t="s">
        <v>567</v>
      </c>
      <c r="C897" s="661">
        <v>89301322</v>
      </c>
      <c r="D897" s="740" t="s">
        <v>4384</v>
      </c>
      <c r="E897" s="741" t="s">
        <v>2889</v>
      </c>
      <c r="F897" s="661" t="s">
        <v>2867</v>
      </c>
      <c r="G897" s="661" t="s">
        <v>3891</v>
      </c>
      <c r="H897" s="661" t="s">
        <v>1453</v>
      </c>
      <c r="I897" s="661" t="s">
        <v>3892</v>
      </c>
      <c r="J897" s="661" t="s">
        <v>3893</v>
      </c>
      <c r="K897" s="661" t="s">
        <v>3894</v>
      </c>
      <c r="L897" s="662">
        <v>68.19</v>
      </c>
      <c r="M897" s="662">
        <v>136.38</v>
      </c>
      <c r="N897" s="661">
        <v>2</v>
      </c>
      <c r="O897" s="742">
        <v>0.5</v>
      </c>
      <c r="P897" s="662">
        <v>136.38</v>
      </c>
      <c r="Q897" s="677">
        <v>1</v>
      </c>
      <c r="R897" s="661">
        <v>2</v>
      </c>
      <c r="S897" s="677">
        <v>1</v>
      </c>
      <c r="T897" s="742">
        <v>0.5</v>
      </c>
      <c r="U897" s="700">
        <v>1</v>
      </c>
    </row>
    <row r="898" spans="1:21" ht="14.4" customHeight="1" x14ac:dyDescent="0.3">
      <c r="A898" s="660">
        <v>32</v>
      </c>
      <c r="B898" s="661" t="s">
        <v>567</v>
      </c>
      <c r="C898" s="661">
        <v>89301322</v>
      </c>
      <c r="D898" s="740" t="s">
        <v>4384</v>
      </c>
      <c r="E898" s="741" t="s">
        <v>2889</v>
      </c>
      <c r="F898" s="661" t="s">
        <v>2867</v>
      </c>
      <c r="G898" s="661" t="s">
        <v>2939</v>
      </c>
      <c r="H898" s="661" t="s">
        <v>568</v>
      </c>
      <c r="I898" s="661" t="s">
        <v>1719</v>
      </c>
      <c r="J898" s="661" t="s">
        <v>1720</v>
      </c>
      <c r="K898" s="661" t="s">
        <v>2763</v>
      </c>
      <c r="L898" s="662">
        <v>111.72</v>
      </c>
      <c r="M898" s="662">
        <v>223.44</v>
      </c>
      <c r="N898" s="661">
        <v>2</v>
      </c>
      <c r="O898" s="742">
        <v>1.5</v>
      </c>
      <c r="P898" s="662">
        <v>223.44</v>
      </c>
      <c r="Q898" s="677">
        <v>1</v>
      </c>
      <c r="R898" s="661">
        <v>2</v>
      </c>
      <c r="S898" s="677">
        <v>1</v>
      </c>
      <c r="T898" s="742">
        <v>1.5</v>
      </c>
      <c r="U898" s="700">
        <v>1</v>
      </c>
    </row>
    <row r="899" spans="1:21" ht="14.4" customHeight="1" x14ac:dyDescent="0.3">
      <c r="A899" s="660">
        <v>32</v>
      </c>
      <c r="B899" s="661" t="s">
        <v>567</v>
      </c>
      <c r="C899" s="661">
        <v>89301322</v>
      </c>
      <c r="D899" s="740" t="s">
        <v>4384</v>
      </c>
      <c r="E899" s="741" t="s">
        <v>2889</v>
      </c>
      <c r="F899" s="661" t="s">
        <v>2867</v>
      </c>
      <c r="G899" s="661" t="s">
        <v>3259</v>
      </c>
      <c r="H899" s="661" t="s">
        <v>568</v>
      </c>
      <c r="I899" s="661" t="s">
        <v>3260</v>
      </c>
      <c r="J899" s="661" t="s">
        <v>3261</v>
      </c>
      <c r="K899" s="661" t="s">
        <v>3262</v>
      </c>
      <c r="L899" s="662">
        <v>300.33</v>
      </c>
      <c r="M899" s="662">
        <v>300.33</v>
      </c>
      <c r="N899" s="661">
        <v>1</v>
      </c>
      <c r="O899" s="742">
        <v>0.5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32</v>
      </c>
      <c r="B900" s="661" t="s">
        <v>567</v>
      </c>
      <c r="C900" s="661">
        <v>89301322</v>
      </c>
      <c r="D900" s="740" t="s">
        <v>4384</v>
      </c>
      <c r="E900" s="741" t="s">
        <v>2889</v>
      </c>
      <c r="F900" s="661" t="s">
        <v>2867</v>
      </c>
      <c r="G900" s="661" t="s">
        <v>3041</v>
      </c>
      <c r="H900" s="661" t="s">
        <v>568</v>
      </c>
      <c r="I900" s="661" t="s">
        <v>3314</v>
      </c>
      <c r="J900" s="661" t="s">
        <v>3042</v>
      </c>
      <c r="K900" s="661" t="s">
        <v>3043</v>
      </c>
      <c r="L900" s="662">
        <v>0</v>
      </c>
      <c r="M900" s="662">
        <v>0</v>
      </c>
      <c r="N900" s="661">
        <v>2</v>
      </c>
      <c r="O900" s="742">
        <v>0.5</v>
      </c>
      <c r="P900" s="662">
        <v>0</v>
      </c>
      <c r="Q900" s="677"/>
      <c r="R900" s="661">
        <v>2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32</v>
      </c>
      <c r="B901" s="661" t="s">
        <v>567</v>
      </c>
      <c r="C901" s="661">
        <v>89301322</v>
      </c>
      <c r="D901" s="740" t="s">
        <v>4384</v>
      </c>
      <c r="E901" s="741" t="s">
        <v>2889</v>
      </c>
      <c r="F901" s="661" t="s">
        <v>2867</v>
      </c>
      <c r="G901" s="661" t="s">
        <v>3041</v>
      </c>
      <c r="H901" s="661" t="s">
        <v>568</v>
      </c>
      <c r="I901" s="661" t="s">
        <v>3263</v>
      </c>
      <c r="J901" s="661" t="s">
        <v>3264</v>
      </c>
      <c r="K901" s="661" t="s">
        <v>3265</v>
      </c>
      <c r="L901" s="662">
        <v>0</v>
      </c>
      <c r="M901" s="662">
        <v>0</v>
      </c>
      <c r="N901" s="661">
        <v>2</v>
      </c>
      <c r="O901" s="742">
        <v>1.5</v>
      </c>
      <c r="P901" s="662">
        <v>0</v>
      </c>
      <c r="Q901" s="677"/>
      <c r="R901" s="661">
        <v>1</v>
      </c>
      <c r="S901" s="677">
        <v>0.5</v>
      </c>
      <c r="T901" s="742">
        <v>1</v>
      </c>
      <c r="U901" s="700">
        <v>0.66666666666666663</v>
      </c>
    </row>
    <row r="902" spans="1:21" ht="14.4" customHeight="1" x14ac:dyDescent="0.3">
      <c r="A902" s="660">
        <v>32</v>
      </c>
      <c r="B902" s="661" t="s">
        <v>567</v>
      </c>
      <c r="C902" s="661">
        <v>89301322</v>
      </c>
      <c r="D902" s="740" t="s">
        <v>4384</v>
      </c>
      <c r="E902" s="741" t="s">
        <v>2889</v>
      </c>
      <c r="F902" s="661" t="s">
        <v>2867</v>
      </c>
      <c r="G902" s="661" t="s">
        <v>3437</v>
      </c>
      <c r="H902" s="661" t="s">
        <v>568</v>
      </c>
      <c r="I902" s="661" t="s">
        <v>2501</v>
      </c>
      <c r="J902" s="661" t="s">
        <v>2502</v>
      </c>
      <c r="K902" s="661" t="s">
        <v>3438</v>
      </c>
      <c r="L902" s="662">
        <v>77.14</v>
      </c>
      <c r="M902" s="662">
        <v>154.28</v>
      </c>
      <c r="N902" s="661">
        <v>2</v>
      </c>
      <c r="O902" s="742">
        <v>1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32</v>
      </c>
      <c r="B903" s="661" t="s">
        <v>567</v>
      </c>
      <c r="C903" s="661">
        <v>89301322</v>
      </c>
      <c r="D903" s="740" t="s">
        <v>4384</v>
      </c>
      <c r="E903" s="741" t="s">
        <v>2889</v>
      </c>
      <c r="F903" s="661" t="s">
        <v>2867</v>
      </c>
      <c r="G903" s="661" t="s">
        <v>3168</v>
      </c>
      <c r="H903" s="661" t="s">
        <v>568</v>
      </c>
      <c r="I903" s="661" t="s">
        <v>3267</v>
      </c>
      <c r="J903" s="661" t="s">
        <v>3268</v>
      </c>
      <c r="K903" s="661" t="s">
        <v>3269</v>
      </c>
      <c r="L903" s="662">
        <v>52.75</v>
      </c>
      <c r="M903" s="662">
        <v>263.75</v>
      </c>
      <c r="N903" s="661">
        <v>5</v>
      </c>
      <c r="O903" s="742">
        <v>2.5</v>
      </c>
      <c r="P903" s="662">
        <v>211</v>
      </c>
      <c r="Q903" s="677">
        <v>0.8</v>
      </c>
      <c r="R903" s="661">
        <v>4</v>
      </c>
      <c r="S903" s="677">
        <v>0.8</v>
      </c>
      <c r="T903" s="742">
        <v>2</v>
      </c>
      <c r="U903" s="700">
        <v>0.8</v>
      </c>
    </row>
    <row r="904" spans="1:21" ht="14.4" customHeight="1" x14ac:dyDescent="0.3">
      <c r="A904" s="660">
        <v>32</v>
      </c>
      <c r="B904" s="661" t="s">
        <v>567</v>
      </c>
      <c r="C904" s="661">
        <v>89301322</v>
      </c>
      <c r="D904" s="740" t="s">
        <v>4384</v>
      </c>
      <c r="E904" s="741" t="s">
        <v>2889</v>
      </c>
      <c r="F904" s="661" t="s">
        <v>2867</v>
      </c>
      <c r="G904" s="661" t="s">
        <v>3168</v>
      </c>
      <c r="H904" s="661" t="s">
        <v>568</v>
      </c>
      <c r="I904" s="661" t="s">
        <v>3169</v>
      </c>
      <c r="J904" s="661" t="s">
        <v>3170</v>
      </c>
      <c r="K904" s="661" t="s">
        <v>3171</v>
      </c>
      <c r="L904" s="662">
        <v>29.54</v>
      </c>
      <c r="M904" s="662">
        <v>88.62</v>
      </c>
      <c r="N904" s="661">
        <v>3</v>
      </c>
      <c r="O904" s="742">
        <v>1</v>
      </c>
      <c r="P904" s="662">
        <v>29.54</v>
      </c>
      <c r="Q904" s="677">
        <v>0.33333333333333331</v>
      </c>
      <c r="R904" s="661">
        <v>1</v>
      </c>
      <c r="S904" s="677">
        <v>0.33333333333333331</v>
      </c>
      <c r="T904" s="742">
        <v>0.5</v>
      </c>
      <c r="U904" s="700">
        <v>0.5</v>
      </c>
    </row>
    <row r="905" spans="1:21" ht="14.4" customHeight="1" x14ac:dyDescent="0.3">
      <c r="A905" s="660">
        <v>32</v>
      </c>
      <c r="B905" s="661" t="s">
        <v>567</v>
      </c>
      <c r="C905" s="661">
        <v>89301322</v>
      </c>
      <c r="D905" s="740" t="s">
        <v>4384</v>
      </c>
      <c r="E905" s="741" t="s">
        <v>2889</v>
      </c>
      <c r="F905" s="661" t="s">
        <v>2867</v>
      </c>
      <c r="G905" s="661" t="s">
        <v>3172</v>
      </c>
      <c r="H905" s="661" t="s">
        <v>568</v>
      </c>
      <c r="I905" s="661" t="s">
        <v>3173</v>
      </c>
      <c r="J905" s="661" t="s">
        <v>3174</v>
      </c>
      <c r="K905" s="661" t="s">
        <v>2614</v>
      </c>
      <c r="L905" s="662">
        <v>3828.13</v>
      </c>
      <c r="M905" s="662">
        <v>95703.25</v>
      </c>
      <c r="N905" s="661">
        <v>25</v>
      </c>
      <c r="O905" s="742">
        <v>6.5</v>
      </c>
      <c r="P905" s="662">
        <v>65078.21</v>
      </c>
      <c r="Q905" s="677">
        <v>0.67999999999999994</v>
      </c>
      <c r="R905" s="661">
        <v>17</v>
      </c>
      <c r="S905" s="677">
        <v>0.68</v>
      </c>
      <c r="T905" s="742">
        <v>4</v>
      </c>
      <c r="U905" s="700">
        <v>0.61538461538461542</v>
      </c>
    </row>
    <row r="906" spans="1:21" ht="14.4" customHeight="1" x14ac:dyDescent="0.3">
      <c r="A906" s="660">
        <v>32</v>
      </c>
      <c r="B906" s="661" t="s">
        <v>567</v>
      </c>
      <c r="C906" s="661">
        <v>89301322</v>
      </c>
      <c r="D906" s="740" t="s">
        <v>4384</v>
      </c>
      <c r="E906" s="741" t="s">
        <v>2889</v>
      </c>
      <c r="F906" s="661" t="s">
        <v>2867</v>
      </c>
      <c r="G906" s="661" t="s">
        <v>3175</v>
      </c>
      <c r="H906" s="661" t="s">
        <v>568</v>
      </c>
      <c r="I906" s="661" t="s">
        <v>3584</v>
      </c>
      <c r="J906" s="661" t="s">
        <v>3177</v>
      </c>
      <c r="K906" s="661" t="s">
        <v>3178</v>
      </c>
      <c r="L906" s="662">
        <v>5927.29</v>
      </c>
      <c r="M906" s="662">
        <v>11854.58</v>
      </c>
      <c r="N906" s="661">
        <v>2</v>
      </c>
      <c r="O906" s="742">
        <v>1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32</v>
      </c>
      <c r="B907" s="661" t="s">
        <v>567</v>
      </c>
      <c r="C907" s="661">
        <v>89301322</v>
      </c>
      <c r="D907" s="740" t="s">
        <v>4384</v>
      </c>
      <c r="E907" s="741" t="s">
        <v>2889</v>
      </c>
      <c r="F907" s="661" t="s">
        <v>2867</v>
      </c>
      <c r="G907" s="661" t="s">
        <v>2942</v>
      </c>
      <c r="H907" s="661" t="s">
        <v>568</v>
      </c>
      <c r="I907" s="661" t="s">
        <v>808</v>
      </c>
      <c r="J907" s="661" t="s">
        <v>2943</v>
      </c>
      <c r="K907" s="661" t="s">
        <v>2944</v>
      </c>
      <c r="L907" s="662">
        <v>88.76</v>
      </c>
      <c r="M907" s="662">
        <v>621.32000000000005</v>
      </c>
      <c r="N907" s="661">
        <v>7</v>
      </c>
      <c r="O907" s="742">
        <v>2</v>
      </c>
      <c r="P907" s="662">
        <v>355.04</v>
      </c>
      <c r="Q907" s="677">
        <v>0.5714285714285714</v>
      </c>
      <c r="R907" s="661">
        <v>4</v>
      </c>
      <c r="S907" s="677">
        <v>0.5714285714285714</v>
      </c>
      <c r="T907" s="742">
        <v>1.5</v>
      </c>
      <c r="U907" s="700">
        <v>0.75</v>
      </c>
    </row>
    <row r="908" spans="1:21" ht="14.4" customHeight="1" x14ac:dyDescent="0.3">
      <c r="A908" s="660">
        <v>32</v>
      </c>
      <c r="B908" s="661" t="s">
        <v>567</v>
      </c>
      <c r="C908" s="661">
        <v>89301322</v>
      </c>
      <c r="D908" s="740" t="s">
        <v>4384</v>
      </c>
      <c r="E908" s="741" t="s">
        <v>2889</v>
      </c>
      <c r="F908" s="661" t="s">
        <v>2867</v>
      </c>
      <c r="G908" s="661" t="s">
        <v>3180</v>
      </c>
      <c r="H908" s="661" t="s">
        <v>1453</v>
      </c>
      <c r="I908" s="661" t="s">
        <v>3586</v>
      </c>
      <c r="J908" s="661" t="s">
        <v>3587</v>
      </c>
      <c r="K908" s="661" t="s">
        <v>3588</v>
      </c>
      <c r="L908" s="662">
        <v>46.85</v>
      </c>
      <c r="M908" s="662">
        <v>374.8</v>
      </c>
      <c r="N908" s="661">
        <v>8</v>
      </c>
      <c r="O908" s="742">
        <v>2</v>
      </c>
      <c r="P908" s="662">
        <v>374.8</v>
      </c>
      <c r="Q908" s="677">
        <v>1</v>
      </c>
      <c r="R908" s="661">
        <v>8</v>
      </c>
      <c r="S908" s="677">
        <v>1</v>
      </c>
      <c r="T908" s="742">
        <v>2</v>
      </c>
      <c r="U908" s="700">
        <v>1</v>
      </c>
    </row>
    <row r="909" spans="1:21" ht="14.4" customHeight="1" x14ac:dyDescent="0.3">
      <c r="A909" s="660">
        <v>32</v>
      </c>
      <c r="B909" s="661" t="s">
        <v>567</v>
      </c>
      <c r="C909" s="661">
        <v>89301322</v>
      </c>
      <c r="D909" s="740" t="s">
        <v>4384</v>
      </c>
      <c r="E909" s="741" t="s">
        <v>2889</v>
      </c>
      <c r="F909" s="661" t="s">
        <v>2867</v>
      </c>
      <c r="G909" s="661" t="s">
        <v>3180</v>
      </c>
      <c r="H909" s="661" t="s">
        <v>1453</v>
      </c>
      <c r="I909" s="661" t="s">
        <v>3181</v>
      </c>
      <c r="J909" s="661" t="s">
        <v>3182</v>
      </c>
      <c r="K909" s="661" t="s">
        <v>3183</v>
      </c>
      <c r="L909" s="662">
        <v>187.41</v>
      </c>
      <c r="M909" s="662">
        <v>374.82</v>
      </c>
      <c r="N909" s="661">
        <v>2</v>
      </c>
      <c r="O909" s="742">
        <v>0.5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32</v>
      </c>
      <c r="B910" s="661" t="s">
        <v>567</v>
      </c>
      <c r="C910" s="661">
        <v>89301322</v>
      </c>
      <c r="D910" s="740" t="s">
        <v>4384</v>
      </c>
      <c r="E910" s="741" t="s">
        <v>2889</v>
      </c>
      <c r="F910" s="661" t="s">
        <v>2867</v>
      </c>
      <c r="G910" s="661" t="s">
        <v>3184</v>
      </c>
      <c r="H910" s="661" t="s">
        <v>1453</v>
      </c>
      <c r="I910" s="661" t="s">
        <v>3895</v>
      </c>
      <c r="J910" s="661" t="s">
        <v>3896</v>
      </c>
      <c r="K910" s="661" t="s">
        <v>3897</v>
      </c>
      <c r="L910" s="662">
        <v>62.24</v>
      </c>
      <c r="M910" s="662">
        <v>62.24</v>
      </c>
      <c r="N910" s="661">
        <v>1</v>
      </c>
      <c r="O910" s="742">
        <v>0.5</v>
      </c>
      <c r="P910" s="662">
        <v>62.24</v>
      </c>
      <c r="Q910" s="677">
        <v>1</v>
      </c>
      <c r="R910" s="661">
        <v>1</v>
      </c>
      <c r="S910" s="677">
        <v>1</v>
      </c>
      <c r="T910" s="742">
        <v>0.5</v>
      </c>
      <c r="U910" s="700">
        <v>1</v>
      </c>
    </row>
    <row r="911" spans="1:21" ht="14.4" customHeight="1" x14ac:dyDescent="0.3">
      <c r="A911" s="660">
        <v>32</v>
      </c>
      <c r="B911" s="661" t="s">
        <v>567</v>
      </c>
      <c r="C911" s="661">
        <v>89301322</v>
      </c>
      <c r="D911" s="740" t="s">
        <v>4384</v>
      </c>
      <c r="E911" s="741" t="s">
        <v>2889</v>
      </c>
      <c r="F911" s="661" t="s">
        <v>2867</v>
      </c>
      <c r="G911" s="661" t="s">
        <v>3184</v>
      </c>
      <c r="H911" s="661" t="s">
        <v>1453</v>
      </c>
      <c r="I911" s="661" t="s">
        <v>3898</v>
      </c>
      <c r="J911" s="661" t="s">
        <v>3899</v>
      </c>
      <c r="K911" s="661" t="s">
        <v>3900</v>
      </c>
      <c r="L911" s="662">
        <v>124.49</v>
      </c>
      <c r="M911" s="662">
        <v>124.49</v>
      </c>
      <c r="N911" s="661">
        <v>1</v>
      </c>
      <c r="O911" s="742">
        <v>0.5</v>
      </c>
      <c r="P911" s="662">
        <v>124.49</v>
      </c>
      <c r="Q911" s="677">
        <v>1</v>
      </c>
      <c r="R911" s="661">
        <v>1</v>
      </c>
      <c r="S911" s="677">
        <v>1</v>
      </c>
      <c r="T911" s="742">
        <v>0.5</v>
      </c>
      <c r="U911" s="700">
        <v>1</v>
      </c>
    </row>
    <row r="912" spans="1:21" ht="14.4" customHeight="1" x14ac:dyDescent="0.3">
      <c r="A912" s="660">
        <v>32</v>
      </c>
      <c r="B912" s="661" t="s">
        <v>567</v>
      </c>
      <c r="C912" s="661">
        <v>89301322</v>
      </c>
      <c r="D912" s="740" t="s">
        <v>4384</v>
      </c>
      <c r="E912" s="741" t="s">
        <v>2889</v>
      </c>
      <c r="F912" s="661" t="s">
        <v>2867</v>
      </c>
      <c r="G912" s="661" t="s">
        <v>3184</v>
      </c>
      <c r="H912" s="661" t="s">
        <v>1453</v>
      </c>
      <c r="I912" s="661" t="s">
        <v>2551</v>
      </c>
      <c r="J912" s="661" t="s">
        <v>2552</v>
      </c>
      <c r="K912" s="661" t="s">
        <v>2553</v>
      </c>
      <c r="L912" s="662">
        <v>48.37</v>
      </c>
      <c r="M912" s="662">
        <v>48.37</v>
      </c>
      <c r="N912" s="661">
        <v>1</v>
      </c>
      <c r="O912" s="742">
        <v>0.5</v>
      </c>
      <c r="P912" s="662">
        <v>48.37</v>
      </c>
      <c r="Q912" s="677">
        <v>1</v>
      </c>
      <c r="R912" s="661">
        <v>1</v>
      </c>
      <c r="S912" s="677">
        <v>1</v>
      </c>
      <c r="T912" s="742">
        <v>0.5</v>
      </c>
      <c r="U912" s="700">
        <v>1</v>
      </c>
    </row>
    <row r="913" spans="1:21" ht="14.4" customHeight="1" x14ac:dyDescent="0.3">
      <c r="A913" s="660">
        <v>32</v>
      </c>
      <c r="B913" s="661" t="s">
        <v>567</v>
      </c>
      <c r="C913" s="661">
        <v>89301322</v>
      </c>
      <c r="D913" s="740" t="s">
        <v>4384</v>
      </c>
      <c r="E913" s="741" t="s">
        <v>2889</v>
      </c>
      <c r="F913" s="661" t="s">
        <v>2867</v>
      </c>
      <c r="G913" s="661" t="s">
        <v>3901</v>
      </c>
      <c r="H913" s="661" t="s">
        <v>568</v>
      </c>
      <c r="I913" s="661" t="s">
        <v>842</v>
      </c>
      <c r="J913" s="661" t="s">
        <v>843</v>
      </c>
      <c r="K913" s="661" t="s">
        <v>844</v>
      </c>
      <c r="L913" s="662">
        <v>0</v>
      </c>
      <c r="M913" s="662">
        <v>0</v>
      </c>
      <c r="N913" s="661">
        <v>2</v>
      </c>
      <c r="O913" s="742">
        <v>1</v>
      </c>
      <c r="P913" s="662"/>
      <c r="Q913" s="677"/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32</v>
      </c>
      <c r="B914" s="661" t="s">
        <v>567</v>
      </c>
      <c r="C914" s="661">
        <v>89301322</v>
      </c>
      <c r="D914" s="740" t="s">
        <v>4384</v>
      </c>
      <c r="E914" s="741" t="s">
        <v>2889</v>
      </c>
      <c r="F914" s="661" t="s">
        <v>2867</v>
      </c>
      <c r="G914" s="661" t="s">
        <v>3496</v>
      </c>
      <c r="H914" s="661" t="s">
        <v>1453</v>
      </c>
      <c r="I914" s="661" t="s">
        <v>3902</v>
      </c>
      <c r="J914" s="661" t="s">
        <v>1472</v>
      </c>
      <c r="K914" s="661" t="s">
        <v>3206</v>
      </c>
      <c r="L914" s="662">
        <v>77.790000000000006</v>
      </c>
      <c r="M914" s="662">
        <v>155.58000000000001</v>
      </c>
      <c r="N914" s="661">
        <v>2</v>
      </c>
      <c r="O914" s="742">
        <v>2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32</v>
      </c>
      <c r="B915" s="661" t="s">
        <v>567</v>
      </c>
      <c r="C915" s="661">
        <v>89301322</v>
      </c>
      <c r="D915" s="740" t="s">
        <v>4384</v>
      </c>
      <c r="E915" s="741" t="s">
        <v>2889</v>
      </c>
      <c r="F915" s="661" t="s">
        <v>2867</v>
      </c>
      <c r="G915" s="661" t="s">
        <v>3496</v>
      </c>
      <c r="H915" s="661" t="s">
        <v>568</v>
      </c>
      <c r="I915" s="661" t="s">
        <v>3903</v>
      </c>
      <c r="J915" s="661" t="s">
        <v>3904</v>
      </c>
      <c r="K915" s="661" t="s">
        <v>3905</v>
      </c>
      <c r="L915" s="662">
        <v>0</v>
      </c>
      <c r="M915" s="662">
        <v>0</v>
      </c>
      <c r="N915" s="661">
        <v>1</v>
      </c>
      <c r="O915" s="742">
        <v>0.5</v>
      </c>
      <c r="P915" s="662"/>
      <c r="Q915" s="677"/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32</v>
      </c>
      <c r="B916" s="661" t="s">
        <v>567</v>
      </c>
      <c r="C916" s="661">
        <v>89301322</v>
      </c>
      <c r="D916" s="740" t="s">
        <v>4384</v>
      </c>
      <c r="E916" s="741" t="s">
        <v>2889</v>
      </c>
      <c r="F916" s="661" t="s">
        <v>2867</v>
      </c>
      <c r="G916" s="661" t="s">
        <v>2995</v>
      </c>
      <c r="H916" s="661" t="s">
        <v>568</v>
      </c>
      <c r="I916" s="661" t="s">
        <v>713</v>
      </c>
      <c r="J916" s="661" t="s">
        <v>2996</v>
      </c>
      <c r="K916" s="661" t="s">
        <v>2997</v>
      </c>
      <c r="L916" s="662">
        <v>0</v>
      </c>
      <c r="M916" s="662">
        <v>0</v>
      </c>
      <c r="N916" s="661">
        <v>3</v>
      </c>
      <c r="O916" s="742">
        <v>2</v>
      </c>
      <c r="P916" s="662"/>
      <c r="Q916" s="677"/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32</v>
      </c>
      <c r="B917" s="661" t="s">
        <v>567</v>
      </c>
      <c r="C917" s="661">
        <v>89301322</v>
      </c>
      <c r="D917" s="740" t="s">
        <v>4384</v>
      </c>
      <c r="E917" s="741" t="s">
        <v>2889</v>
      </c>
      <c r="F917" s="661" t="s">
        <v>2867</v>
      </c>
      <c r="G917" s="661" t="s">
        <v>3188</v>
      </c>
      <c r="H917" s="661" t="s">
        <v>568</v>
      </c>
      <c r="I917" s="661" t="s">
        <v>3189</v>
      </c>
      <c r="J917" s="661" t="s">
        <v>1396</v>
      </c>
      <c r="K917" s="661" t="s">
        <v>3190</v>
      </c>
      <c r="L917" s="662">
        <v>2214.85</v>
      </c>
      <c r="M917" s="662">
        <v>2214.85</v>
      </c>
      <c r="N917" s="661">
        <v>1</v>
      </c>
      <c r="O917" s="742">
        <v>0.5</v>
      </c>
      <c r="P917" s="662">
        <v>2214.85</v>
      </c>
      <c r="Q917" s="677">
        <v>1</v>
      </c>
      <c r="R917" s="661">
        <v>1</v>
      </c>
      <c r="S917" s="677">
        <v>1</v>
      </c>
      <c r="T917" s="742">
        <v>0.5</v>
      </c>
      <c r="U917" s="700">
        <v>1</v>
      </c>
    </row>
    <row r="918" spans="1:21" ht="14.4" customHeight="1" x14ac:dyDescent="0.3">
      <c r="A918" s="660">
        <v>32</v>
      </c>
      <c r="B918" s="661" t="s">
        <v>567</v>
      </c>
      <c r="C918" s="661">
        <v>89301322</v>
      </c>
      <c r="D918" s="740" t="s">
        <v>4384</v>
      </c>
      <c r="E918" s="741" t="s">
        <v>2889</v>
      </c>
      <c r="F918" s="661" t="s">
        <v>2867</v>
      </c>
      <c r="G918" s="661" t="s">
        <v>3906</v>
      </c>
      <c r="H918" s="661" t="s">
        <v>568</v>
      </c>
      <c r="I918" s="661" t="s">
        <v>3907</v>
      </c>
      <c r="J918" s="661" t="s">
        <v>3908</v>
      </c>
      <c r="K918" s="661" t="s">
        <v>3909</v>
      </c>
      <c r="L918" s="662">
        <v>94.04</v>
      </c>
      <c r="M918" s="662">
        <v>282.12</v>
      </c>
      <c r="N918" s="661">
        <v>3</v>
      </c>
      <c r="O918" s="742">
        <v>0.5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32</v>
      </c>
      <c r="B919" s="661" t="s">
        <v>567</v>
      </c>
      <c r="C919" s="661">
        <v>89301322</v>
      </c>
      <c r="D919" s="740" t="s">
        <v>4384</v>
      </c>
      <c r="E919" s="741" t="s">
        <v>2889</v>
      </c>
      <c r="F919" s="661" t="s">
        <v>2867</v>
      </c>
      <c r="G919" s="661" t="s">
        <v>3910</v>
      </c>
      <c r="H919" s="661" t="s">
        <v>568</v>
      </c>
      <c r="I919" s="661" t="s">
        <v>3911</v>
      </c>
      <c r="J919" s="661" t="s">
        <v>3912</v>
      </c>
      <c r="K919" s="661" t="s">
        <v>3913</v>
      </c>
      <c r="L919" s="662">
        <v>152.24</v>
      </c>
      <c r="M919" s="662">
        <v>152.24</v>
      </c>
      <c r="N919" s="661">
        <v>1</v>
      </c>
      <c r="O919" s="742">
        <v>1</v>
      </c>
      <c r="P919" s="662">
        <v>152.24</v>
      </c>
      <c r="Q919" s="677">
        <v>1</v>
      </c>
      <c r="R919" s="661">
        <v>1</v>
      </c>
      <c r="S919" s="677">
        <v>1</v>
      </c>
      <c r="T919" s="742">
        <v>1</v>
      </c>
      <c r="U919" s="700">
        <v>1</v>
      </c>
    </row>
    <row r="920" spans="1:21" ht="14.4" customHeight="1" x14ac:dyDescent="0.3">
      <c r="A920" s="660">
        <v>32</v>
      </c>
      <c r="B920" s="661" t="s">
        <v>567</v>
      </c>
      <c r="C920" s="661">
        <v>89301322</v>
      </c>
      <c r="D920" s="740" t="s">
        <v>4384</v>
      </c>
      <c r="E920" s="741" t="s">
        <v>2889</v>
      </c>
      <c r="F920" s="661" t="s">
        <v>2867</v>
      </c>
      <c r="G920" s="661" t="s">
        <v>3055</v>
      </c>
      <c r="H920" s="661" t="s">
        <v>568</v>
      </c>
      <c r="I920" s="661" t="s">
        <v>3914</v>
      </c>
      <c r="J920" s="661" t="s">
        <v>3057</v>
      </c>
      <c r="K920" s="661" t="s">
        <v>3915</v>
      </c>
      <c r="L920" s="662">
        <v>38.04</v>
      </c>
      <c r="M920" s="662">
        <v>38.04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32</v>
      </c>
      <c r="B921" s="661" t="s">
        <v>567</v>
      </c>
      <c r="C921" s="661">
        <v>89301322</v>
      </c>
      <c r="D921" s="740" t="s">
        <v>4384</v>
      </c>
      <c r="E921" s="741" t="s">
        <v>2889</v>
      </c>
      <c r="F921" s="661" t="s">
        <v>2867</v>
      </c>
      <c r="G921" s="661" t="s">
        <v>3055</v>
      </c>
      <c r="H921" s="661" t="s">
        <v>568</v>
      </c>
      <c r="I921" s="661" t="s">
        <v>3056</v>
      </c>
      <c r="J921" s="661" t="s">
        <v>3057</v>
      </c>
      <c r="K921" s="661" t="s">
        <v>3058</v>
      </c>
      <c r="L921" s="662">
        <v>10.65</v>
      </c>
      <c r="M921" s="662">
        <v>10.65</v>
      </c>
      <c r="N921" s="661">
        <v>1</v>
      </c>
      <c r="O921" s="742">
        <v>1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32</v>
      </c>
      <c r="B922" s="661" t="s">
        <v>567</v>
      </c>
      <c r="C922" s="661">
        <v>89301322</v>
      </c>
      <c r="D922" s="740" t="s">
        <v>4384</v>
      </c>
      <c r="E922" s="741" t="s">
        <v>2889</v>
      </c>
      <c r="F922" s="661" t="s">
        <v>2867</v>
      </c>
      <c r="G922" s="661" t="s">
        <v>3055</v>
      </c>
      <c r="H922" s="661" t="s">
        <v>568</v>
      </c>
      <c r="I922" s="661" t="s">
        <v>3916</v>
      </c>
      <c r="J922" s="661" t="s">
        <v>3917</v>
      </c>
      <c r="K922" s="661" t="s">
        <v>3918</v>
      </c>
      <c r="L922" s="662">
        <v>58.52</v>
      </c>
      <c r="M922" s="662">
        <v>58.52</v>
      </c>
      <c r="N922" s="661">
        <v>1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32</v>
      </c>
      <c r="B923" s="661" t="s">
        <v>567</v>
      </c>
      <c r="C923" s="661">
        <v>89301322</v>
      </c>
      <c r="D923" s="740" t="s">
        <v>4384</v>
      </c>
      <c r="E923" s="741" t="s">
        <v>2889</v>
      </c>
      <c r="F923" s="661" t="s">
        <v>2867</v>
      </c>
      <c r="G923" s="661" t="s">
        <v>2949</v>
      </c>
      <c r="H923" s="661" t="s">
        <v>1453</v>
      </c>
      <c r="I923" s="661" t="s">
        <v>1587</v>
      </c>
      <c r="J923" s="661" t="s">
        <v>1479</v>
      </c>
      <c r="K923" s="661" t="s">
        <v>1588</v>
      </c>
      <c r="L923" s="662">
        <v>407.55</v>
      </c>
      <c r="M923" s="662">
        <v>2037.75</v>
      </c>
      <c r="N923" s="661">
        <v>5</v>
      </c>
      <c r="O923" s="742">
        <v>2</v>
      </c>
      <c r="P923" s="662">
        <v>2037.75</v>
      </c>
      <c r="Q923" s="677">
        <v>1</v>
      </c>
      <c r="R923" s="661">
        <v>5</v>
      </c>
      <c r="S923" s="677">
        <v>1</v>
      </c>
      <c r="T923" s="742">
        <v>2</v>
      </c>
      <c r="U923" s="700">
        <v>1</v>
      </c>
    </row>
    <row r="924" spans="1:21" ht="14.4" customHeight="1" x14ac:dyDescent="0.3">
      <c r="A924" s="660">
        <v>32</v>
      </c>
      <c r="B924" s="661" t="s">
        <v>567</v>
      </c>
      <c r="C924" s="661">
        <v>89301322</v>
      </c>
      <c r="D924" s="740" t="s">
        <v>4384</v>
      </c>
      <c r="E924" s="741" t="s">
        <v>2889</v>
      </c>
      <c r="F924" s="661" t="s">
        <v>2867</v>
      </c>
      <c r="G924" s="661" t="s">
        <v>2949</v>
      </c>
      <c r="H924" s="661" t="s">
        <v>1453</v>
      </c>
      <c r="I924" s="661" t="s">
        <v>1590</v>
      </c>
      <c r="J924" s="661" t="s">
        <v>1479</v>
      </c>
      <c r="K924" s="661" t="s">
        <v>1591</v>
      </c>
      <c r="L924" s="662">
        <v>543.39</v>
      </c>
      <c r="M924" s="662">
        <v>15214.919999999998</v>
      </c>
      <c r="N924" s="661">
        <v>28</v>
      </c>
      <c r="O924" s="742">
        <v>4.5</v>
      </c>
      <c r="P924" s="662">
        <v>10867.8</v>
      </c>
      <c r="Q924" s="677">
        <v>0.7142857142857143</v>
      </c>
      <c r="R924" s="661">
        <v>20</v>
      </c>
      <c r="S924" s="677">
        <v>0.7142857142857143</v>
      </c>
      <c r="T924" s="742">
        <v>3.5</v>
      </c>
      <c r="U924" s="700">
        <v>0.77777777777777779</v>
      </c>
    </row>
    <row r="925" spans="1:21" ht="14.4" customHeight="1" x14ac:dyDescent="0.3">
      <c r="A925" s="660">
        <v>32</v>
      </c>
      <c r="B925" s="661" t="s">
        <v>567</v>
      </c>
      <c r="C925" s="661">
        <v>89301322</v>
      </c>
      <c r="D925" s="740" t="s">
        <v>4384</v>
      </c>
      <c r="E925" s="741" t="s">
        <v>2889</v>
      </c>
      <c r="F925" s="661" t="s">
        <v>2867</v>
      </c>
      <c r="G925" s="661" t="s">
        <v>2949</v>
      </c>
      <c r="H925" s="661" t="s">
        <v>1453</v>
      </c>
      <c r="I925" s="661" t="s">
        <v>1478</v>
      </c>
      <c r="J925" s="661" t="s">
        <v>1479</v>
      </c>
      <c r="K925" s="661" t="s">
        <v>1480</v>
      </c>
      <c r="L925" s="662">
        <v>815.1</v>
      </c>
      <c r="M925" s="662">
        <v>31788.9</v>
      </c>
      <c r="N925" s="661">
        <v>39</v>
      </c>
      <c r="O925" s="742">
        <v>6</v>
      </c>
      <c r="P925" s="662">
        <v>26898.300000000003</v>
      </c>
      <c r="Q925" s="677">
        <v>0.84615384615384626</v>
      </c>
      <c r="R925" s="661">
        <v>33</v>
      </c>
      <c r="S925" s="677">
        <v>0.84615384615384615</v>
      </c>
      <c r="T925" s="742">
        <v>5</v>
      </c>
      <c r="U925" s="700">
        <v>0.83333333333333337</v>
      </c>
    </row>
    <row r="926" spans="1:21" ht="14.4" customHeight="1" x14ac:dyDescent="0.3">
      <c r="A926" s="660">
        <v>32</v>
      </c>
      <c r="B926" s="661" t="s">
        <v>567</v>
      </c>
      <c r="C926" s="661">
        <v>89301322</v>
      </c>
      <c r="D926" s="740" t="s">
        <v>4384</v>
      </c>
      <c r="E926" s="741" t="s">
        <v>2889</v>
      </c>
      <c r="F926" s="661" t="s">
        <v>2867</v>
      </c>
      <c r="G926" s="661" t="s">
        <v>2949</v>
      </c>
      <c r="H926" s="661" t="s">
        <v>1453</v>
      </c>
      <c r="I926" s="661" t="s">
        <v>2360</v>
      </c>
      <c r="J926" s="661" t="s">
        <v>2361</v>
      </c>
      <c r="K926" s="661" t="s">
        <v>1480</v>
      </c>
      <c r="L926" s="662">
        <v>1385.62</v>
      </c>
      <c r="M926" s="662">
        <v>19398.68</v>
      </c>
      <c r="N926" s="661">
        <v>14</v>
      </c>
      <c r="O926" s="742">
        <v>3</v>
      </c>
      <c r="P926" s="662">
        <v>13856.199999999999</v>
      </c>
      <c r="Q926" s="677">
        <v>0.71428571428571419</v>
      </c>
      <c r="R926" s="661">
        <v>10</v>
      </c>
      <c r="S926" s="677">
        <v>0.7142857142857143</v>
      </c>
      <c r="T926" s="742">
        <v>2</v>
      </c>
      <c r="U926" s="700">
        <v>0.66666666666666663</v>
      </c>
    </row>
    <row r="927" spans="1:21" ht="14.4" customHeight="1" x14ac:dyDescent="0.3">
      <c r="A927" s="660">
        <v>32</v>
      </c>
      <c r="B927" s="661" t="s">
        <v>567</v>
      </c>
      <c r="C927" s="661">
        <v>89301322</v>
      </c>
      <c r="D927" s="740" t="s">
        <v>4384</v>
      </c>
      <c r="E927" s="741" t="s">
        <v>2889</v>
      </c>
      <c r="F927" s="661" t="s">
        <v>2867</v>
      </c>
      <c r="G927" s="661" t="s">
        <v>2949</v>
      </c>
      <c r="H927" s="661" t="s">
        <v>1453</v>
      </c>
      <c r="I927" s="661" t="s">
        <v>2364</v>
      </c>
      <c r="J927" s="661" t="s">
        <v>2361</v>
      </c>
      <c r="K927" s="661" t="s">
        <v>1483</v>
      </c>
      <c r="L927" s="662">
        <v>1847.49</v>
      </c>
      <c r="M927" s="662">
        <v>9237.4500000000007</v>
      </c>
      <c r="N927" s="661">
        <v>5</v>
      </c>
      <c r="O927" s="742">
        <v>2</v>
      </c>
      <c r="P927" s="662">
        <v>1847.49</v>
      </c>
      <c r="Q927" s="677">
        <v>0.19999999999999998</v>
      </c>
      <c r="R927" s="661">
        <v>1</v>
      </c>
      <c r="S927" s="677">
        <v>0.2</v>
      </c>
      <c r="T927" s="742">
        <v>1</v>
      </c>
      <c r="U927" s="700">
        <v>0.5</v>
      </c>
    </row>
    <row r="928" spans="1:21" ht="14.4" customHeight="1" x14ac:dyDescent="0.3">
      <c r="A928" s="660">
        <v>32</v>
      </c>
      <c r="B928" s="661" t="s">
        <v>567</v>
      </c>
      <c r="C928" s="661">
        <v>89301322</v>
      </c>
      <c r="D928" s="740" t="s">
        <v>4384</v>
      </c>
      <c r="E928" s="741" t="s">
        <v>2889</v>
      </c>
      <c r="F928" s="661" t="s">
        <v>2867</v>
      </c>
      <c r="G928" s="661" t="s">
        <v>3919</v>
      </c>
      <c r="H928" s="661" t="s">
        <v>568</v>
      </c>
      <c r="I928" s="661" t="s">
        <v>3920</v>
      </c>
      <c r="J928" s="661" t="s">
        <v>3921</v>
      </c>
      <c r="K928" s="661" t="s">
        <v>3922</v>
      </c>
      <c r="L928" s="662">
        <v>32.76</v>
      </c>
      <c r="M928" s="662">
        <v>98.28</v>
      </c>
      <c r="N928" s="661">
        <v>3</v>
      </c>
      <c r="O928" s="742">
        <v>0.5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32</v>
      </c>
      <c r="B929" s="661" t="s">
        <v>567</v>
      </c>
      <c r="C929" s="661">
        <v>89301322</v>
      </c>
      <c r="D929" s="740" t="s">
        <v>4384</v>
      </c>
      <c r="E929" s="741" t="s">
        <v>2889</v>
      </c>
      <c r="F929" s="661" t="s">
        <v>2867</v>
      </c>
      <c r="G929" s="661" t="s">
        <v>3059</v>
      </c>
      <c r="H929" s="661" t="s">
        <v>1453</v>
      </c>
      <c r="I929" s="661" t="s">
        <v>2340</v>
      </c>
      <c r="J929" s="661" t="s">
        <v>2341</v>
      </c>
      <c r="K929" s="661" t="s">
        <v>2843</v>
      </c>
      <c r="L929" s="662">
        <v>48.42</v>
      </c>
      <c r="M929" s="662">
        <v>193.68</v>
      </c>
      <c r="N929" s="661">
        <v>4</v>
      </c>
      <c r="O929" s="742">
        <v>2</v>
      </c>
      <c r="P929" s="662">
        <v>145.26</v>
      </c>
      <c r="Q929" s="677">
        <v>0.74999999999999989</v>
      </c>
      <c r="R929" s="661">
        <v>3</v>
      </c>
      <c r="S929" s="677">
        <v>0.75</v>
      </c>
      <c r="T929" s="742">
        <v>1.5</v>
      </c>
      <c r="U929" s="700">
        <v>0.75</v>
      </c>
    </row>
    <row r="930" spans="1:21" ht="14.4" customHeight="1" x14ac:dyDescent="0.3">
      <c r="A930" s="660">
        <v>32</v>
      </c>
      <c r="B930" s="661" t="s">
        <v>567</v>
      </c>
      <c r="C930" s="661">
        <v>89301322</v>
      </c>
      <c r="D930" s="740" t="s">
        <v>4384</v>
      </c>
      <c r="E930" s="741" t="s">
        <v>2889</v>
      </c>
      <c r="F930" s="661" t="s">
        <v>2867</v>
      </c>
      <c r="G930" s="661" t="s">
        <v>2950</v>
      </c>
      <c r="H930" s="661" t="s">
        <v>1453</v>
      </c>
      <c r="I930" s="661" t="s">
        <v>3923</v>
      </c>
      <c r="J930" s="661" t="s">
        <v>3924</v>
      </c>
      <c r="K930" s="661" t="s">
        <v>3573</v>
      </c>
      <c r="L930" s="662">
        <v>176.58</v>
      </c>
      <c r="M930" s="662">
        <v>176.58</v>
      </c>
      <c r="N930" s="661">
        <v>1</v>
      </c>
      <c r="O930" s="742">
        <v>0.5</v>
      </c>
      <c r="P930" s="662">
        <v>176.58</v>
      </c>
      <c r="Q930" s="677">
        <v>1</v>
      </c>
      <c r="R930" s="661">
        <v>1</v>
      </c>
      <c r="S930" s="677">
        <v>1</v>
      </c>
      <c r="T930" s="742">
        <v>0.5</v>
      </c>
      <c r="U930" s="700">
        <v>1</v>
      </c>
    </row>
    <row r="931" spans="1:21" ht="14.4" customHeight="1" x14ac:dyDescent="0.3">
      <c r="A931" s="660">
        <v>32</v>
      </c>
      <c r="B931" s="661" t="s">
        <v>567</v>
      </c>
      <c r="C931" s="661">
        <v>89301322</v>
      </c>
      <c r="D931" s="740" t="s">
        <v>4384</v>
      </c>
      <c r="E931" s="741" t="s">
        <v>2889</v>
      </c>
      <c r="F931" s="661" t="s">
        <v>2867</v>
      </c>
      <c r="G931" s="661" t="s">
        <v>3000</v>
      </c>
      <c r="H931" s="661" t="s">
        <v>568</v>
      </c>
      <c r="I931" s="661" t="s">
        <v>1723</v>
      </c>
      <c r="J931" s="661" t="s">
        <v>1724</v>
      </c>
      <c r="K931" s="661" t="s">
        <v>3001</v>
      </c>
      <c r="L931" s="662">
        <v>66.819999999999993</v>
      </c>
      <c r="M931" s="662">
        <v>200.45999999999998</v>
      </c>
      <c r="N931" s="661">
        <v>3</v>
      </c>
      <c r="O931" s="742">
        <v>2</v>
      </c>
      <c r="P931" s="662">
        <v>66.819999999999993</v>
      </c>
      <c r="Q931" s="677">
        <v>0.33333333333333331</v>
      </c>
      <c r="R931" s="661">
        <v>1</v>
      </c>
      <c r="S931" s="677">
        <v>0.33333333333333331</v>
      </c>
      <c r="T931" s="742">
        <v>1</v>
      </c>
      <c r="U931" s="700">
        <v>0.5</v>
      </c>
    </row>
    <row r="932" spans="1:21" ht="14.4" customHeight="1" x14ac:dyDescent="0.3">
      <c r="A932" s="660">
        <v>32</v>
      </c>
      <c r="B932" s="661" t="s">
        <v>567</v>
      </c>
      <c r="C932" s="661">
        <v>89301322</v>
      </c>
      <c r="D932" s="740" t="s">
        <v>4384</v>
      </c>
      <c r="E932" s="741" t="s">
        <v>2889</v>
      </c>
      <c r="F932" s="661" t="s">
        <v>2867</v>
      </c>
      <c r="G932" s="661" t="s">
        <v>2954</v>
      </c>
      <c r="H932" s="661" t="s">
        <v>568</v>
      </c>
      <c r="I932" s="661" t="s">
        <v>3925</v>
      </c>
      <c r="J932" s="661" t="s">
        <v>3926</v>
      </c>
      <c r="K932" s="661" t="s">
        <v>3927</v>
      </c>
      <c r="L932" s="662">
        <v>327.98</v>
      </c>
      <c r="M932" s="662">
        <v>327.98</v>
      </c>
      <c r="N932" s="661">
        <v>1</v>
      </c>
      <c r="O932" s="742">
        <v>0.5</v>
      </c>
      <c r="P932" s="662">
        <v>327.98</v>
      </c>
      <c r="Q932" s="677">
        <v>1</v>
      </c>
      <c r="R932" s="661">
        <v>1</v>
      </c>
      <c r="S932" s="677">
        <v>1</v>
      </c>
      <c r="T932" s="742">
        <v>0.5</v>
      </c>
      <c r="U932" s="700">
        <v>1</v>
      </c>
    </row>
    <row r="933" spans="1:21" ht="14.4" customHeight="1" x14ac:dyDescent="0.3">
      <c r="A933" s="660">
        <v>32</v>
      </c>
      <c r="B933" s="661" t="s">
        <v>567</v>
      </c>
      <c r="C933" s="661">
        <v>89301322</v>
      </c>
      <c r="D933" s="740" t="s">
        <v>4384</v>
      </c>
      <c r="E933" s="741" t="s">
        <v>2889</v>
      </c>
      <c r="F933" s="661" t="s">
        <v>2867</v>
      </c>
      <c r="G933" s="661" t="s">
        <v>2954</v>
      </c>
      <c r="H933" s="661" t="s">
        <v>568</v>
      </c>
      <c r="I933" s="661" t="s">
        <v>3005</v>
      </c>
      <c r="J933" s="661" t="s">
        <v>2956</v>
      </c>
      <c r="K933" s="661" t="s">
        <v>722</v>
      </c>
      <c r="L933" s="662">
        <v>301.2</v>
      </c>
      <c r="M933" s="662">
        <v>6023.9999999999991</v>
      </c>
      <c r="N933" s="661">
        <v>20</v>
      </c>
      <c r="O933" s="742">
        <v>13</v>
      </c>
      <c r="P933" s="662">
        <v>4216.7999999999993</v>
      </c>
      <c r="Q933" s="677">
        <v>0.7</v>
      </c>
      <c r="R933" s="661">
        <v>14</v>
      </c>
      <c r="S933" s="677">
        <v>0.7</v>
      </c>
      <c r="T933" s="742">
        <v>9</v>
      </c>
      <c r="U933" s="700">
        <v>0.69230769230769229</v>
      </c>
    </row>
    <row r="934" spans="1:21" ht="14.4" customHeight="1" x14ac:dyDescent="0.3">
      <c r="A934" s="660">
        <v>32</v>
      </c>
      <c r="B934" s="661" t="s">
        <v>567</v>
      </c>
      <c r="C934" s="661">
        <v>89301322</v>
      </c>
      <c r="D934" s="740" t="s">
        <v>4384</v>
      </c>
      <c r="E934" s="741" t="s">
        <v>2889</v>
      </c>
      <c r="F934" s="661" t="s">
        <v>2867</v>
      </c>
      <c r="G934" s="661" t="s">
        <v>3375</v>
      </c>
      <c r="H934" s="661" t="s">
        <v>1453</v>
      </c>
      <c r="I934" s="661" t="s">
        <v>3510</v>
      </c>
      <c r="J934" s="661" t="s">
        <v>3511</v>
      </c>
      <c r="K934" s="661" t="s">
        <v>3512</v>
      </c>
      <c r="L934" s="662">
        <v>974.8</v>
      </c>
      <c r="M934" s="662">
        <v>974.8</v>
      </c>
      <c r="N934" s="661">
        <v>1</v>
      </c>
      <c r="O934" s="742">
        <v>0.5</v>
      </c>
      <c r="P934" s="662">
        <v>974.8</v>
      </c>
      <c r="Q934" s="677">
        <v>1</v>
      </c>
      <c r="R934" s="661">
        <v>1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32</v>
      </c>
      <c r="B935" s="661" t="s">
        <v>567</v>
      </c>
      <c r="C935" s="661">
        <v>89301322</v>
      </c>
      <c r="D935" s="740" t="s">
        <v>4384</v>
      </c>
      <c r="E935" s="741" t="s">
        <v>2889</v>
      </c>
      <c r="F935" s="661" t="s">
        <v>2867</v>
      </c>
      <c r="G935" s="661" t="s">
        <v>3928</v>
      </c>
      <c r="H935" s="661" t="s">
        <v>568</v>
      </c>
      <c r="I935" s="661" t="s">
        <v>685</v>
      </c>
      <c r="J935" s="661" t="s">
        <v>3929</v>
      </c>
      <c r="K935" s="661" t="s">
        <v>1819</v>
      </c>
      <c r="L935" s="662">
        <v>0</v>
      </c>
      <c r="M935" s="662">
        <v>0</v>
      </c>
      <c r="N935" s="661">
        <v>2</v>
      </c>
      <c r="O935" s="742">
        <v>1.5</v>
      </c>
      <c r="P935" s="662"/>
      <c r="Q935" s="677"/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32</v>
      </c>
      <c r="B936" s="661" t="s">
        <v>567</v>
      </c>
      <c r="C936" s="661">
        <v>89301322</v>
      </c>
      <c r="D936" s="740" t="s">
        <v>4384</v>
      </c>
      <c r="E936" s="741" t="s">
        <v>2889</v>
      </c>
      <c r="F936" s="661" t="s">
        <v>2867</v>
      </c>
      <c r="G936" s="661" t="s">
        <v>3930</v>
      </c>
      <c r="H936" s="661" t="s">
        <v>568</v>
      </c>
      <c r="I936" s="661" t="s">
        <v>3931</v>
      </c>
      <c r="J936" s="661" t="s">
        <v>3932</v>
      </c>
      <c r="K936" s="661" t="s">
        <v>3933</v>
      </c>
      <c r="L936" s="662">
        <v>18.809999999999999</v>
      </c>
      <c r="M936" s="662">
        <v>37.619999999999997</v>
      </c>
      <c r="N936" s="661">
        <v>2</v>
      </c>
      <c r="O936" s="742">
        <v>1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32</v>
      </c>
      <c r="B937" s="661" t="s">
        <v>567</v>
      </c>
      <c r="C937" s="661">
        <v>89301322</v>
      </c>
      <c r="D937" s="740" t="s">
        <v>4384</v>
      </c>
      <c r="E937" s="741" t="s">
        <v>2889</v>
      </c>
      <c r="F937" s="661" t="s">
        <v>2867</v>
      </c>
      <c r="G937" s="661" t="s">
        <v>2970</v>
      </c>
      <c r="H937" s="661" t="s">
        <v>568</v>
      </c>
      <c r="I937" s="661" t="s">
        <v>3934</v>
      </c>
      <c r="J937" s="661" t="s">
        <v>3807</v>
      </c>
      <c r="K937" s="661" t="s">
        <v>3935</v>
      </c>
      <c r="L937" s="662">
        <v>0</v>
      </c>
      <c r="M937" s="662">
        <v>0</v>
      </c>
      <c r="N937" s="661">
        <v>1</v>
      </c>
      <c r="O937" s="742">
        <v>0.5</v>
      </c>
      <c r="P937" s="662">
        <v>0</v>
      </c>
      <c r="Q937" s="677"/>
      <c r="R937" s="661">
        <v>1</v>
      </c>
      <c r="S937" s="677">
        <v>1</v>
      </c>
      <c r="T937" s="742">
        <v>0.5</v>
      </c>
      <c r="U937" s="700">
        <v>1</v>
      </c>
    </row>
    <row r="938" spans="1:21" ht="14.4" customHeight="1" x14ac:dyDescent="0.3">
      <c r="A938" s="660">
        <v>32</v>
      </c>
      <c r="B938" s="661" t="s">
        <v>567</v>
      </c>
      <c r="C938" s="661">
        <v>89301322</v>
      </c>
      <c r="D938" s="740" t="s">
        <v>4384</v>
      </c>
      <c r="E938" s="741" t="s">
        <v>2889</v>
      </c>
      <c r="F938" s="661" t="s">
        <v>2867</v>
      </c>
      <c r="G938" s="661" t="s">
        <v>2970</v>
      </c>
      <c r="H938" s="661" t="s">
        <v>1453</v>
      </c>
      <c r="I938" s="661" t="s">
        <v>3936</v>
      </c>
      <c r="J938" s="661" t="s">
        <v>3937</v>
      </c>
      <c r="K938" s="661" t="s">
        <v>3938</v>
      </c>
      <c r="L938" s="662">
        <v>334.66</v>
      </c>
      <c r="M938" s="662">
        <v>334.66</v>
      </c>
      <c r="N938" s="661">
        <v>1</v>
      </c>
      <c r="O938" s="742">
        <v>0.5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32</v>
      </c>
      <c r="B939" s="661" t="s">
        <v>567</v>
      </c>
      <c r="C939" s="661">
        <v>89301322</v>
      </c>
      <c r="D939" s="740" t="s">
        <v>4384</v>
      </c>
      <c r="E939" s="741" t="s">
        <v>2889</v>
      </c>
      <c r="F939" s="661" t="s">
        <v>2867</v>
      </c>
      <c r="G939" s="661" t="s">
        <v>3514</v>
      </c>
      <c r="H939" s="661" t="s">
        <v>1453</v>
      </c>
      <c r="I939" s="661" t="s">
        <v>3939</v>
      </c>
      <c r="J939" s="661" t="s">
        <v>2372</v>
      </c>
      <c r="K939" s="661" t="s">
        <v>3940</v>
      </c>
      <c r="L939" s="662">
        <v>144.81</v>
      </c>
      <c r="M939" s="662">
        <v>289.62</v>
      </c>
      <c r="N939" s="661">
        <v>2</v>
      </c>
      <c r="O939" s="742">
        <v>1</v>
      </c>
      <c r="P939" s="662">
        <v>144.81</v>
      </c>
      <c r="Q939" s="677">
        <v>0.5</v>
      </c>
      <c r="R939" s="661">
        <v>1</v>
      </c>
      <c r="S939" s="677">
        <v>0.5</v>
      </c>
      <c r="T939" s="742">
        <v>0.5</v>
      </c>
      <c r="U939" s="700">
        <v>0.5</v>
      </c>
    </row>
    <row r="940" spans="1:21" ht="14.4" customHeight="1" x14ac:dyDescent="0.3">
      <c r="A940" s="660">
        <v>32</v>
      </c>
      <c r="B940" s="661" t="s">
        <v>567</v>
      </c>
      <c r="C940" s="661">
        <v>89301322</v>
      </c>
      <c r="D940" s="740" t="s">
        <v>4384</v>
      </c>
      <c r="E940" s="741" t="s">
        <v>2889</v>
      </c>
      <c r="F940" s="661" t="s">
        <v>2867</v>
      </c>
      <c r="G940" s="661" t="s">
        <v>3941</v>
      </c>
      <c r="H940" s="661" t="s">
        <v>1453</v>
      </c>
      <c r="I940" s="661" t="s">
        <v>3942</v>
      </c>
      <c r="J940" s="661" t="s">
        <v>1581</v>
      </c>
      <c r="K940" s="661" t="s">
        <v>3943</v>
      </c>
      <c r="L940" s="662">
        <v>614.29999999999995</v>
      </c>
      <c r="M940" s="662">
        <v>614.29999999999995</v>
      </c>
      <c r="N940" s="661">
        <v>1</v>
      </c>
      <c r="O940" s="742">
        <v>1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32</v>
      </c>
      <c r="B941" s="661" t="s">
        <v>567</v>
      </c>
      <c r="C941" s="661">
        <v>89301322</v>
      </c>
      <c r="D941" s="740" t="s">
        <v>4384</v>
      </c>
      <c r="E941" s="741" t="s">
        <v>2889</v>
      </c>
      <c r="F941" s="661" t="s">
        <v>2867</v>
      </c>
      <c r="G941" s="661" t="s">
        <v>3099</v>
      </c>
      <c r="H941" s="661" t="s">
        <v>1453</v>
      </c>
      <c r="I941" s="661" t="s">
        <v>3944</v>
      </c>
      <c r="J941" s="661" t="s">
        <v>3945</v>
      </c>
      <c r="K941" s="661" t="s">
        <v>2557</v>
      </c>
      <c r="L941" s="662">
        <v>33.090000000000003</v>
      </c>
      <c r="M941" s="662">
        <v>992.7</v>
      </c>
      <c r="N941" s="661">
        <v>30</v>
      </c>
      <c r="O941" s="742">
        <v>0.5</v>
      </c>
      <c r="P941" s="662">
        <v>992.7</v>
      </c>
      <c r="Q941" s="677">
        <v>1</v>
      </c>
      <c r="R941" s="661">
        <v>30</v>
      </c>
      <c r="S941" s="677">
        <v>1</v>
      </c>
      <c r="T941" s="742">
        <v>0.5</v>
      </c>
      <c r="U941" s="700">
        <v>1</v>
      </c>
    </row>
    <row r="942" spans="1:21" ht="14.4" customHeight="1" x14ac:dyDescent="0.3">
      <c r="A942" s="660">
        <v>32</v>
      </c>
      <c r="B942" s="661" t="s">
        <v>567</v>
      </c>
      <c r="C942" s="661">
        <v>89301322</v>
      </c>
      <c r="D942" s="740" t="s">
        <v>4384</v>
      </c>
      <c r="E942" s="741" t="s">
        <v>2889</v>
      </c>
      <c r="F942" s="661" t="s">
        <v>2867</v>
      </c>
      <c r="G942" s="661" t="s">
        <v>3099</v>
      </c>
      <c r="H942" s="661" t="s">
        <v>1453</v>
      </c>
      <c r="I942" s="661" t="s">
        <v>2558</v>
      </c>
      <c r="J942" s="661" t="s">
        <v>2559</v>
      </c>
      <c r="K942" s="661" t="s">
        <v>1641</v>
      </c>
      <c r="L942" s="662">
        <v>126.35</v>
      </c>
      <c r="M942" s="662">
        <v>252.7</v>
      </c>
      <c r="N942" s="661">
        <v>2</v>
      </c>
      <c r="O942" s="742">
        <v>1</v>
      </c>
      <c r="P942" s="662">
        <v>252.7</v>
      </c>
      <c r="Q942" s="677">
        <v>1</v>
      </c>
      <c r="R942" s="661">
        <v>2</v>
      </c>
      <c r="S942" s="677">
        <v>1</v>
      </c>
      <c r="T942" s="742">
        <v>1</v>
      </c>
      <c r="U942" s="700">
        <v>1</v>
      </c>
    </row>
    <row r="943" spans="1:21" ht="14.4" customHeight="1" x14ac:dyDescent="0.3">
      <c r="A943" s="660">
        <v>32</v>
      </c>
      <c r="B943" s="661" t="s">
        <v>567</v>
      </c>
      <c r="C943" s="661">
        <v>89301322</v>
      </c>
      <c r="D943" s="740" t="s">
        <v>4384</v>
      </c>
      <c r="E943" s="741" t="s">
        <v>2889</v>
      </c>
      <c r="F943" s="661" t="s">
        <v>2867</v>
      </c>
      <c r="G943" s="661" t="s">
        <v>2958</v>
      </c>
      <c r="H943" s="661" t="s">
        <v>568</v>
      </c>
      <c r="I943" s="661" t="s">
        <v>637</v>
      </c>
      <c r="J943" s="661" t="s">
        <v>3333</v>
      </c>
      <c r="K943" s="661" t="s">
        <v>3148</v>
      </c>
      <c r="L943" s="662">
        <v>24.78</v>
      </c>
      <c r="M943" s="662">
        <v>49.56</v>
      </c>
      <c r="N943" s="661">
        <v>2</v>
      </c>
      <c r="O943" s="742">
        <v>0.5</v>
      </c>
      <c r="P943" s="662">
        <v>49.56</v>
      </c>
      <c r="Q943" s="677">
        <v>1</v>
      </c>
      <c r="R943" s="661">
        <v>2</v>
      </c>
      <c r="S943" s="677">
        <v>1</v>
      </c>
      <c r="T943" s="742">
        <v>0.5</v>
      </c>
      <c r="U943" s="700">
        <v>1</v>
      </c>
    </row>
    <row r="944" spans="1:21" ht="14.4" customHeight="1" x14ac:dyDescent="0.3">
      <c r="A944" s="660">
        <v>32</v>
      </c>
      <c r="B944" s="661" t="s">
        <v>567</v>
      </c>
      <c r="C944" s="661">
        <v>89301322</v>
      </c>
      <c r="D944" s="740" t="s">
        <v>4384</v>
      </c>
      <c r="E944" s="741" t="s">
        <v>2889</v>
      </c>
      <c r="F944" s="661" t="s">
        <v>2867</v>
      </c>
      <c r="G944" s="661" t="s">
        <v>2958</v>
      </c>
      <c r="H944" s="661" t="s">
        <v>568</v>
      </c>
      <c r="I944" s="661" t="s">
        <v>1032</v>
      </c>
      <c r="J944" s="661" t="s">
        <v>2959</v>
      </c>
      <c r="K944" s="661" t="s">
        <v>2960</v>
      </c>
      <c r="L944" s="662">
        <v>99.11</v>
      </c>
      <c r="M944" s="662">
        <v>396.44</v>
      </c>
      <c r="N944" s="661">
        <v>4</v>
      </c>
      <c r="O944" s="742">
        <v>2</v>
      </c>
      <c r="P944" s="662">
        <v>99.11</v>
      </c>
      <c r="Q944" s="677">
        <v>0.25</v>
      </c>
      <c r="R944" s="661">
        <v>1</v>
      </c>
      <c r="S944" s="677">
        <v>0.25</v>
      </c>
      <c r="T944" s="742">
        <v>0.5</v>
      </c>
      <c r="U944" s="700">
        <v>0.25</v>
      </c>
    </row>
    <row r="945" spans="1:21" ht="14.4" customHeight="1" x14ac:dyDescent="0.3">
      <c r="A945" s="660">
        <v>32</v>
      </c>
      <c r="B945" s="661" t="s">
        <v>567</v>
      </c>
      <c r="C945" s="661">
        <v>89301322</v>
      </c>
      <c r="D945" s="740" t="s">
        <v>4384</v>
      </c>
      <c r="E945" s="741" t="s">
        <v>2889</v>
      </c>
      <c r="F945" s="661" t="s">
        <v>2867</v>
      </c>
      <c r="G945" s="661" t="s">
        <v>3197</v>
      </c>
      <c r="H945" s="661" t="s">
        <v>1453</v>
      </c>
      <c r="I945" s="661" t="s">
        <v>3618</v>
      </c>
      <c r="J945" s="661" t="s">
        <v>1551</v>
      </c>
      <c r="K945" s="661" t="s">
        <v>3619</v>
      </c>
      <c r="L945" s="662">
        <v>1286.2</v>
      </c>
      <c r="M945" s="662">
        <v>14148.2</v>
      </c>
      <c r="N945" s="661">
        <v>11</v>
      </c>
      <c r="O945" s="742">
        <v>2</v>
      </c>
      <c r="P945" s="662">
        <v>3858.6000000000004</v>
      </c>
      <c r="Q945" s="677">
        <v>0.27272727272727276</v>
      </c>
      <c r="R945" s="661">
        <v>3</v>
      </c>
      <c r="S945" s="677">
        <v>0.27272727272727271</v>
      </c>
      <c r="T945" s="742">
        <v>0.5</v>
      </c>
      <c r="U945" s="700">
        <v>0.25</v>
      </c>
    </row>
    <row r="946" spans="1:21" ht="14.4" customHeight="1" x14ac:dyDescent="0.3">
      <c r="A946" s="660">
        <v>32</v>
      </c>
      <c r="B946" s="661" t="s">
        <v>567</v>
      </c>
      <c r="C946" s="661">
        <v>89301322</v>
      </c>
      <c r="D946" s="740" t="s">
        <v>4384</v>
      </c>
      <c r="E946" s="741" t="s">
        <v>2889</v>
      </c>
      <c r="F946" s="661" t="s">
        <v>2867</v>
      </c>
      <c r="G946" s="661" t="s">
        <v>3197</v>
      </c>
      <c r="H946" s="661" t="s">
        <v>1453</v>
      </c>
      <c r="I946" s="661" t="s">
        <v>3198</v>
      </c>
      <c r="J946" s="661" t="s">
        <v>3199</v>
      </c>
      <c r="K946" s="661" t="s">
        <v>3200</v>
      </c>
      <c r="L946" s="662">
        <v>1715.48</v>
      </c>
      <c r="M946" s="662">
        <v>5146.4400000000005</v>
      </c>
      <c r="N946" s="661">
        <v>3</v>
      </c>
      <c r="O946" s="742">
        <v>0.5</v>
      </c>
      <c r="P946" s="662">
        <v>5146.4400000000005</v>
      </c>
      <c r="Q946" s="677">
        <v>1</v>
      </c>
      <c r="R946" s="661">
        <v>3</v>
      </c>
      <c r="S946" s="677">
        <v>1</v>
      </c>
      <c r="T946" s="742">
        <v>0.5</v>
      </c>
      <c r="U946" s="700">
        <v>1</v>
      </c>
    </row>
    <row r="947" spans="1:21" ht="14.4" customHeight="1" x14ac:dyDescent="0.3">
      <c r="A947" s="660">
        <v>32</v>
      </c>
      <c r="B947" s="661" t="s">
        <v>567</v>
      </c>
      <c r="C947" s="661">
        <v>89301322</v>
      </c>
      <c r="D947" s="740" t="s">
        <v>4384</v>
      </c>
      <c r="E947" s="741" t="s">
        <v>2889</v>
      </c>
      <c r="F947" s="661" t="s">
        <v>2867</v>
      </c>
      <c r="G947" s="661" t="s">
        <v>3376</v>
      </c>
      <c r="H947" s="661" t="s">
        <v>1453</v>
      </c>
      <c r="I947" s="661" t="s">
        <v>3377</v>
      </c>
      <c r="J947" s="661" t="s">
        <v>3378</v>
      </c>
      <c r="K947" s="661" t="s">
        <v>3379</v>
      </c>
      <c r="L947" s="662">
        <v>160.1</v>
      </c>
      <c r="M947" s="662">
        <v>320.2</v>
      </c>
      <c r="N947" s="661">
        <v>2</v>
      </c>
      <c r="O947" s="742">
        <v>0.5</v>
      </c>
      <c r="P947" s="662">
        <v>320.2</v>
      </c>
      <c r="Q947" s="677">
        <v>1</v>
      </c>
      <c r="R947" s="661">
        <v>2</v>
      </c>
      <c r="S947" s="677">
        <v>1</v>
      </c>
      <c r="T947" s="742">
        <v>0.5</v>
      </c>
      <c r="U947" s="700">
        <v>1</v>
      </c>
    </row>
    <row r="948" spans="1:21" ht="14.4" customHeight="1" x14ac:dyDescent="0.3">
      <c r="A948" s="660">
        <v>32</v>
      </c>
      <c r="B948" s="661" t="s">
        <v>567</v>
      </c>
      <c r="C948" s="661">
        <v>89301322</v>
      </c>
      <c r="D948" s="740" t="s">
        <v>4384</v>
      </c>
      <c r="E948" s="741" t="s">
        <v>2889</v>
      </c>
      <c r="F948" s="661" t="s">
        <v>2867</v>
      </c>
      <c r="G948" s="661" t="s">
        <v>3201</v>
      </c>
      <c r="H948" s="661" t="s">
        <v>568</v>
      </c>
      <c r="I948" s="661" t="s">
        <v>3946</v>
      </c>
      <c r="J948" s="661" t="s">
        <v>3947</v>
      </c>
      <c r="K948" s="661" t="s">
        <v>3948</v>
      </c>
      <c r="L948" s="662">
        <v>46.84</v>
      </c>
      <c r="M948" s="662">
        <v>46.84</v>
      </c>
      <c r="N948" s="661">
        <v>1</v>
      </c>
      <c r="O948" s="742">
        <v>0.5</v>
      </c>
      <c r="P948" s="662">
        <v>46.84</v>
      </c>
      <c r="Q948" s="677">
        <v>1</v>
      </c>
      <c r="R948" s="661">
        <v>1</v>
      </c>
      <c r="S948" s="677">
        <v>1</v>
      </c>
      <c r="T948" s="742">
        <v>0.5</v>
      </c>
      <c r="U948" s="700">
        <v>1</v>
      </c>
    </row>
    <row r="949" spans="1:21" ht="14.4" customHeight="1" x14ac:dyDescent="0.3">
      <c r="A949" s="660">
        <v>32</v>
      </c>
      <c r="B949" s="661" t="s">
        <v>567</v>
      </c>
      <c r="C949" s="661">
        <v>89301322</v>
      </c>
      <c r="D949" s="740" t="s">
        <v>4384</v>
      </c>
      <c r="E949" s="741" t="s">
        <v>2889</v>
      </c>
      <c r="F949" s="661" t="s">
        <v>2867</v>
      </c>
      <c r="G949" s="661" t="s">
        <v>3201</v>
      </c>
      <c r="H949" s="661" t="s">
        <v>1453</v>
      </c>
      <c r="I949" s="661" t="s">
        <v>3202</v>
      </c>
      <c r="J949" s="661" t="s">
        <v>2821</v>
      </c>
      <c r="K949" s="661" t="s">
        <v>3203</v>
      </c>
      <c r="L949" s="662">
        <v>80.45</v>
      </c>
      <c r="M949" s="662">
        <v>160.9</v>
      </c>
      <c r="N949" s="661">
        <v>2</v>
      </c>
      <c r="O949" s="742">
        <v>1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32</v>
      </c>
      <c r="B950" s="661" t="s">
        <v>567</v>
      </c>
      <c r="C950" s="661">
        <v>89301322</v>
      </c>
      <c r="D950" s="740" t="s">
        <v>4384</v>
      </c>
      <c r="E950" s="741" t="s">
        <v>2889</v>
      </c>
      <c r="F950" s="661" t="s">
        <v>2867</v>
      </c>
      <c r="G950" s="661" t="s">
        <v>3402</v>
      </c>
      <c r="H950" s="661" t="s">
        <v>568</v>
      </c>
      <c r="I950" s="661" t="s">
        <v>3403</v>
      </c>
      <c r="J950" s="661" t="s">
        <v>2026</v>
      </c>
      <c r="K950" s="661" t="s">
        <v>3404</v>
      </c>
      <c r="L950" s="662">
        <v>316.36</v>
      </c>
      <c r="M950" s="662">
        <v>316.36</v>
      </c>
      <c r="N950" s="661">
        <v>1</v>
      </c>
      <c r="O950" s="742">
        <v>0.5</v>
      </c>
      <c r="P950" s="662">
        <v>316.36</v>
      </c>
      <c r="Q950" s="677">
        <v>1</v>
      </c>
      <c r="R950" s="661">
        <v>1</v>
      </c>
      <c r="S950" s="677">
        <v>1</v>
      </c>
      <c r="T950" s="742">
        <v>0.5</v>
      </c>
      <c r="U950" s="700">
        <v>1</v>
      </c>
    </row>
    <row r="951" spans="1:21" ht="14.4" customHeight="1" x14ac:dyDescent="0.3">
      <c r="A951" s="660">
        <v>32</v>
      </c>
      <c r="B951" s="661" t="s">
        <v>567</v>
      </c>
      <c r="C951" s="661">
        <v>89301322</v>
      </c>
      <c r="D951" s="740" t="s">
        <v>4384</v>
      </c>
      <c r="E951" s="741" t="s">
        <v>2889</v>
      </c>
      <c r="F951" s="661" t="s">
        <v>2867</v>
      </c>
      <c r="G951" s="661" t="s">
        <v>3949</v>
      </c>
      <c r="H951" s="661" t="s">
        <v>568</v>
      </c>
      <c r="I951" s="661" t="s">
        <v>3950</v>
      </c>
      <c r="J951" s="661" t="s">
        <v>3951</v>
      </c>
      <c r="K951" s="661" t="s">
        <v>3952</v>
      </c>
      <c r="L951" s="662">
        <v>0</v>
      </c>
      <c r="M951" s="662">
        <v>0</v>
      </c>
      <c r="N951" s="661">
        <v>1</v>
      </c>
      <c r="O951" s="742">
        <v>1</v>
      </c>
      <c r="P951" s="662">
        <v>0</v>
      </c>
      <c r="Q951" s="677"/>
      <c r="R951" s="661">
        <v>1</v>
      </c>
      <c r="S951" s="677">
        <v>1</v>
      </c>
      <c r="T951" s="742">
        <v>1</v>
      </c>
      <c r="U951" s="700">
        <v>1</v>
      </c>
    </row>
    <row r="952" spans="1:21" ht="14.4" customHeight="1" x14ac:dyDescent="0.3">
      <c r="A952" s="660">
        <v>32</v>
      </c>
      <c r="B952" s="661" t="s">
        <v>567</v>
      </c>
      <c r="C952" s="661">
        <v>89301322</v>
      </c>
      <c r="D952" s="740" t="s">
        <v>4384</v>
      </c>
      <c r="E952" s="741" t="s">
        <v>2889</v>
      </c>
      <c r="F952" s="661" t="s">
        <v>2867</v>
      </c>
      <c r="G952" s="661" t="s">
        <v>3060</v>
      </c>
      <c r="H952" s="661" t="s">
        <v>568</v>
      </c>
      <c r="I952" s="661" t="s">
        <v>857</v>
      </c>
      <c r="J952" s="661" t="s">
        <v>3061</v>
      </c>
      <c r="K952" s="661" t="s">
        <v>3062</v>
      </c>
      <c r="L952" s="662">
        <v>0</v>
      </c>
      <c r="M952" s="662">
        <v>0</v>
      </c>
      <c r="N952" s="661">
        <v>1</v>
      </c>
      <c r="O952" s="742">
        <v>1</v>
      </c>
      <c r="P952" s="662"/>
      <c r="Q952" s="677"/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32</v>
      </c>
      <c r="B953" s="661" t="s">
        <v>567</v>
      </c>
      <c r="C953" s="661">
        <v>89301322</v>
      </c>
      <c r="D953" s="740" t="s">
        <v>4384</v>
      </c>
      <c r="E953" s="741" t="s">
        <v>2889</v>
      </c>
      <c r="F953" s="661" t="s">
        <v>2867</v>
      </c>
      <c r="G953" s="661" t="s">
        <v>2961</v>
      </c>
      <c r="H953" s="661" t="s">
        <v>568</v>
      </c>
      <c r="I953" s="661" t="s">
        <v>3334</v>
      </c>
      <c r="J953" s="661" t="s">
        <v>2043</v>
      </c>
      <c r="K953" s="661" t="s">
        <v>3335</v>
      </c>
      <c r="L953" s="662">
        <v>214.5</v>
      </c>
      <c r="M953" s="662">
        <v>214.5</v>
      </c>
      <c r="N953" s="661">
        <v>1</v>
      </c>
      <c r="O953" s="742">
        <v>0.5</v>
      </c>
      <c r="P953" s="662">
        <v>214.5</v>
      </c>
      <c r="Q953" s="677">
        <v>1</v>
      </c>
      <c r="R953" s="661">
        <v>1</v>
      </c>
      <c r="S953" s="677">
        <v>1</v>
      </c>
      <c r="T953" s="742">
        <v>0.5</v>
      </c>
      <c r="U953" s="700">
        <v>1</v>
      </c>
    </row>
    <row r="954" spans="1:21" ht="14.4" customHeight="1" x14ac:dyDescent="0.3">
      <c r="A954" s="660">
        <v>32</v>
      </c>
      <c r="B954" s="661" t="s">
        <v>567</v>
      </c>
      <c r="C954" s="661">
        <v>89301322</v>
      </c>
      <c r="D954" s="740" t="s">
        <v>4384</v>
      </c>
      <c r="E954" s="741" t="s">
        <v>2889</v>
      </c>
      <c r="F954" s="661" t="s">
        <v>2867</v>
      </c>
      <c r="G954" s="661" t="s">
        <v>3102</v>
      </c>
      <c r="H954" s="661" t="s">
        <v>1453</v>
      </c>
      <c r="I954" s="661" t="s">
        <v>3953</v>
      </c>
      <c r="J954" s="661" t="s">
        <v>3954</v>
      </c>
      <c r="K954" s="661" t="s">
        <v>3955</v>
      </c>
      <c r="L954" s="662">
        <v>439.98</v>
      </c>
      <c r="M954" s="662">
        <v>439.98</v>
      </c>
      <c r="N954" s="661">
        <v>1</v>
      </c>
      <c r="O954" s="742">
        <v>0.5</v>
      </c>
      <c r="P954" s="662">
        <v>439.98</v>
      </c>
      <c r="Q954" s="677">
        <v>1</v>
      </c>
      <c r="R954" s="661">
        <v>1</v>
      </c>
      <c r="S954" s="677">
        <v>1</v>
      </c>
      <c r="T954" s="742">
        <v>0.5</v>
      </c>
      <c r="U954" s="700">
        <v>1</v>
      </c>
    </row>
    <row r="955" spans="1:21" ht="14.4" customHeight="1" x14ac:dyDescent="0.3">
      <c r="A955" s="660">
        <v>32</v>
      </c>
      <c r="B955" s="661" t="s">
        <v>567</v>
      </c>
      <c r="C955" s="661">
        <v>89301322</v>
      </c>
      <c r="D955" s="740" t="s">
        <v>4384</v>
      </c>
      <c r="E955" s="741" t="s">
        <v>2889</v>
      </c>
      <c r="F955" s="661" t="s">
        <v>2867</v>
      </c>
      <c r="G955" s="661" t="s">
        <v>2963</v>
      </c>
      <c r="H955" s="661" t="s">
        <v>568</v>
      </c>
      <c r="I955" s="661" t="s">
        <v>767</v>
      </c>
      <c r="J955" s="661" t="s">
        <v>2964</v>
      </c>
      <c r="K955" s="661" t="s">
        <v>2965</v>
      </c>
      <c r="L955" s="662">
        <v>0</v>
      </c>
      <c r="M955" s="662">
        <v>0</v>
      </c>
      <c r="N955" s="661">
        <v>13</v>
      </c>
      <c r="O955" s="742">
        <v>2.5</v>
      </c>
      <c r="P955" s="662">
        <v>0</v>
      </c>
      <c r="Q955" s="677"/>
      <c r="R955" s="661">
        <v>6</v>
      </c>
      <c r="S955" s="677">
        <v>0.46153846153846156</v>
      </c>
      <c r="T955" s="742">
        <v>1</v>
      </c>
      <c r="U955" s="700">
        <v>0.4</v>
      </c>
    </row>
    <row r="956" spans="1:21" ht="14.4" customHeight="1" x14ac:dyDescent="0.3">
      <c r="A956" s="660">
        <v>32</v>
      </c>
      <c r="B956" s="661" t="s">
        <v>567</v>
      </c>
      <c r="C956" s="661">
        <v>89301322</v>
      </c>
      <c r="D956" s="740" t="s">
        <v>4384</v>
      </c>
      <c r="E956" s="741" t="s">
        <v>2889</v>
      </c>
      <c r="F956" s="661" t="s">
        <v>2867</v>
      </c>
      <c r="G956" s="661" t="s">
        <v>2966</v>
      </c>
      <c r="H956" s="661" t="s">
        <v>568</v>
      </c>
      <c r="I956" s="661" t="s">
        <v>728</v>
      </c>
      <c r="J956" s="661" t="s">
        <v>729</v>
      </c>
      <c r="K956" s="661" t="s">
        <v>2967</v>
      </c>
      <c r="L956" s="662">
        <v>152.33000000000001</v>
      </c>
      <c r="M956" s="662">
        <v>152.33000000000001</v>
      </c>
      <c r="N956" s="661">
        <v>1</v>
      </c>
      <c r="O956" s="742">
        <v>1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32</v>
      </c>
      <c r="B957" s="661" t="s">
        <v>567</v>
      </c>
      <c r="C957" s="661">
        <v>89301322</v>
      </c>
      <c r="D957" s="740" t="s">
        <v>4384</v>
      </c>
      <c r="E957" s="741" t="s">
        <v>2889</v>
      </c>
      <c r="F957" s="661" t="s">
        <v>2867</v>
      </c>
      <c r="G957" s="661" t="s">
        <v>3074</v>
      </c>
      <c r="H957" s="661" t="s">
        <v>568</v>
      </c>
      <c r="I957" s="661" t="s">
        <v>3103</v>
      </c>
      <c r="J957" s="661" t="s">
        <v>1744</v>
      </c>
      <c r="K957" s="661" t="s">
        <v>3104</v>
      </c>
      <c r="L957" s="662">
        <v>22.44</v>
      </c>
      <c r="M957" s="662">
        <v>179.52</v>
      </c>
      <c r="N957" s="661">
        <v>8</v>
      </c>
      <c r="O957" s="742">
        <v>2</v>
      </c>
      <c r="P957" s="662">
        <v>44.88</v>
      </c>
      <c r="Q957" s="677">
        <v>0.25</v>
      </c>
      <c r="R957" s="661">
        <v>2</v>
      </c>
      <c r="S957" s="677">
        <v>0.25</v>
      </c>
      <c r="T957" s="742">
        <v>0.5</v>
      </c>
      <c r="U957" s="700">
        <v>0.25</v>
      </c>
    </row>
    <row r="958" spans="1:21" ht="14.4" customHeight="1" x14ac:dyDescent="0.3">
      <c r="A958" s="660">
        <v>32</v>
      </c>
      <c r="B958" s="661" t="s">
        <v>567</v>
      </c>
      <c r="C958" s="661">
        <v>89301322</v>
      </c>
      <c r="D958" s="740" t="s">
        <v>4384</v>
      </c>
      <c r="E958" s="741" t="s">
        <v>2889</v>
      </c>
      <c r="F958" s="661" t="s">
        <v>2867</v>
      </c>
      <c r="G958" s="661" t="s">
        <v>2968</v>
      </c>
      <c r="H958" s="661" t="s">
        <v>1453</v>
      </c>
      <c r="I958" s="661" t="s">
        <v>3336</v>
      </c>
      <c r="J958" s="661" t="s">
        <v>2357</v>
      </c>
      <c r="K958" s="661" t="s">
        <v>3337</v>
      </c>
      <c r="L958" s="662">
        <v>93.96</v>
      </c>
      <c r="M958" s="662">
        <v>281.88</v>
      </c>
      <c r="N958" s="661">
        <v>3</v>
      </c>
      <c r="O958" s="742">
        <v>0.5</v>
      </c>
      <c r="P958" s="662">
        <v>281.88</v>
      </c>
      <c r="Q958" s="677">
        <v>1</v>
      </c>
      <c r="R958" s="661">
        <v>3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32</v>
      </c>
      <c r="B959" s="661" t="s">
        <v>567</v>
      </c>
      <c r="C959" s="661">
        <v>89301322</v>
      </c>
      <c r="D959" s="740" t="s">
        <v>4384</v>
      </c>
      <c r="E959" s="741" t="s">
        <v>2889</v>
      </c>
      <c r="F959" s="661" t="s">
        <v>2867</v>
      </c>
      <c r="G959" s="661" t="s">
        <v>2968</v>
      </c>
      <c r="H959" s="661" t="s">
        <v>1453</v>
      </c>
      <c r="I959" s="661" t="s">
        <v>3956</v>
      </c>
      <c r="J959" s="661" t="s">
        <v>3957</v>
      </c>
      <c r="K959" s="661" t="s">
        <v>3958</v>
      </c>
      <c r="L959" s="662">
        <v>300.68</v>
      </c>
      <c r="M959" s="662">
        <v>300.68</v>
      </c>
      <c r="N959" s="661">
        <v>1</v>
      </c>
      <c r="O959" s="742">
        <v>0.5</v>
      </c>
      <c r="P959" s="662">
        <v>300.68</v>
      </c>
      <c r="Q959" s="677">
        <v>1</v>
      </c>
      <c r="R959" s="661">
        <v>1</v>
      </c>
      <c r="S959" s="677">
        <v>1</v>
      </c>
      <c r="T959" s="742">
        <v>0.5</v>
      </c>
      <c r="U959" s="700">
        <v>1</v>
      </c>
    </row>
    <row r="960" spans="1:21" ht="14.4" customHeight="1" x14ac:dyDescent="0.3">
      <c r="A960" s="660">
        <v>32</v>
      </c>
      <c r="B960" s="661" t="s">
        <v>567</v>
      </c>
      <c r="C960" s="661">
        <v>89301322</v>
      </c>
      <c r="D960" s="740" t="s">
        <v>4384</v>
      </c>
      <c r="E960" s="741" t="s">
        <v>2889</v>
      </c>
      <c r="F960" s="661" t="s">
        <v>2867</v>
      </c>
      <c r="G960" s="661" t="s">
        <v>3010</v>
      </c>
      <c r="H960" s="661" t="s">
        <v>1453</v>
      </c>
      <c r="I960" s="661" t="s">
        <v>1622</v>
      </c>
      <c r="J960" s="661" t="s">
        <v>1623</v>
      </c>
      <c r="K960" s="661" t="s">
        <v>1991</v>
      </c>
      <c r="L960" s="662">
        <v>1427.23</v>
      </c>
      <c r="M960" s="662">
        <v>12845.070000000002</v>
      </c>
      <c r="N960" s="661">
        <v>9</v>
      </c>
      <c r="O960" s="742">
        <v>2.5</v>
      </c>
      <c r="P960" s="662">
        <v>8563.380000000001</v>
      </c>
      <c r="Q960" s="677">
        <v>0.66666666666666663</v>
      </c>
      <c r="R960" s="661">
        <v>6</v>
      </c>
      <c r="S960" s="677">
        <v>0.66666666666666663</v>
      </c>
      <c r="T960" s="742">
        <v>2</v>
      </c>
      <c r="U960" s="700">
        <v>0.8</v>
      </c>
    </row>
    <row r="961" spans="1:21" ht="14.4" customHeight="1" x14ac:dyDescent="0.3">
      <c r="A961" s="660">
        <v>32</v>
      </c>
      <c r="B961" s="661" t="s">
        <v>567</v>
      </c>
      <c r="C961" s="661">
        <v>89301322</v>
      </c>
      <c r="D961" s="740" t="s">
        <v>4384</v>
      </c>
      <c r="E961" s="741" t="s">
        <v>2889</v>
      </c>
      <c r="F961" s="661" t="s">
        <v>2867</v>
      </c>
      <c r="G961" s="661" t="s">
        <v>3405</v>
      </c>
      <c r="H961" s="661" t="s">
        <v>568</v>
      </c>
      <c r="I961" s="661" t="s">
        <v>3959</v>
      </c>
      <c r="J961" s="661" t="s">
        <v>3960</v>
      </c>
      <c r="K961" s="661" t="s">
        <v>3961</v>
      </c>
      <c r="L961" s="662">
        <v>359.21</v>
      </c>
      <c r="M961" s="662">
        <v>359.21</v>
      </c>
      <c r="N961" s="661">
        <v>1</v>
      </c>
      <c r="O961" s="742">
        <v>0.5</v>
      </c>
      <c r="P961" s="662">
        <v>359.21</v>
      </c>
      <c r="Q961" s="677">
        <v>1</v>
      </c>
      <c r="R961" s="661">
        <v>1</v>
      </c>
      <c r="S961" s="677">
        <v>1</v>
      </c>
      <c r="T961" s="742">
        <v>0.5</v>
      </c>
      <c r="U961" s="700">
        <v>1</v>
      </c>
    </row>
    <row r="962" spans="1:21" ht="14.4" customHeight="1" x14ac:dyDescent="0.3">
      <c r="A962" s="660">
        <v>32</v>
      </c>
      <c r="B962" s="661" t="s">
        <v>567</v>
      </c>
      <c r="C962" s="661">
        <v>89301322</v>
      </c>
      <c r="D962" s="740" t="s">
        <v>4384</v>
      </c>
      <c r="E962" s="741" t="s">
        <v>2889</v>
      </c>
      <c r="F962" s="661" t="s">
        <v>2867</v>
      </c>
      <c r="G962" s="661" t="s">
        <v>3962</v>
      </c>
      <c r="H962" s="661" t="s">
        <v>568</v>
      </c>
      <c r="I962" s="661" t="s">
        <v>3963</v>
      </c>
      <c r="J962" s="661" t="s">
        <v>3964</v>
      </c>
      <c r="K962" s="661" t="s">
        <v>3965</v>
      </c>
      <c r="L962" s="662">
        <v>261.02999999999997</v>
      </c>
      <c r="M962" s="662">
        <v>261.02999999999997</v>
      </c>
      <c r="N962" s="661">
        <v>1</v>
      </c>
      <c r="O962" s="742">
        <v>0.5</v>
      </c>
      <c r="P962" s="662">
        <v>261.02999999999997</v>
      </c>
      <c r="Q962" s="677">
        <v>1</v>
      </c>
      <c r="R962" s="661">
        <v>1</v>
      </c>
      <c r="S962" s="677">
        <v>1</v>
      </c>
      <c r="T962" s="742">
        <v>0.5</v>
      </c>
      <c r="U962" s="700">
        <v>1</v>
      </c>
    </row>
    <row r="963" spans="1:21" ht="14.4" customHeight="1" x14ac:dyDescent="0.3">
      <c r="A963" s="660">
        <v>32</v>
      </c>
      <c r="B963" s="661" t="s">
        <v>567</v>
      </c>
      <c r="C963" s="661">
        <v>89301322</v>
      </c>
      <c r="D963" s="740" t="s">
        <v>4384</v>
      </c>
      <c r="E963" s="741" t="s">
        <v>2889</v>
      </c>
      <c r="F963" s="661" t="s">
        <v>2867</v>
      </c>
      <c r="G963" s="661" t="s">
        <v>2969</v>
      </c>
      <c r="H963" s="661" t="s">
        <v>568</v>
      </c>
      <c r="I963" s="661" t="s">
        <v>3966</v>
      </c>
      <c r="J963" s="661" t="s">
        <v>3205</v>
      </c>
      <c r="K963" s="661" t="s">
        <v>703</v>
      </c>
      <c r="L963" s="662">
        <v>0</v>
      </c>
      <c r="M963" s="662">
        <v>0</v>
      </c>
      <c r="N963" s="661">
        <v>1</v>
      </c>
      <c r="O963" s="742">
        <v>0.5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32</v>
      </c>
      <c r="B964" s="661" t="s">
        <v>567</v>
      </c>
      <c r="C964" s="661">
        <v>89301322</v>
      </c>
      <c r="D964" s="740" t="s">
        <v>4384</v>
      </c>
      <c r="E964" s="741" t="s">
        <v>2889</v>
      </c>
      <c r="F964" s="661" t="s">
        <v>2867</v>
      </c>
      <c r="G964" s="661" t="s">
        <v>2969</v>
      </c>
      <c r="H964" s="661" t="s">
        <v>568</v>
      </c>
      <c r="I964" s="661" t="s">
        <v>3204</v>
      </c>
      <c r="J964" s="661" t="s">
        <v>3205</v>
      </c>
      <c r="K964" s="661" t="s">
        <v>3206</v>
      </c>
      <c r="L964" s="662">
        <v>271.94</v>
      </c>
      <c r="M964" s="662">
        <v>1087.76</v>
      </c>
      <c r="N964" s="661">
        <v>4</v>
      </c>
      <c r="O964" s="742">
        <v>2</v>
      </c>
      <c r="P964" s="662">
        <v>815.81999999999994</v>
      </c>
      <c r="Q964" s="677">
        <v>0.75</v>
      </c>
      <c r="R964" s="661">
        <v>3</v>
      </c>
      <c r="S964" s="677">
        <v>0.75</v>
      </c>
      <c r="T964" s="742">
        <v>1.5</v>
      </c>
      <c r="U964" s="700">
        <v>0.75</v>
      </c>
    </row>
    <row r="965" spans="1:21" ht="14.4" customHeight="1" x14ac:dyDescent="0.3">
      <c r="A965" s="660">
        <v>32</v>
      </c>
      <c r="B965" s="661" t="s">
        <v>567</v>
      </c>
      <c r="C965" s="661">
        <v>89301322</v>
      </c>
      <c r="D965" s="740" t="s">
        <v>4384</v>
      </c>
      <c r="E965" s="741" t="s">
        <v>2889</v>
      </c>
      <c r="F965" s="661" t="s">
        <v>2867</v>
      </c>
      <c r="G965" s="661" t="s">
        <v>3011</v>
      </c>
      <c r="H965" s="661" t="s">
        <v>1453</v>
      </c>
      <c r="I965" s="661" t="s">
        <v>1848</v>
      </c>
      <c r="J965" s="661" t="s">
        <v>1845</v>
      </c>
      <c r="K965" s="661" t="s">
        <v>2783</v>
      </c>
      <c r="L965" s="662">
        <v>13849.26</v>
      </c>
      <c r="M965" s="662">
        <v>27698.52</v>
      </c>
      <c r="N965" s="661">
        <v>2</v>
      </c>
      <c r="O965" s="742">
        <v>0.5</v>
      </c>
      <c r="P965" s="662">
        <v>27698.52</v>
      </c>
      <c r="Q965" s="677">
        <v>1</v>
      </c>
      <c r="R965" s="661">
        <v>2</v>
      </c>
      <c r="S965" s="677">
        <v>1</v>
      </c>
      <c r="T965" s="742">
        <v>0.5</v>
      </c>
      <c r="U965" s="700">
        <v>1</v>
      </c>
    </row>
    <row r="966" spans="1:21" ht="14.4" customHeight="1" x14ac:dyDescent="0.3">
      <c r="A966" s="660">
        <v>32</v>
      </c>
      <c r="B966" s="661" t="s">
        <v>567</v>
      </c>
      <c r="C966" s="661">
        <v>89301322</v>
      </c>
      <c r="D966" s="740" t="s">
        <v>4384</v>
      </c>
      <c r="E966" s="741" t="s">
        <v>2889</v>
      </c>
      <c r="F966" s="661" t="s">
        <v>2867</v>
      </c>
      <c r="G966" s="661" t="s">
        <v>3295</v>
      </c>
      <c r="H966" s="661" t="s">
        <v>568</v>
      </c>
      <c r="I966" s="661" t="s">
        <v>3967</v>
      </c>
      <c r="J966" s="661" t="s">
        <v>3968</v>
      </c>
      <c r="K966" s="661" t="s">
        <v>1585</v>
      </c>
      <c r="L966" s="662">
        <v>0</v>
      </c>
      <c r="M966" s="662">
        <v>0</v>
      </c>
      <c r="N966" s="661">
        <v>6</v>
      </c>
      <c r="O966" s="742">
        <v>4</v>
      </c>
      <c r="P966" s="662">
        <v>0</v>
      </c>
      <c r="Q966" s="677"/>
      <c r="R966" s="661">
        <v>6</v>
      </c>
      <c r="S966" s="677">
        <v>1</v>
      </c>
      <c r="T966" s="742">
        <v>4</v>
      </c>
      <c r="U966" s="700">
        <v>1</v>
      </c>
    </row>
    <row r="967" spans="1:21" ht="14.4" customHeight="1" x14ac:dyDescent="0.3">
      <c r="A967" s="660">
        <v>32</v>
      </c>
      <c r="B967" s="661" t="s">
        <v>567</v>
      </c>
      <c r="C967" s="661">
        <v>89301322</v>
      </c>
      <c r="D967" s="740" t="s">
        <v>4384</v>
      </c>
      <c r="E967" s="741" t="s">
        <v>2889</v>
      </c>
      <c r="F967" s="661" t="s">
        <v>2867</v>
      </c>
      <c r="G967" s="661" t="s">
        <v>3295</v>
      </c>
      <c r="H967" s="661" t="s">
        <v>568</v>
      </c>
      <c r="I967" s="661" t="s">
        <v>3969</v>
      </c>
      <c r="J967" s="661" t="s">
        <v>3968</v>
      </c>
      <c r="K967" s="661" t="s">
        <v>1417</v>
      </c>
      <c r="L967" s="662">
        <v>0</v>
      </c>
      <c r="M967" s="662">
        <v>0</v>
      </c>
      <c r="N967" s="661">
        <v>1</v>
      </c>
      <c r="O967" s="742">
        <v>0.5</v>
      </c>
      <c r="P967" s="662">
        <v>0</v>
      </c>
      <c r="Q967" s="677"/>
      <c r="R967" s="661">
        <v>1</v>
      </c>
      <c r="S967" s="677">
        <v>1</v>
      </c>
      <c r="T967" s="742">
        <v>0.5</v>
      </c>
      <c r="U967" s="700">
        <v>1</v>
      </c>
    </row>
    <row r="968" spans="1:21" ht="14.4" customHeight="1" x14ac:dyDescent="0.3">
      <c r="A968" s="660">
        <v>32</v>
      </c>
      <c r="B968" s="661" t="s">
        <v>567</v>
      </c>
      <c r="C968" s="661">
        <v>89301322</v>
      </c>
      <c r="D968" s="740" t="s">
        <v>4384</v>
      </c>
      <c r="E968" s="741" t="s">
        <v>2889</v>
      </c>
      <c r="F968" s="661" t="s">
        <v>2868</v>
      </c>
      <c r="G968" s="661" t="s">
        <v>3012</v>
      </c>
      <c r="H968" s="661" t="s">
        <v>568</v>
      </c>
      <c r="I968" s="661" t="s">
        <v>3210</v>
      </c>
      <c r="J968" s="661" t="s">
        <v>3014</v>
      </c>
      <c r="K968" s="661"/>
      <c r="L968" s="662">
        <v>0</v>
      </c>
      <c r="M968" s="662">
        <v>0</v>
      </c>
      <c r="N968" s="661">
        <v>9</v>
      </c>
      <c r="O968" s="742">
        <v>7.5</v>
      </c>
      <c r="P968" s="662">
        <v>0</v>
      </c>
      <c r="Q968" s="677"/>
      <c r="R968" s="661">
        <v>7</v>
      </c>
      <c r="S968" s="677">
        <v>0.77777777777777779</v>
      </c>
      <c r="T968" s="742">
        <v>5.5</v>
      </c>
      <c r="U968" s="700">
        <v>0.73333333333333328</v>
      </c>
    </row>
    <row r="969" spans="1:21" ht="14.4" customHeight="1" x14ac:dyDescent="0.3">
      <c r="A969" s="660">
        <v>32</v>
      </c>
      <c r="B969" s="661" t="s">
        <v>567</v>
      </c>
      <c r="C969" s="661">
        <v>89301322</v>
      </c>
      <c r="D969" s="740" t="s">
        <v>4384</v>
      </c>
      <c r="E969" s="741" t="s">
        <v>2889</v>
      </c>
      <c r="F969" s="661" t="s">
        <v>2868</v>
      </c>
      <c r="G969" s="661" t="s">
        <v>3012</v>
      </c>
      <c r="H969" s="661" t="s">
        <v>568</v>
      </c>
      <c r="I969" s="661" t="s">
        <v>3013</v>
      </c>
      <c r="J969" s="661" t="s">
        <v>3014</v>
      </c>
      <c r="K969" s="661"/>
      <c r="L969" s="662">
        <v>0</v>
      </c>
      <c r="M969" s="662">
        <v>0</v>
      </c>
      <c r="N969" s="661">
        <v>10</v>
      </c>
      <c r="O969" s="742">
        <v>9.5</v>
      </c>
      <c r="P969" s="662">
        <v>0</v>
      </c>
      <c r="Q969" s="677"/>
      <c r="R969" s="661">
        <v>9</v>
      </c>
      <c r="S969" s="677">
        <v>0.9</v>
      </c>
      <c r="T969" s="742">
        <v>9</v>
      </c>
      <c r="U969" s="700">
        <v>0.94736842105263153</v>
      </c>
    </row>
    <row r="970" spans="1:21" ht="14.4" customHeight="1" x14ac:dyDescent="0.3">
      <c r="A970" s="660">
        <v>32</v>
      </c>
      <c r="B970" s="661" t="s">
        <v>567</v>
      </c>
      <c r="C970" s="661">
        <v>89301322</v>
      </c>
      <c r="D970" s="740" t="s">
        <v>4384</v>
      </c>
      <c r="E970" s="741" t="s">
        <v>2889</v>
      </c>
      <c r="F970" s="661" t="s">
        <v>2869</v>
      </c>
      <c r="G970" s="661" t="s">
        <v>3526</v>
      </c>
      <c r="H970" s="661" t="s">
        <v>568</v>
      </c>
      <c r="I970" s="661" t="s">
        <v>3527</v>
      </c>
      <c r="J970" s="661" t="s">
        <v>3528</v>
      </c>
      <c r="K970" s="661" t="s">
        <v>3529</v>
      </c>
      <c r="L970" s="662">
        <v>1000</v>
      </c>
      <c r="M970" s="662">
        <v>1000</v>
      </c>
      <c r="N970" s="661">
        <v>1</v>
      </c>
      <c r="O970" s="742">
        <v>1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32</v>
      </c>
      <c r="B971" s="661" t="s">
        <v>567</v>
      </c>
      <c r="C971" s="661">
        <v>89301322</v>
      </c>
      <c r="D971" s="740" t="s">
        <v>4384</v>
      </c>
      <c r="E971" s="741" t="s">
        <v>2890</v>
      </c>
      <c r="F971" s="661" t="s">
        <v>2867</v>
      </c>
      <c r="G971" s="661" t="s">
        <v>2909</v>
      </c>
      <c r="H971" s="661" t="s">
        <v>568</v>
      </c>
      <c r="I971" s="661" t="s">
        <v>1153</v>
      </c>
      <c r="J971" s="661" t="s">
        <v>1154</v>
      </c>
      <c r="K971" s="661" t="s">
        <v>3025</v>
      </c>
      <c r="L971" s="662">
        <v>1295.6400000000001</v>
      </c>
      <c r="M971" s="662">
        <v>6478.2000000000007</v>
      </c>
      <c r="N971" s="661">
        <v>5</v>
      </c>
      <c r="O971" s="742">
        <v>3.5</v>
      </c>
      <c r="P971" s="662">
        <v>5182.5600000000004</v>
      </c>
      <c r="Q971" s="677">
        <v>0.79999999999999993</v>
      </c>
      <c r="R971" s="661">
        <v>4</v>
      </c>
      <c r="S971" s="677">
        <v>0.8</v>
      </c>
      <c r="T971" s="742">
        <v>3</v>
      </c>
      <c r="U971" s="700">
        <v>0.8571428571428571</v>
      </c>
    </row>
    <row r="972" spans="1:21" ht="14.4" customHeight="1" x14ac:dyDescent="0.3">
      <c r="A972" s="660">
        <v>32</v>
      </c>
      <c r="B972" s="661" t="s">
        <v>567</v>
      </c>
      <c r="C972" s="661">
        <v>89301322</v>
      </c>
      <c r="D972" s="740" t="s">
        <v>4384</v>
      </c>
      <c r="E972" s="741" t="s">
        <v>2890</v>
      </c>
      <c r="F972" s="661" t="s">
        <v>2867</v>
      </c>
      <c r="G972" s="661" t="s">
        <v>2909</v>
      </c>
      <c r="H972" s="661" t="s">
        <v>568</v>
      </c>
      <c r="I972" s="661" t="s">
        <v>2127</v>
      </c>
      <c r="J972" s="661" t="s">
        <v>2128</v>
      </c>
      <c r="K972" s="661" t="s">
        <v>2129</v>
      </c>
      <c r="L972" s="662">
        <v>462.73</v>
      </c>
      <c r="M972" s="662">
        <v>1388.19</v>
      </c>
      <c r="N972" s="661">
        <v>3</v>
      </c>
      <c r="O972" s="742">
        <v>1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32</v>
      </c>
      <c r="B973" s="661" t="s">
        <v>567</v>
      </c>
      <c r="C973" s="661">
        <v>89301322</v>
      </c>
      <c r="D973" s="740" t="s">
        <v>4384</v>
      </c>
      <c r="E973" s="741" t="s">
        <v>2890</v>
      </c>
      <c r="F973" s="661" t="s">
        <v>2867</v>
      </c>
      <c r="G973" s="661" t="s">
        <v>2909</v>
      </c>
      <c r="H973" s="661" t="s">
        <v>568</v>
      </c>
      <c r="I973" s="661" t="s">
        <v>3211</v>
      </c>
      <c r="J973" s="661" t="s">
        <v>2128</v>
      </c>
      <c r="K973" s="661" t="s">
        <v>2129</v>
      </c>
      <c r="L973" s="662">
        <v>462.73</v>
      </c>
      <c r="M973" s="662">
        <v>925.46</v>
      </c>
      <c r="N973" s="661">
        <v>2</v>
      </c>
      <c r="O973" s="742">
        <v>0.5</v>
      </c>
      <c r="P973" s="662">
        <v>925.46</v>
      </c>
      <c r="Q973" s="677">
        <v>1</v>
      </c>
      <c r="R973" s="661">
        <v>2</v>
      </c>
      <c r="S973" s="677">
        <v>1</v>
      </c>
      <c r="T973" s="742">
        <v>0.5</v>
      </c>
      <c r="U973" s="700">
        <v>1</v>
      </c>
    </row>
    <row r="974" spans="1:21" ht="14.4" customHeight="1" x14ac:dyDescent="0.3">
      <c r="A974" s="660">
        <v>32</v>
      </c>
      <c r="B974" s="661" t="s">
        <v>567</v>
      </c>
      <c r="C974" s="661">
        <v>89301322</v>
      </c>
      <c r="D974" s="740" t="s">
        <v>4384</v>
      </c>
      <c r="E974" s="741" t="s">
        <v>2890</v>
      </c>
      <c r="F974" s="661" t="s">
        <v>2867</v>
      </c>
      <c r="G974" s="661" t="s">
        <v>3970</v>
      </c>
      <c r="H974" s="661" t="s">
        <v>568</v>
      </c>
      <c r="I974" s="661" t="s">
        <v>3971</v>
      </c>
      <c r="J974" s="661" t="s">
        <v>3972</v>
      </c>
      <c r="K974" s="661" t="s">
        <v>3973</v>
      </c>
      <c r="L974" s="662">
        <v>385.3</v>
      </c>
      <c r="M974" s="662">
        <v>770.6</v>
      </c>
      <c r="N974" s="661">
        <v>2</v>
      </c>
      <c r="O974" s="742">
        <v>1</v>
      </c>
      <c r="P974" s="662">
        <v>770.6</v>
      </c>
      <c r="Q974" s="677">
        <v>1</v>
      </c>
      <c r="R974" s="661">
        <v>2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32</v>
      </c>
      <c r="B975" s="661" t="s">
        <v>567</v>
      </c>
      <c r="C975" s="661">
        <v>89301322</v>
      </c>
      <c r="D975" s="740" t="s">
        <v>4384</v>
      </c>
      <c r="E975" s="741" t="s">
        <v>2890</v>
      </c>
      <c r="F975" s="661" t="s">
        <v>2867</v>
      </c>
      <c r="G975" s="661" t="s">
        <v>2910</v>
      </c>
      <c r="H975" s="661" t="s">
        <v>568</v>
      </c>
      <c r="I975" s="661" t="s">
        <v>3015</v>
      </c>
      <c r="J975" s="661" t="s">
        <v>2914</v>
      </c>
      <c r="K975" s="661" t="s">
        <v>3016</v>
      </c>
      <c r="L975" s="662">
        <v>0</v>
      </c>
      <c r="M975" s="662">
        <v>0</v>
      </c>
      <c r="N975" s="661">
        <v>2</v>
      </c>
      <c r="O975" s="742">
        <v>1.5</v>
      </c>
      <c r="P975" s="662">
        <v>0</v>
      </c>
      <c r="Q975" s="677"/>
      <c r="R975" s="661">
        <v>1</v>
      </c>
      <c r="S975" s="677">
        <v>0.5</v>
      </c>
      <c r="T975" s="742">
        <v>0.5</v>
      </c>
      <c r="U975" s="700">
        <v>0.33333333333333331</v>
      </c>
    </row>
    <row r="976" spans="1:21" ht="14.4" customHeight="1" x14ac:dyDescent="0.3">
      <c r="A976" s="660">
        <v>32</v>
      </c>
      <c r="B976" s="661" t="s">
        <v>567</v>
      </c>
      <c r="C976" s="661">
        <v>89301322</v>
      </c>
      <c r="D976" s="740" t="s">
        <v>4384</v>
      </c>
      <c r="E976" s="741" t="s">
        <v>2890</v>
      </c>
      <c r="F976" s="661" t="s">
        <v>2867</v>
      </c>
      <c r="G976" s="661" t="s">
        <v>2910</v>
      </c>
      <c r="H976" s="661" t="s">
        <v>568</v>
      </c>
      <c r="I976" s="661" t="s">
        <v>673</v>
      </c>
      <c r="J976" s="661" t="s">
        <v>674</v>
      </c>
      <c r="K976" s="661" t="s">
        <v>3027</v>
      </c>
      <c r="L976" s="662">
        <v>40.58</v>
      </c>
      <c r="M976" s="662">
        <v>284.06</v>
      </c>
      <c r="N976" s="661">
        <v>7</v>
      </c>
      <c r="O976" s="742">
        <v>3</v>
      </c>
      <c r="P976" s="662">
        <v>121.74</v>
      </c>
      <c r="Q976" s="677">
        <v>0.42857142857142855</v>
      </c>
      <c r="R976" s="661">
        <v>3</v>
      </c>
      <c r="S976" s="677">
        <v>0.42857142857142855</v>
      </c>
      <c r="T976" s="742">
        <v>2</v>
      </c>
      <c r="U976" s="700">
        <v>0.66666666666666663</v>
      </c>
    </row>
    <row r="977" spans="1:21" ht="14.4" customHeight="1" x14ac:dyDescent="0.3">
      <c r="A977" s="660">
        <v>32</v>
      </c>
      <c r="B977" s="661" t="s">
        <v>567</v>
      </c>
      <c r="C977" s="661">
        <v>89301322</v>
      </c>
      <c r="D977" s="740" t="s">
        <v>4384</v>
      </c>
      <c r="E977" s="741" t="s">
        <v>2890</v>
      </c>
      <c r="F977" s="661" t="s">
        <v>2867</v>
      </c>
      <c r="G977" s="661" t="s">
        <v>2910</v>
      </c>
      <c r="H977" s="661" t="s">
        <v>568</v>
      </c>
      <c r="I977" s="661" t="s">
        <v>2913</v>
      </c>
      <c r="J977" s="661" t="s">
        <v>2914</v>
      </c>
      <c r="K977" s="661" t="s">
        <v>1007</v>
      </c>
      <c r="L977" s="662">
        <v>42.85</v>
      </c>
      <c r="M977" s="662">
        <v>128.55000000000001</v>
      </c>
      <c r="N977" s="661">
        <v>3</v>
      </c>
      <c r="O977" s="742">
        <v>2.5</v>
      </c>
      <c r="P977" s="662">
        <v>42.85</v>
      </c>
      <c r="Q977" s="677">
        <v>0.33333333333333331</v>
      </c>
      <c r="R977" s="661">
        <v>1</v>
      </c>
      <c r="S977" s="677">
        <v>0.33333333333333331</v>
      </c>
      <c r="T977" s="742">
        <v>1</v>
      </c>
      <c r="U977" s="700">
        <v>0.4</v>
      </c>
    </row>
    <row r="978" spans="1:21" ht="14.4" customHeight="1" x14ac:dyDescent="0.3">
      <c r="A978" s="660">
        <v>32</v>
      </c>
      <c r="B978" s="661" t="s">
        <v>567</v>
      </c>
      <c r="C978" s="661">
        <v>89301322</v>
      </c>
      <c r="D978" s="740" t="s">
        <v>4384</v>
      </c>
      <c r="E978" s="741" t="s">
        <v>2890</v>
      </c>
      <c r="F978" s="661" t="s">
        <v>2867</v>
      </c>
      <c r="G978" s="661" t="s">
        <v>2918</v>
      </c>
      <c r="H978" s="661" t="s">
        <v>568</v>
      </c>
      <c r="I978" s="661" t="s">
        <v>3081</v>
      </c>
      <c r="J978" s="661" t="s">
        <v>3082</v>
      </c>
      <c r="K978" s="661" t="s">
        <v>3083</v>
      </c>
      <c r="L978" s="662">
        <v>150.04</v>
      </c>
      <c r="M978" s="662">
        <v>150.04</v>
      </c>
      <c r="N978" s="661">
        <v>1</v>
      </c>
      <c r="O978" s="742">
        <v>0.5</v>
      </c>
      <c r="P978" s="662">
        <v>150.04</v>
      </c>
      <c r="Q978" s="677">
        <v>1</v>
      </c>
      <c r="R978" s="661">
        <v>1</v>
      </c>
      <c r="S978" s="677">
        <v>1</v>
      </c>
      <c r="T978" s="742">
        <v>0.5</v>
      </c>
      <c r="U978" s="700">
        <v>1</v>
      </c>
    </row>
    <row r="979" spans="1:21" ht="14.4" customHeight="1" x14ac:dyDescent="0.3">
      <c r="A979" s="660">
        <v>32</v>
      </c>
      <c r="B979" s="661" t="s">
        <v>567</v>
      </c>
      <c r="C979" s="661">
        <v>89301322</v>
      </c>
      <c r="D979" s="740" t="s">
        <v>4384</v>
      </c>
      <c r="E979" s="741" t="s">
        <v>2890</v>
      </c>
      <c r="F979" s="661" t="s">
        <v>2867</v>
      </c>
      <c r="G979" s="661" t="s">
        <v>2918</v>
      </c>
      <c r="H979" s="661" t="s">
        <v>568</v>
      </c>
      <c r="I979" s="661" t="s">
        <v>3081</v>
      </c>
      <c r="J979" s="661" t="s">
        <v>3082</v>
      </c>
      <c r="K979" s="661" t="s">
        <v>3083</v>
      </c>
      <c r="L979" s="662">
        <v>154.36000000000001</v>
      </c>
      <c r="M979" s="662">
        <v>308.72000000000003</v>
      </c>
      <c r="N979" s="661">
        <v>2</v>
      </c>
      <c r="O979" s="742">
        <v>1.5</v>
      </c>
      <c r="P979" s="662">
        <v>154.36000000000001</v>
      </c>
      <c r="Q979" s="677">
        <v>0.5</v>
      </c>
      <c r="R979" s="661">
        <v>1</v>
      </c>
      <c r="S979" s="677">
        <v>0.5</v>
      </c>
      <c r="T979" s="742">
        <v>1</v>
      </c>
      <c r="U979" s="700">
        <v>0.66666666666666663</v>
      </c>
    </row>
    <row r="980" spans="1:21" ht="14.4" customHeight="1" x14ac:dyDescent="0.3">
      <c r="A980" s="660">
        <v>32</v>
      </c>
      <c r="B980" s="661" t="s">
        <v>567</v>
      </c>
      <c r="C980" s="661">
        <v>89301322</v>
      </c>
      <c r="D980" s="740" t="s">
        <v>4384</v>
      </c>
      <c r="E980" s="741" t="s">
        <v>2890</v>
      </c>
      <c r="F980" s="661" t="s">
        <v>2867</v>
      </c>
      <c r="G980" s="661" t="s">
        <v>2918</v>
      </c>
      <c r="H980" s="661" t="s">
        <v>568</v>
      </c>
      <c r="I980" s="661" t="s">
        <v>3974</v>
      </c>
      <c r="J980" s="661" t="s">
        <v>3082</v>
      </c>
      <c r="K980" s="661" t="s">
        <v>2833</v>
      </c>
      <c r="L980" s="662">
        <v>0</v>
      </c>
      <c r="M980" s="662">
        <v>0</v>
      </c>
      <c r="N980" s="661">
        <v>3</v>
      </c>
      <c r="O980" s="742">
        <v>1</v>
      </c>
      <c r="P980" s="662"/>
      <c r="Q980" s="677"/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32</v>
      </c>
      <c r="B981" s="661" t="s">
        <v>567</v>
      </c>
      <c r="C981" s="661">
        <v>89301322</v>
      </c>
      <c r="D981" s="740" t="s">
        <v>4384</v>
      </c>
      <c r="E981" s="741" t="s">
        <v>2890</v>
      </c>
      <c r="F981" s="661" t="s">
        <v>2867</v>
      </c>
      <c r="G981" s="661" t="s">
        <v>3219</v>
      </c>
      <c r="H981" s="661" t="s">
        <v>568</v>
      </c>
      <c r="I981" s="661" t="s">
        <v>3220</v>
      </c>
      <c r="J981" s="661" t="s">
        <v>3221</v>
      </c>
      <c r="K981" s="661" t="s">
        <v>3222</v>
      </c>
      <c r="L981" s="662">
        <v>10277.59</v>
      </c>
      <c r="M981" s="662">
        <v>30832.77</v>
      </c>
      <c r="N981" s="661">
        <v>3</v>
      </c>
      <c r="O981" s="742">
        <v>1</v>
      </c>
      <c r="P981" s="662">
        <v>30832.77</v>
      </c>
      <c r="Q981" s="677">
        <v>1</v>
      </c>
      <c r="R981" s="661">
        <v>3</v>
      </c>
      <c r="S981" s="677">
        <v>1</v>
      </c>
      <c r="T981" s="742">
        <v>1</v>
      </c>
      <c r="U981" s="700">
        <v>1</v>
      </c>
    </row>
    <row r="982" spans="1:21" ht="14.4" customHeight="1" x14ac:dyDescent="0.3">
      <c r="A982" s="660">
        <v>32</v>
      </c>
      <c r="B982" s="661" t="s">
        <v>567</v>
      </c>
      <c r="C982" s="661">
        <v>89301322</v>
      </c>
      <c r="D982" s="740" t="s">
        <v>4384</v>
      </c>
      <c r="E982" s="741" t="s">
        <v>2890</v>
      </c>
      <c r="F982" s="661" t="s">
        <v>2867</v>
      </c>
      <c r="G982" s="661" t="s">
        <v>3975</v>
      </c>
      <c r="H982" s="661" t="s">
        <v>568</v>
      </c>
      <c r="I982" s="661" t="s">
        <v>3976</v>
      </c>
      <c r="J982" s="661" t="s">
        <v>3977</v>
      </c>
      <c r="K982" s="661" t="s">
        <v>3978</v>
      </c>
      <c r="L982" s="662">
        <v>1540.82</v>
      </c>
      <c r="M982" s="662">
        <v>1540.82</v>
      </c>
      <c r="N982" s="661">
        <v>1</v>
      </c>
      <c r="O982" s="742">
        <v>0.5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32</v>
      </c>
      <c r="B983" s="661" t="s">
        <v>567</v>
      </c>
      <c r="C983" s="661">
        <v>89301322</v>
      </c>
      <c r="D983" s="740" t="s">
        <v>4384</v>
      </c>
      <c r="E983" s="741" t="s">
        <v>2890</v>
      </c>
      <c r="F983" s="661" t="s">
        <v>2867</v>
      </c>
      <c r="G983" s="661" t="s">
        <v>3385</v>
      </c>
      <c r="H983" s="661" t="s">
        <v>1453</v>
      </c>
      <c r="I983" s="661" t="s">
        <v>1777</v>
      </c>
      <c r="J983" s="661" t="s">
        <v>1778</v>
      </c>
      <c r="K983" s="661" t="s">
        <v>1779</v>
      </c>
      <c r="L983" s="662">
        <v>119.7</v>
      </c>
      <c r="M983" s="662">
        <v>239.4</v>
      </c>
      <c r="N983" s="661">
        <v>2</v>
      </c>
      <c r="O983" s="742">
        <v>1.5</v>
      </c>
      <c r="P983" s="662">
        <v>119.7</v>
      </c>
      <c r="Q983" s="677">
        <v>0.5</v>
      </c>
      <c r="R983" s="661">
        <v>1</v>
      </c>
      <c r="S983" s="677">
        <v>0.5</v>
      </c>
      <c r="T983" s="742">
        <v>1</v>
      </c>
      <c r="U983" s="700">
        <v>0.66666666666666663</v>
      </c>
    </row>
    <row r="984" spans="1:21" ht="14.4" customHeight="1" x14ac:dyDescent="0.3">
      <c r="A984" s="660">
        <v>32</v>
      </c>
      <c r="B984" s="661" t="s">
        <v>567</v>
      </c>
      <c r="C984" s="661">
        <v>89301322</v>
      </c>
      <c r="D984" s="740" t="s">
        <v>4384</v>
      </c>
      <c r="E984" s="741" t="s">
        <v>2890</v>
      </c>
      <c r="F984" s="661" t="s">
        <v>2867</v>
      </c>
      <c r="G984" s="661" t="s">
        <v>3422</v>
      </c>
      <c r="H984" s="661" t="s">
        <v>568</v>
      </c>
      <c r="I984" s="661" t="s">
        <v>3979</v>
      </c>
      <c r="J984" s="661" t="s">
        <v>3980</v>
      </c>
      <c r="K984" s="661" t="s">
        <v>3981</v>
      </c>
      <c r="L984" s="662">
        <v>300.12</v>
      </c>
      <c r="M984" s="662">
        <v>300.12</v>
      </c>
      <c r="N984" s="661">
        <v>1</v>
      </c>
      <c r="O984" s="742">
        <v>0.5</v>
      </c>
      <c r="P984" s="662">
        <v>300.12</v>
      </c>
      <c r="Q984" s="677">
        <v>1</v>
      </c>
      <c r="R984" s="661">
        <v>1</v>
      </c>
      <c r="S984" s="677">
        <v>1</v>
      </c>
      <c r="T984" s="742">
        <v>0.5</v>
      </c>
      <c r="U984" s="700">
        <v>1</v>
      </c>
    </row>
    <row r="985" spans="1:21" ht="14.4" customHeight="1" x14ac:dyDescent="0.3">
      <c r="A985" s="660">
        <v>32</v>
      </c>
      <c r="B985" s="661" t="s">
        <v>567</v>
      </c>
      <c r="C985" s="661">
        <v>89301322</v>
      </c>
      <c r="D985" s="740" t="s">
        <v>4384</v>
      </c>
      <c r="E985" s="741" t="s">
        <v>2890</v>
      </c>
      <c r="F985" s="661" t="s">
        <v>2867</v>
      </c>
      <c r="G985" s="661" t="s">
        <v>2975</v>
      </c>
      <c r="H985" s="661" t="s">
        <v>568</v>
      </c>
      <c r="I985" s="661" t="s">
        <v>1712</v>
      </c>
      <c r="J985" s="661" t="s">
        <v>1713</v>
      </c>
      <c r="K985" s="661" t="s">
        <v>2760</v>
      </c>
      <c r="L985" s="662">
        <v>170.52</v>
      </c>
      <c r="M985" s="662">
        <v>341.04</v>
      </c>
      <c r="N985" s="661">
        <v>2</v>
      </c>
      <c r="O985" s="742">
        <v>1.5</v>
      </c>
      <c r="P985" s="662">
        <v>170.52</v>
      </c>
      <c r="Q985" s="677">
        <v>0.5</v>
      </c>
      <c r="R985" s="661">
        <v>1</v>
      </c>
      <c r="S985" s="677">
        <v>0.5</v>
      </c>
      <c r="T985" s="742">
        <v>0.5</v>
      </c>
      <c r="U985" s="700">
        <v>0.33333333333333331</v>
      </c>
    </row>
    <row r="986" spans="1:21" ht="14.4" customHeight="1" x14ac:dyDescent="0.3">
      <c r="A986" s="660">
        <v>32</v>
      </c>
      <c r="B986" s="661" t="s">
        <v>567</v>
      </c>
      <c r="C986" s="661">
        <v>89301322</v>
      </c>
      <c r="D986" s="740" t="s">
        <v>4384</v>
      </c>
      <c r="E986" s="741" t="s">
        <v>2890</v>
      </c>
      <c r="F986" s="661" t="s">
        <v>2867</v>
      </c>
      <c r="G986" s="661" t="s">
        <v>3085</v>
      </c>
      <c r="H986" s="661" t="s">
        <v>1453</v>
      </c>
      <c r="I986" s="661" t="s">
        <v>1517</v>
      </c>
      <c r="J986" s="661" t="s">
        <v>1456</v>
      </c>
      <c r="K986" s="661" t="s">
        <v>1585</v>
      </c>
      <c r="L986" s="662">
        <v>113.66</v>
      </c>
      <c r="M986" s="662">
        <v>113.66</v>
      </c>
      <c r="N986" s="661">
        <v>1</v>
      </c>
      <c r="O986" s="742">
        <v>0.5</v>
      </c>
      <c r="P986" s="662">
        <v>113.66</v>
      </c>
      <c r="Q986" s="677">
        <v>1</v>
      </c>
      <c r="R986" s="661">
        <v>1</v>
      </c>
      <c r="S986" s="677">
        <v>1</v>
      </c>
      <c r="T986" s="742">
        <v>0.5</v>
      </c>
      <c r="U986" s="700">
        <v>1</v>
      </c>
    </row>
    <row r="987" spans="1:21" ht="14.4" customHeight="1" x14ac:dyDescent="0.3">
      <c r="A987" s="660">
        <v>32</v>
      </c>
      <c r="B987" s="661" t="s">
        <v>567</v>
      </c>
      <c r="C987" s="661">
        <v>89301322</v>
      </c>
      <c r="D987" s="740" t="s">
        <v>4384</v>
      </c>
      <c r="E987" s="741" t="s">
        <v>2890</v>
      </c>
      <c r="F987" s="661" t="s">
        <v>2867</v>
      </c>
      <c r="G987" s="661" t="s">
        <v>3017</v>
      </c>
      <c r="H987" s="661" t="s">
        <v>568</v>
      </c>
      <c r="I987" s="661" t="s">
        <v>1716</v>
      </c>
      <c r="J987" s="661" t="s">
        <v>1717</v>
      </c>
      <c r="K987" s="661" t="s">
        <v>2760</v>
      </c>
      <c r="L987" s="662">
        <v>66.819999999999993</v>
      </c>
      <c r="M987" s="662">
        <v>133.63999999999999</v>
      </c>
      <c r="N987" s="661">
        <v>2</v>
      </c>
      <c r="O987" s="742">
        <v>1.5</v>
      </c>
      <c r="P987" s="662">
        <v>66.819999999999993</v>
      </c>
      <c r="Q987" s="677">
        <v>0.5</v>
      </c>
      <c r="R987" s="661">
        <v>1</v>
      </c>
      <c r="S987" s="677">
        <v>0.5</v>
      </c>
      <c r="T987" s="742">
        <v>1</v>
      </c>
      <c r="U987" s="700">
        <v>0.66666666666666663</v>
      </c>
    </row>
    <row r="988" spans="1:21" ht="14.4" customHeight="1" x14ac:dyDescent="0.3">
      <c r="A988" s="660">
        <v>32</v>
      </c>
      <c r="B988" s="661" t="s">
        <v>567</v>
      </c>
      <c r="C988" s="661">
        <v>89301322</v>
      </c>
      <c r="D988" s="740" t="s">
        <v>4384</v>
      </c>
      <c r="E988" s="741" t="s">
        <v>2890</v>
      </c>
      <c r="F988" s="661" t="s">
        <v>2867</v>
      </c>
      <c r="G988" s="661" t="s">
        <v>3070</v>
      </c>
      <c r="H988" s="661" t="s">
        <v>568</v>
      </c>
      <c r="I988" s="661" t="s">
        <v>1936</v>
      </c>
      <c r="J988" s="661" t="s">
        <v>1937</v>
      </c>
      <c r="K988" s="661" t="s">
        <v>1938</v>
      </c>
      <c r="L988" s="662">
        <v>0</v>
      </c>
      <c r="M988" s="662">
        <v>0</v>
      </c>
      <c r="N988" s="661">
        <v>3</v>
      </c>
      <c r="O988" s="742">
        <v>1</v>
      </c>
      <c r="P988" s="662">
        <v>0</v>
      </c>
      <c r="Q988" s="677"/>
      <c r="R988" s="661">
        <v>3</v>
      </c>
      <c r="S988" s="677">
        <v>1</v>
      </c>
      <c r="T988" s="742">
        <v>1</v>
      </c>
      <c r="U988" s="700">
        <v>1</v>
      </c>
    </row>
    <row r="989" spans="1:21" ht="14.4" customHeight="1" x14ac:dyDescent="0.3">
      <c r="A989" s="660">
        <v>32</v>
      </c>
      <c r="B989" s="661" t="s">
        <v>567</v>
      </c>
      <c r="C989" s="661">
        <v>89301322</v>
      </c>
      <c r="D989" s="740" t="s">
        <v>4384</v>
      </c>
      <c r="E989" s="741" t="s">
        <v>2890</v>
      </c>
      <c r="F989" s="661" t="s">
        <v>2867</v>
      </c>
      <c r="G989" s="661" t="s">
        <v>3301</v>
      </c>
      <c r="H989" s="661" t="s">
        <v>568</v>
      </c>
      <c r="I989" s="661" t="s">
        <v>3428</v>
      </c>
      <c r="J989" s="661" t="s">
        <v>3429</v>
      </c>
      <c r="K989" s="661" t="s">
        <v>3430</v>
      </c>
      <c r="L989" s="662">
        <v>968.92</v>
      </c>
      <c r="M989" s="662">
        <v>968.92</v>
      </c>
      <c r="N989" s="661">
        <v>1</v>
      </c>
      <c r="O989" s="742">
        <v>0.5</v>
      </c>
      <c r="P989" s="662">
        <v>968.92</v>
      </c>
      <c r="Q989" s="677">
        <v>1</v>
      </c>
      <c r="R989" s="661">
        <v>1</v>
      </c>
      <c r="S989" s="677">
        <v>1</v>
      </c>
      <c r="T989" s="742">
        <v>0.5</v>
      </c>
      <c r="U989" s="700">
        <v>1</v>
      </c>
    </row>
    <row r="990" spans="1:21" ht="14.4" customHeight="1" x14ac:dyDescent="0.3">
      <c r="A990" s="660">
        <v>32</v>
      </c>
      <c r="B990" s="661" t="s">
        <v>567</v>
      </c>
      <c r="C990" s="661">
        <v>89301322</v>
      </c>
      <c r="D990" s="740" t="s">
        <v>4384</v>
      </c>
      <c r="E990" s="741" t="s">
        <v>2890</v>
      </c>
      <c r="F990" s="661" t="s">
        <v>2867</v>
      </c>
      <c r="G990" s="661" t="s">
        <v>3301</v>
      </c>
      <c r="H990" s="661" t="s">
        <v>568</v>
      </c>
      <c r="I990" s="661" t="s">
        <v>3668</v>
      </c>
      <c r="J990" s="661" t="s">
        <v>3669</v>
      </c>
      <c r="K990" s="661" t="s">
        <v>3670</v>
      </c>
      <c r="L990" s="662">
        <v>1937.84</v>
      </c>
      <c r="M990" s="662">
        <v>1937.84</v>
      </c>
      <c r="N990" s="661">
        <v>1</v>
      </c>
      <c r="O990" s="742">
        <v>0.5</v>
      </c>
      <c r="P990" s="662">
        <v>1937.84</v>
      </c>
      <c r="Q990" s="677">
        <v>1</v>
      </c>
      <c r="R990" s="661">
        <v>1</v>
      </c>
      <c r="S990" s="677">
        <v>1</v>
      </c>
      <c r="T990" s="742">
        <v>0.5</v>
      </c>
      <c r="U990" s="700">
        <v>1</v>
      </c>
    </row>
    <row r="991" spans="1:21" ht="14.4" customHeight="1" x14ac:dyDescent="0.3">
      <c r="A991" s="660">
        <v>32</v>
      </c>
      <c r="B991" s="661" t="s">
        <v>567</v>
      </c>
      <c r="C991" s="661">
        <v>89301322</v>
      </c>
      <c r="D991" s="740" t="s">
        <v>4384</v>
      </c>
      <c r="E991" s="741" t="s">
        <v>2890</v>
      </c>
      <c r="F991" s="661" t="s">
        <v>2867</v>
      </c>
      <c r="G991" s="661" t="s">
        <v>3116</v>
      </c>
      <c r="H991" s="661" t="s">
        <v>568</v>
      </c>
      <c r="I991" s="661" t="s">
        <v>923</v>
      </c>
      <c r="J991" s="661" t="s">
        <v>924</v>
      </c>
      <c r="K991" s="661" t="s">
        <v>3118</v>
      </c>
      <c r="L991" s="662">
        <v>923.74</v>
      </c>
      <c r="M991" s="662">
        <v>923.74</v>
      </c>
      <c r="N991" s="661">
        <v>1</v>
      </c>
      <c r="O991" s="742">
        <v>1</v>
      </c>
      <c r="P991" s="662">
        <v>923.74</v>
      </c>
      <c r="Q991" s="677">
        <v>1</v>
      </c>
      <c r="R991" s="661">
        <v>1</v>
      </c>
      <c r="S991" s="677">
        <v>1</v>
      </c>
      <c r="T991" s="742">
        <v>1</v>
      </c>
      <c r="U991" s="700">
        <v>1</v>
      </c>
    </row>
    <row r="992" spans="1:21" ht="14.4" customHeight="1" x14ac:dyDescent="0.3">
      <c r="A992" s="660">
        <v>32</v>
      </c>
      <c r="B992" s="661" t="s">
        <v>567</v>
      </c>
      <c r="C992" s="661">
        <v>89301322</v>
      </c>
      <c r="D992" s="740" t="s">
        <v>4384</v>
      </c>
      <c r="E992" s="741" t="s">
        <v>2890</v>
      </c>
      <c r="F992" s="661" t="s">
        <v>2867</v>
      </c>
      <c r="G992" s="661" t="s">
        <v>2922</v>
      </c>
      <c r="H992" s="661" t="s">
        <v>568</v>
      </c>
      <c r="I992" s="661" t="s">
        <v>2923</v>
      </c>
      <c r="J992" s="661" t="s">
        <v>2046</v>
      </c>
      <c r="K992" s="661" t="s">
        <v>2924</v>
      </c>
      <c r="L992" s="662">
        <v>0</v>
      </c>
      <c r="M992" s="662">
        <v>0</v>
      </c>
      <c r="N992" s="661">
        <v>1</v>
      </c>
      <c r="O992" s="742">
        <v>0.5</v>
      </c>
      <c r="P992" s="662"/>
      <c r="Q992" s="677"/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32</v>
      </c>
      <c r="B993" s="661" t="s">
        <v>567</v>
      </c>
      <c r="C993" s="661">
        <v>89301322</v>
      </c>
      <c r="D993" s="740" t="s">
        <v>4384</v>
      </c>
      <c r="E993" s="741" t="s">
        <v>2890</v>
      </c>
      <c r="F993" s="661" t="s">
        <v>2867</v>
      </c>
      <c r="G993" s="661" t="s">
        <v>3474</v>
      </c>
      <c r="H993" s="661" t="s">
        <v>568</v>
      </c>
      <c r="I993" s="661" t="s">
        <v>3982</v>
      </c>
      <c r="J993" s="661" t="s">
        <v>3476</v>
      </c>
      <c r="K993" s="661" t="s">
        <v>1415</v>
      </c>
      <c r="L993" s="662">
        <v>12596.28</v>
      </c>
      <c r="M993" s="662">
        <v>25192.560000000001</v>
      </c>
      <c r="N993" s="661">
        <v>2</v>
      </c>
      <c r="O993" s="742">
        <v>1.5</v>
      </c>
      <c r="P993" s="662">
        <v>25192.560000000001</v>
      </c>
      <c r="Q993" s="677">
        <v>1</v>
      </c>
      <c r="R993" s="661">
        <v>2</v>
      </c>
      <c r="S993" s="677">
        <v>1</v>
      </c>
      <c r="T993" s="742">
        <v>1.5</v>
      </c>
      <c r="U993" s="700">
        <v>1</v>
      </c>
    </row>
    <row r="994" spans="1:21" ht="14.4" customHeight="1" x14ac:dyDescent="0.3">
      <c r="A994" s="660">
        <v>32</v>
      </c>
      <c r="B994" s="661" t="s">
        <v>567</v>
      </c>
      <c r="C994" s="661">
        <v>89301322</v>
      </c>
      <c r="D994" s="740" t="s">
        <v>4384</v>
      </c>
      <c r="E994" s="741" t="s">
        <v>2890</v>
      </c>
      <c r="F994" s="661" t="s">
        <v>2867</v>
      </c>
      <c r="G994" s="661" t="s">
        <v>2925</v>
      </c>
      <c r="H994" s="661" t="s">
        <v>568</v>
      </c>
      <c r="I994" s="661" t="s">
        <v>1821</v>
      </c>
      <c r="J994" s="661" t="s">
        <v>1822</v>
      </c>
      <c r="K994" s="661" t="s">
        <v>2781</v>
      </c>
      <c r="L994" s="662">
        <v>2991.23</v>
      </c>
      <c r="M994" s="662">
        <v>17947.38</v>
      </c>
      <c r="N994" s="661">
        <v>6</v>
      </c>
      <c r="O994" s="742">
        <v>3.5</v>
      </c>
      <c r="P994" s="662">
        <v>11964.92</v>
      </c>
      <c r="Q994" s="677">
        <v>0.66666666666666663</v>
      </c>
      <c r="R994" s="661">
        <v>4</v>
      </c>
      <c r="S994" s="677">
        <v>0.66666666666666663</v>
      </c>
      <c r="T994" s="742">
        <v>2</v>
      </c>
      <c r="U994" s="700">
        <v>0.5714285714285714</v>
      </c>
    </row>
    <row r="995" spans="1:21" ht="14.4" customHeight="1" x14ac:dyDescent="0.3">
      <c r="A995" s="660">
        <v>32</v>
      </c>
      <c r="B995" s="661" t="s">
        <v>567</v>
      </c>
      <c r="C995" s="661">
        <v>89301322</v>
      </c>
      <c r="D995" s="740" t="s">
        <v>4384</v>
      </c>
      <c r="E995" s="741" t="s">
        <v>2890</v>
      </c>
      <c r="F995" s="661" t="s">
        <v>2867</v>
      </c>
      <c r="G995" s="661" t="s">
        <v>2930</v>
      </c>
      <c r="H995" s="661" t="s">
        <v>568</v>
      </c>
      <c r="I995" s="661" t="s">
        <v>2931</v>
      </c>
      <c r="J995" s="661" t="s">
        <v>2932</v>
      </c>
      <c r="K995" s="661" t="s">
        <v>2933</v>
      </c>
      <c r="L995" s="662">
        <v>0</v>
      </c>
      <c r="M995" s="662">
        <v>0</v>
      </c>
      <c r="N995" s="661">
        <v>1</v>
      </c>
      <c r="O995" s="742">
        <v>1</v>
      </c>
      <c r="P995" s="662"/>
      <c r="Q995" s="677"/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32</v>
      </c>
      <c r="B996" s="661" t="s">
        <v>567</v>
      </c>
      <c r="C996" s="661">
        <v>89301322</v>
      </c>
      <c r="D996" s="740" t="s">
        <v>4384</v>
      </c>
      <c r="E996" s="741" t="s">
        <v>2890</v>
      </c>
      <c r="F996" s="661" t="s">
        <v>2867</v>
      </c>
      <c r="G996" s="661" t="s">
        <v>2930</v>
      </c>
      <c r="H996" s="661" t="s">
        <v>568</v>
      </c>
      <c r="I996" s="661" t="s">
        <v>869</v>
      </c>
      <c r="J996" s="661" t="s">
        <v>2932</v>
      </c>
      <c r="K996" s="661" t="s">
        <v>3155</v>
      </c>
      <c r="L996" s="662">
        <v>63.7</v>
      </c>
      <c r="M996" s="662">
        <v>63.7</v>
      </c>
      <c r="N996" s="661">
        <v>1</v>
      </c>
      <c r="O996" s="742">
        <v>0.5</v>
      </c>
      <c r="P996" s="662">
        <v>63.7</v>
      </c>
      <c r="Q996" s="677">
        <v>1</v>
      </c>
      <c r="R996" s="661">
        <v>1</v>
      </c>
      <c r="S996" s="677">
        <v>1</v>
      </c>
      <c r="T996" s="742">
        <v>0.5</v>
      </c>
      <c r="U996" s="700">
        <v>1</v>
      </c>
    </row>
    <row r="997" spans="1:21" ht="14.4" customHeight="1" x14ac:dyDescent="0.3">
      <c r="A997" s="660">
        <v>32</v>
      </c>
      <c r="B997" s="661" t="s">
        <v>567</v>
      </c>
      <c r="C997" s="661">
        <v>89301322</v>
      </c>
      <c r="D997" s="740" t="s">
        <v>4384</v>
      </c>
      <c r="E997" s="741" t="s">
        <v>2890</v>
      </c>
      <c r="F997" s="661" t="s">
        <v>2867</v>
      </c>
      <c r="G997" s="661" t="s">
        <v>3361</v>
      </c>
      <c r="H997" s="661" t="s">
        <v>1453</v>
      </c>
      <c r="I997" s="661" t="s">
        <v>3431</v>
      </c>
      <c r="J997" s="661" t="s">
        <v>2794</v>
      </c>
      <c r="K997" s="661" t="s">
        <v>3432</v>
      </c>
      <c r="L997" s="662">
        <v>848.49</v>
      </c>
      <c r="M997" s="662">
        <v>848.49</v>
      </c>
      <c r="N997" s="661">
        <v>1</v>
      </c>
      <c r="O997" s="742">
        <v>0.5</v>
      </c>
      <c r="P997" s="662">
        <v>848.49</v>
      </c>
      <c r="Q997" s="677">
        <v>1</v>
      </c>
      <c r="R997" s="661">
        <v>1</v>
      </c>
      <c r="S997" s="677">
        <v>1</v>
      </c>
      <c r="T997" s="742">
        <v>0.5</v>
      </c>
      <c r="U997" s="700">
        <v>1</v>
      </c>
    </row>
    <row r="998" spans="1:21" ht="14.4" customHeight="1" x14ac:dyDescent="0.3">
      <c r="A998" s="660">
        <v>32</v>
      </c>
      <c r="B998" s="661" t="s">
        <v>567</v>
      </c>
      <c r="C998" s="661">
        <v>89301322</v>
      </c>
      <c r="D998" s="740" t="s">
        <v>4384</v>
      </c>
      <c r="E998" s="741" t="s">
        <v>2890</v>
      </c>
      <c r="F998" s="661" t="s">
        <v>2867</v>
      </c>
      <c r="G998" s="661" t="s">
        <v>3983</v>
      </c>
      <c r="H998" s="661" t="s">
        <v>568</v>
      </c>
      <c r="I998" s="661" t="s">
        <v>3984</v>
      </c>
      <c r="J998" s="661" t="s">
        <v>3985</v>
      </c>
      <c r="K998" s="661" t="s">
        <v>3986</v>
      </c>
      <c r="L998" s="662">
        <v>0</v>
      </c>
      <c r="M998" s="662">
        <v>0</v>
      </c>
      <c r="N998" s="661">
        <v>1</v>
      </c>
      <c r="O998" s="742">
        <v>0.5</v>
      </c>
      <c r="P998" s="662">
        <v>0</v>
      </c>
      <c r="Q998" s="677"/>
      <c r="R998" s="661">
        <v>1</v>
      </c>
      <c r="S998" s="677">
        <v>1</v>
      </c>
      <c r="T998" s="742">
        <v>0.5</v>
      </c>
      <c r="U998" s="700">
        <v>1</v>
      </c>
    </row>
    <row r="999" spans="1:21" ht="14.4" customHeight="1" x14ac:dyDescent="0.3">
      <c r="A999" s="660">
        <v>32</v>
      </c>
      <c r="B999" s="661" t="s">
        <v>567</v>
      </c>
      <c r="C999" s="661">
        <v>89301322</v>
      </c>
      <c r="D999" s="740" t="s">
        <v>4384</v>
      </c>
      <c r="E999" s="741" t="s">
        <v>2890</v>
      </c>
      <c r="F999" s="661" t="s">
        <v>2867</v>
      </c>
      <c r="G999" s="661" t="s">
        <v>3983</v>
      </c>
      <c r="H999" s="661" t="s">
        <v>568</v>
      </c>
      <c r="I999" s="661" t="s">
        <v>3987</v>
      </c>
      <c r="J999" s="661" t="s">
        <v>3985</v>
      </c>
      <c r="K999" s="661" t="s">
        <v>3988</v>
      </c>
      <c r="L999" s="662">
        <v>0</v>
      </c>
      <c r="M999" s="662">
        <v>0</v>
      </c>
      <c r="N999" s="661">
        <v>1</v>
      </c>
      <c r="O999" s="742">
        <v>1</v>
      </c>
      <c r="P999" s="662"/>
      <c r="Q999" s="677"/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32</v>
      </c>
      <c r="B1000" s="661" t="s">
        <v>567</v>
      </c>
      <c r="C1000" s="661">
        <v>89301322</v>
      </c>
      <c r="D1000" s="740" t="s">
        <v>4384</v>
      </c>
      <c r="E1000" s="741" t="s">
        <v>2890</v>
      </c>
      <c r="F1000" s="661" t="s">
        <v>2867</v>
      </c>
      <c r="G1000" s="661" t="s">
        <v>3243</v>
      </c>
      <c r="H1000" s="661" t="s">
        <v>568</v>
      </c>
      <c r="I1000" s="661" t="s">
        <v>804</v>
      </c>
      <c r="J1000" s="661" t="s">
        <v>805</v>
      </c>
      <c r="K1000" s="661" t="s">
        <v>3244</v>
      </c>
      <c r="L1000" s="662">
        <v>156.77000000000001</v>
      </c>
      <c r="M1000" s="662">
        <v>940.62000000000012</v>
      </c>
      <c r="N1000" s="661">
        <v>6</v>
      </c>
      <c r="O1000" s="742">
        <v>1</v>
      </c>
      <c r="P1000" s="662">
        <v>940.62000000000012</v>
      </c>
      <c r="Q1000" s="677">
        <v>1</v>
      </c>
      <c r="R1000" s="661">
        <v>6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32</v>
      </c>
      <c r="B1001" s="661" t="s">
        <v>567</v>
      </c>
      <c r="C1001" s="661">
        <v>89301322</v>
      </c>
      <c r="D1001" s="740" t="s">
        <v>4384</v>
      </c>
      <c r="E1001" s="741" t="s">
        <v>2890</v>
      </c>
      <c r="F1001" s="661" t="s">
        <v>2867</v>
      </c>
      <c r="G1001" s="661" t="s">
        <v>3989</v>
      </c>
      <c r="H1001" s="661" t="s">
        <v>568</v>
      </c>
      <c r="I1001" s="661" t="s">
        <v>3990</v>
      </c>
      <c r="J1001" s="661" t="s">
        <v>3991</v>
      </c>
      <c r="K1001" s="661" t="s">
        <v>1729</v>
      </c>
      <c r="L1001" s="662">
        <v>0</v>
      </c>
      <c r="M1001" s="662">
        <v>0</v>
      </c>
      <c r="N1001" s="661">
        <v>1</v>
      </c>
      <c r="O1001" s="742">
        <v>0.5</v>
      </c>
      <c r="P1001" s="662">
        <v>0</v>
      </c>
      <c r="Q1001" s="677"/>
      <c r="R1001" s="661">
        <v>1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32</v>
      </c>
      <c r="B1002" s="661" t="s">
        <v>567</v>
      </c>
      <c r="C1002" s="661">
        <v>89301322</v>
      </c>
      <c r="D1002" s="740" t="s">
        <v>4384</v>
      </c>
      <c r="E1002" s="741" t="s">
        <v>2890</v>
      </c>
      <c r="F1002" s="661" t="s">
        <v>2867</v>
      </c>
      <c r="G1002" s="661" t="s">
        <v>3156</v>
      </c>
      <c r="H1002" s="661" t="s">
        <v>568</v>
      </c>
      <c r="I1002" s="661" t="s">
        <v>966</v>
      </c>
      <c r="J1002" s="661" t="s">
        <v>967</v>
      </c>
      <c r="K1002" s="661" t="s">
        <v>3157</v>
      </c>
      <c r="L1002" s="662">
        <v>420.07</v>
      </c>
      <c r="M1002" s="662">
        <v>840.14</v>
      </c>
      <c r="N1002" s="661">
        <v>2</v>
      </c>
      <c r="O1002" s="742">
        <v>1.5</v>
      </c>
      <c r="P1002" s="662">
        <v>420.07</v>
      </c>
      <c r="Q1002" s="677">
        <v>0.5</v>
      </c>
      <c r="R1002" s="661">
        <v>1</v>
      </c>
      <c r="S1002" s="677">
        <v>0.5</v>
      </c>
      <c r="T1002" s="742">
        <v>1</v>
      </c>
      <c r="U1002" s="700">
        <v>0.66666666666666663</v>
      </c>
    </row>
    <row r="1003" spans="1:21" ht="14.4" customHeight="1" x14ac:dyDescent="0.3">
      <c r="A1003" s="660">
        <v>32</v>
      </c>
      <c r="B1003" s="661" t="s">
        <v>567</v>
      </c>
      <c r="C1003" s="661">
        <v>89301322</v>
      </c>
      <c r="D1003" s="740" t="s">
        <v>4384</v>
      </c>
      <c r="E1003" s="741" t="s">
        <v>2890</v>
      </c>
      <c r="F1003" s="661" t="s">
        <v>2867</v>
      </c>
      <c r="G1003" s="661" t="s">
        <v>3031</v>
      </c>
      <c r="H1003" s="661" t="s">
        <v>568</v>
      </c>
      <c r="I1003" s="661" t="s">
        <v>3566</v>
      </c>
      <c r="J1003" s="661" t="s">
        <v>901</v>
      </c>
      <c r="K1003" s="661" t="s">
        <v>902</v>
      </c>
      <c r="L1003" s="662">
        <v>33</v>
      </c>
      <c r="M1003" s="662">
        <v>66</v>
      </c>
      <c r="N1003" s="661">
        <v>2</v>
      </c>
      <c r="O1003" s="742">
        <v>1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32</v>
      </c>
      <c r="B1004" s="661" t="s">
        <v>567</v>
      </c>
      <c r="C1004" s="661">
        <v>89301322</v>
      </c>
      <c r="D1004" s="740" t="s">
        <v>4384</v>
      </c>
      <c r="E1004" s="741" t="s">
        <v>2890</v>
      </c>
      <c r="F1004" s="661" t="s">
        <v>2867</v>
      </c>
      <c r="G1004" s="661" t="s">
        <v>3992</v>
      </c>
      <c r="H1004" s="661" t="s">
        <v>568</v>
      </c>
      <c r="I1004" s="661" t="s">
        <v>3993</v>
      </c>
      <c r="J1004" s="661" t="s">
        <v>3994</v>
      </c>
      <c r="K1004" s="661" t="s">
        <v>3499</v>
      </c>
      <c r="L1004" s="662">
        <v>488.73</v>
      </c>
      <c r="M1004" s="662">
        <v>977.46</v>
      </c>
      <c r="N1004" s="661">
        <v>2</v>
      </c>
      <c r="O1004" s="742">
        <v>0.5</v>
      </c>
      <c r="P1004" s="662">
        <v>977.46</v>
      </c>
      <c r="Q1004" s="677">
        <v>1</v>
      </c>
      <c r="R1004" s="661">
        <v>2</v>
      </c>
      <c r="S1004" s="677">
        <v>1</v>
      </c>
      <c r="T1004" s="742">
        <v>0.5</v>
      </c>
      <c r="U1004" s="700">
        <v>1</v>
      </c>
    </row>
    <row r="1005" spans="1:21" ht="14.4" customHeight="1" x14ac:dyDescent="0.3">
      <c r="A1005" s="660">
        <v>32</v>
      </c>
      <c r="B1005" s="661" t="s">
        <v>567</v>
      </c>
      <c r="C1005" s="661">
        <v>89301322</v>
      </c>
      <c r="D1005" s="740" t="s">
        <v>4384</v>
      </c>
      <c r="E1005" s="741" t="s">
        <v>2890</v>
      </c>
      <c r="F1005" s="661" t="s">
        <v>2867</v>
      </c>
      <c r="G1005" s="661" t="s">
        <v>3253</v>
      </c>
      <c r="H1005" s="661" t="s">
        <v>1453</v>
      </c>
      <c r="I1005" s="661" t="s">
        <v>3254</v>
      </c>
      <c r="J1005" s="661" t="s">
        <v>3255</v>
      </c>
      <c r="K1005" s="661" t="s">
        <v>3256</v>
      </c>
      <c r="L1005" s="662">
        <v>2179.9299999999998</v>
      </c>
      <c r="M1005" s="662">
        <v>4359.8599999999997</v>
      </c>
      <c r="N1005" s="661">
        <v>2</v>
      </c>
      <c r="O1005" s="742">
        <v>1</v>
      </c>
      <c r="P1005" s="662">
        <v>4359.8599999999997</v>
      </c>
      <c r="Q1005" s="677">
        <v>1</v>
      </c>
      <c r="R1005" s="661">
        <v>2</v>
      </c>
      <c r="S1005" s="677">
        <v>1</v>
      </c>
      <c r="T1005" s="742">
        <v>1</v>
      </c>
      <c r="U1005" s="700">
        <v>1</v>
      </c>
    </row>
    <row r="1006" spans="1:21" ht="14.4" customHeight="1" x14ac:dyDescent="0.3">
      <c r="A1006" s="660">
        <v>32</v>
      </c>
      <c r="B1006" s="661" t="s">
        <v>567</v>
      </c>
      <c r="C1006" s="661">
        <v>89301322</v>
      </c>
      <c r="D1006" s="740" t="s">
        <v>4384</v>
      </c>
      <c r="E1006" s="741" t="s">
        <v>2890</v>
      </c>
      <c r="F1006" s="661" t="s">
        <v>2867</v>
      </c>
      <c r="G1006" s="661" t="s">
        <v>3012</v>
      </c>
      <c r="H1006" s="661" t="s">
        <v>568</v>
      </c>
      <c r="I1006" s="661" t="s">
        <v>3771</v>
      </c>
      <c r="J1006" s="661" t="s">
        <v>3014</v>
      </c>
      <c r="K1006" s="661"/>
      <c r="L1006" s="662">
        <v>0</v>
      </c>
      <c r="M1006" s="662">
        <v>0</v>
      </c>
      <c r="N1006" s="661">
        <v>3</v>
      </c>
      <c r="O1006" s="742"/>
      <c r="P1006" s="662"/>
      <c r="Q1006" s="677"/>
      <c r="R1006" s="661"/>
      <c r="S1006" s="677">
        <v>0</v>
      </c>
      <c r="T1006" s="742"/>
      <c r="U1006" s="700"/>
    </row>
    <row r="1007" spans="1:21" ht="14.4" customHeight="1" x14ac:dyDescent="0.3">
      <c r="A1007" s="660">
        <v>32</v>
      </c>
      <c r="B1007" s="661" t="s">
        <v>567</v>
      </c>
      <c r="C1007" s="661">
        <v>89301322</v>
      </c>
      <c r="D1007" s="740" t="s">
        <v>4384</v>
      </c>
      <c r="E1007" s="741" t="s">
        <v>2890</v>
      </c>
      <c r="F1007" s="661" t="s">
        <v>2867</v>
      </c>
      <c r="G1007" s="661" t="s">
        <v>3995</v>
      </c>
      <c r="H1007" s="661" t="s">
        <v>568</v>
      </c>
      <c r="I1007" s="661" t="s">
        <v>2059</v>
      </c>
      <c r="J1007" s="661" t="s">
        <v>1411</v>
      </c>
      <c r="K1007" s="661" t="s">
        <v>3996</v>
      </c>
      <c r="L1007" s="662">
        <v>0</v>
      </c>
      <c r="M1007" s="662">
        <v>0</v>
      </c>
      <c r="N1007" s="661">
        <v>2</v>
      </c>
      <c r="O1007" s="742">
        <v>1</v>
      </c>
      <c r="P1007" s="662">
        <v>0</v>
      </c>
      <c r="Q1007" s="677"/>
      <c r="R1007" s="661">
        <v>2</v>
      </c>
      <c r="S1007" s="677">
        <v>1</v>
      </c>
      <c r="T1007" s="742">
        <v>1</v>
      </c>
      <c r="U1007" s="700">
        <v>1</v>
      </c>
    </row>
    <row r="1008" spans="1:21" ht="14.4" customHeight="1" x14ac:dyDescent="0.3">
      <c r="A1008" s="660">
        <v>32</v>
      </c>
      <c r="B1008" s="661" t="s">
        <v>567</v>
      </c>
      <c r="C1008" s="661">
        <v>89301322</v>
      </c>
      <c r="D1008" s="740" t="s">
        <v>4384</v>
      </c>
      <c r="E1008" s="741" t="s">
        <v>2890</v>
      </c>
      <c r="F1008" s="661" t="s">
        <v>2867</v>
      </c>
      <c r="G1008" s="661" t="s">
        <v>2939</v>
      </c>
      <c r="H1008" s="661" t="s">
        <v>568</v>
      </c>
      <c r="I1008" s="661" t="s">
        <v>1735</v>
      </c>
      <c r="J1008" s="661" t="s">
        <v>1736</v>
      </c>
      <c r="K1008" s="661" t="s">
        <v>3997</v>
      </c>
      <c r="L1008" s="662">
        <v>167.58</v>
      </c>
      <c r="M1008" s="662">
        <v>167.58</v>
      </c>
      <c r="N1008" s="661">
        <v>1</v>
      </c>
      <c r="O1008" s="742">
        <v>0.5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32</v>
      </c>
      <c r="B1009" s="661" t="s">
        <v>567</v>
      </c>
      <c r="C1009" s="661">
        <v>89301322</v>
      </c>
      <c r="D1009" s="740" t="s">
        <v>4384</v>
      </c>
      <c r="E1009" s="741" t="s">
        <v>2890</v>
      </c>
      <c r="F1009" s="661" t="s">
        <v>2867</v>
      </c>
      <c r="G1009" s="661" t="s">
        <v>3998</v>
      </c>
      <c r="H1009" s="661" t="s">
        <v>568</v>
      </c>
      <c r="I1009" s="661" t="s">
        <v>2448</v>
      </c>
      <c r="J1009" s="661" t="s">
        <v>2449</v>
      </c>
      <c r="K1009" s="661" t="s">
        <v>3999</v>
      </c>
      <c r="L1009" s="662">
        <v>36.97</v>
      </c>
      <c r="M1009" s="662">
        <v>36.97</v>
      </c>
      <c r="N1009" s="661">
        <v>1</v>
      </c>
      <c r="O1009" s="742">
        <v>0.5</v>
      </c>
      <c r="P1009" s="662">
        <v>36.97</v>
      </c>
      <c r="Q1009" s="677">
        <v>1</v>
      </c>
      <c r="R1009" s="661">
        <v>1</v>
      </c>
      <c r="S1009" s="677">
        <v>1</v>
      </c>
      <c r="T1009" s="742">
        <v>0.5</v>
      </c>
      <c r="U1009" s="700">
        <v>1</v>
      </c>
    </row>
    <row r="1010" spans="1:21" ht="14.4" customHeight="1" x14ac:dyDescent="0.3">
      <c r="A1010" s="660">
        <v>32</v>
      </c>
      <c r="B1010" s="661" t="s">
        <v>567</v>
      </c>
      <c r="C1010" s="661">
        <v>89301322</v>
      </c>
      <c r="D1010" s="740" t="s">
        <v>4384</v>
      </c>
      <c r="E1010" s="741" t="s">
        <v>2890</v>
      </c>
      <c r="F1010" s="661" t="s">
        <v>2867</v>
      </c>
      <c r="G1010" s="661" t="s">
        <v>3315</v>
      </c>
      <c r="H1010" s="661" t="s">
        <v>568</v>
      </c>
      <c r="I1010" s="661" t="s">
        <v>3316</v>
      </c>
      <c r="J1010" s="661" t="s">
        <v>3317</v>
      </c>
      <c r="K1010" s="661" t="s">
        <v>3318</v>
      </c>
      <c r="L1010" s="662">
        <v>88.87</v>
      </c>
      <c r="M1010" s="662">
        <v>177.74</v>
      </c>
      <c r="N1010" s="661">
        <v>2</v>
      </c>
      <c r="O1010" s="742">
        <v>0.5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32</v>
      </c>
      <c r="B1011" s="661" t="s">
        <v>567</v>
      </c>
      <c r="C1011" s="661">
        <v>89301322</v>
      </c>
      <c r="D1011" s="740" t="s">
        <v>4384</v>
      </c>
      <c r="E1011" s="741" t="s">
        <v>2890</v>
      </c>
      <c r="F1011" s="661" t="s">
        <v>2867</v>
      </c>
      <c r="G1011" s="661" t="s">
        <v>3168</v>
      </c>
      <c r="H1011" s="661" t="s">
        <v>568</v>
      </c>
      <c r="I1011" s="661" t="s">
        <v>4000</v>
      </c>
      <c r="J1011" s="661" t="s">
        <v>4001</v>
      </c>
      <c r="K1011" s="661" t="s">
        <v>4002</v>
      </c>
      <c r="L1011" s="662">
        <v>9.6</v>
      </c>
      <c r="M1011" s="662">
        <v>19.2</v>
      </c>
      <c r="N1011" s="661">
        <v>2</v>
      </c>
      <c r="O1011" s="742">
        <v>0.5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32</v>
      </c>
      <c r="B1012" s="661" t="s">
        <v>567</v>
      </c>
      <c r="C1012" s="661">
        <v>89301322</v>
      </c>
      <c r="D1012" s="740" t="s">
        <v>4384</v>
      </c>
      <c r="E1012" s="741" t="s">
        <v>2890</v>
      </c>
      <c r="F1012" s="661" t="s">
        <v>2867</v>
      </c>
      <c r="G1012" s="661" t="s">
        <v>3168</v>
      </c>
      <c r="H1012" s="661" t="s">
        <v>568</v>
      </c>
      <c r="I1012" s="661" t="s">
        <v>3169</v>
      </c>
      <c r="J1012" s="661" t="s">
        <v>3170</v>
      </c>
      <c r="K1012" s="661" t="s">
        <v>3171</v>
      </c>
      <c r="L1012" s="662">
        <v>29.54</v>
      </c>
      <c r="M1012" s="662">
        <v>59.08</v>
      </c>
      <c r="N1012" s="661">
        <v>2</v>
      </c>
      <c r="O1012" s="742">
        <v>1.5</v>
      </c>
      <c r="P1012" s="662">
        <v>29.54</v>
      </c>
      <c r="Q1012" s="677">
        <v>0.5</v>
      </c>
      <c r="R1012" s="661">
        <v>1</v>
      </c>
      <c r="S1012" s="677">
        <v>0.5</v>
      </c>
      <c r="T1012" s="742">
        <v>0.5</v>
      </c>
      <c r="U1012" s="700">
        <v>0.33333333333333331</v>
      </c>
    </row>
    <row r="1013" spans="1:21" ht="14.4" customHeight="1" x14ac:dyDescent="0.3">
      <c r="A1013" s="660">
        <v>32</v>
      </c>
      <c r="B1013" s="661" t="s">
        <v>567</v>
      </c>
      <c r="C1013" s="661">
        <v>89301322</v>
      </c>
      <c r="D1013" s="740" t="s">
        <v>4384</v>
      </c>
      <c r="E1013" s="741" t="s">
        <v>2890</v>
      </c>
      <c r="F1013" s="661" t="s">
        <v>2867</v>
      </c>
      <c r="G1013" s="661" t="s">
        <v>3175</v>
      </c>
      <c r="H1013" s="661" t="s">
        <v>568</v>
      </c>
      <c r="I1013" s="661" t="s">
        <v>3176</v>
      </c>
      <c r="J1013" s="661" t="s">
        <v>3177</v>
      </c>
      <c r="K1013" s="661" t="s">
        <v>3178</v>
      </c>
      <c r="L1013" s="662">
        <v>5927.29</v>
      </c>
      <c r="M1013" s="662">
        <v>11854.58</v>
      </c>
      <c r="N1013" s="661">
        <v>2</v>
      </c>
      <c r="O1013" s="742">
        <v>0.5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32</v>
      </c>
      <c r="B1014" s="661" t="s">
        <v>567</v>
      </c>
      <c r="C1014" s="661">
        <v>89301322</v>
      </c>
      <c r="D1014" s="740" t="s">
        <v>4384</v>
      </c>
      <c r="E1014" s="741" t="s">
        <v>2890</v>
      </c>
      <c r="F1014" s="661" t="s">
        <v>2867</v>
      </c>
      <c r="G1014" s="661" t="s">
        <v>2942</v>
      </c>
      <c r="H1014" s="661" t="s">
        <v>568</v>
      </c>
      <c r="I1014" s="661" t="s">
        <v>808</v>
      </c>
      <c r="J1014" s="661" t="s">
        <v>2943</v>
      </c>
      <c r="K1014" s="661" t="s">
        <v>2944</v>
      </c>
      <c r="L1014" s="662">
        <v>88.76</v>
      </c>
      <c r="M1014" s="662">
        <v>1686.44</v>
      </c>
      <c r="N1014" s="661">
        <v>19</v>
      </c>
      <c r="O1014" s="742">
        <v>7</v>
      </c>
      <c r="P1014" s="662">
        <v>532.56000000000006</v>
      </c>
      <c r="Q1014" s="677">
        <v>0.31578947368421056</v>
      </c>
      <c r="R1014" s="661">
        <v>6</v>
      </c>
      <c r="S1014" s="677">
        <v>0.31578947368421051</v>
      </c>
      <c r="T1014" s="742">
        <v>2.5</v>
      </c>
      <c r="U1014" s="700">
        <v>0.35714285714285715</v>
      </c>
    </row>
    <row r="1015" spans="1:21" ht="14.4" customHeight="1" x14ac:dyDescent="0.3">
      <c r="A1015" s="660">
        <v>32</v>
      </c>
      <c r="B1015" s="661" t="s">
        <v>567</v>
      </c>
      <c r="C1015" s="661">
        <v>89301322</v>
      </c>
      <c r="D1015" s="740" t="s">
        <v>4384</v>
      </c>
      <c r="E1015" s="741" t="s">
        <v>2890</v>
      </c>
      <c r="F1015" s="661" t="s">
        <v>2867</v>
      </c>
      <c r="G1015" s="661" t="s">
        <v>3093</v>
      </c>
      <c r="H1015" s="661" t="s">
        <v>568</v>
      </c>
      <c r="I1015" s="661" t="s">
        <v>4003</v>
      </c>
      <c r="J1015" s="661" t="s">
        <v>3095</v>
      </c>
      <c r="K1015" s="661" t="s">
        <v>3545</v>
      </c>
      <c r="L1015" s="662">
        <v>0</v>
      </c>
      <c r="M1015" s="662">
        <v>0</v>
      </c>
      <c r="N1015" s="661">
        <v>1</v>
      </c>
      <c r="O1015" s="742">
        <v>0.5</v>
      </c>
      <c r="P1015" s="662">
        <v>0</v>
      </c>
      <c r="Q1015" s="677"/>
      <c r="R1015" s="661">
        <v>1</v>
      </c>
      <c r="S1015" s="677">
        <v>1</v>
      </c>
      <c r="T1015" s="742">
        <v>0.5</v>
      </c>
      <c r="U1015" s="700">
        <v>1</v>
      </c>
    </row>
    <row r="1016" spans="1:21" ht="14.4" customHeight="1" x14ac:dyDescent="0.3">
      <c r="A1016" s="660">
        <v>32</v>
      </c>
      <c r="B1016" s="661" t="s">
        <v>567</v>
      </c>
      <c r="C1016" s="661">
        <v>89301322</v>
      </c>
      <c r="D1016" s="740" t="s">
        <v>4384</v>
      </c>
      <c r="E1016" s="741" t="s">
        <v>2890</v>
      </c>
      <c r="F1016" s="661" t="s">
        <v>2867</v>
      </c>
      <c r="G1016" s="661" t="s">
        <v>4004</v>
      </c>
      <c r="H1016" s="661" t="s">
        <v>568</v>
      </c>
      <c r="I1016" s="661" t="s">
        <v>4005</v>
      </c>
      <c r="J1016" s="661" t="s">
        <v>1705</v>
      </c>
      <c r="K1016" s="661" t="s">
        <v>4006</v>
      </c>
      <c r="L1016" s="662">
        <v>34.19</v>
      </c>
      <c r="M1016" s="662">
        <v>68.38</v>
      </c>
      <c r="N1016" s="661">
        <v>2</v>
      </c>
      <c r="O1016" s="742">
        <v>1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32</v>
      </c>
      <c r="B1017" s="661" t="s">
        <v>567</v>
      </c>
      <c r="C1017" s="661">
        <v>89301322</v>
      </c>
      <c r="D1017" s="740" t="s">
        <v>4384</v>
      </c>
      <c r="E1017" s="741" t="s">
        <v>2890</v>
      </c>
      <c r="F1017" s="661" t="s">
        <v>2867</v>
      </c>
      <c r="G1017" s="661" t="s">
        <v>3594</v>
      </c>
      <c r="H1017" s="661" t="s">
        <v>568</v>
      </c>
      <c r="I1017" s="661" t="s">
        <v>3595</v>
      </c>
      <c r="J1017" s="661" t="s">
        <v>3596</v>
      </c>
      <c r="K1017" s="661" t="s">
        <v>3597</v>
      </c>
      <c r="L1017" s="662">
        <v>459.3</v>
      </c>
      <c r="M1017" s="662">
        <v>459.3</v>
      </c>
      <c r="N1017" s="661">
        <v>1</v>
      </c>
      <c r="O1017" s="742">
        <v>1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32</v>
      </c>
      <c r="B1018" s="661" t="s">
        <v>567</v>
      </c>
      <c r="C1018" s="661">
        <v>89301322</v>
      </c>
      <c r="D1018" s="740" t="s">
        <v>4384</v>
      </c>
      <c r="E1018" s="741" t="s">
        <v>2890</v>
      </c>
      <c r="F1018" s="661" t="s">
        <v>2867</v>
      </c>
      <c r="G1018" s="661" t="s">
        <v>2949</v>
      </c>
      <c r="H1018" s="661" t="s">
        <v>1453</v>
      </c>
      <c r="I1018" s="661" t="s">
        <v>1590</v>
      </c>
      <c r="J1018" s="661" t="s">
        <v>1479</v>
      </c>
      <c r="K1018" s="661" t="s">
        <v>1591</v>
      </c>
      <c r="L1018" s="662">
        <v>543.39</v>
      </c>
      <c r="M1018" s="662">
        <v>543.39</v>
      </c>
      <c r="N1018" s="661">
        <v>1</v>
      </c>
      <c r="O1018" s="742">
        <v>1</v>
      </c>
      <c r="P1018" s="662">
        <v>543.39</v>
      </c>
      <c r="Q1018" s="677">
        <v>1</v>
      </c>
      <c r="R1018" s="661">
        <v>1</v>
      </c>
      <c r="S1018" s="677">
        <v>1</v>
      </c>
      <c r="T1018" s="742">
        <v>1</v>
      </c>
      <c r="U1018" s="700">
        <v>1</v>
      </c>
    </row>
    <row r="1019" spans="1:21" ht="14.4" customHeight="1" x14ac:dyDescent="0.3">
      <c r="A1019" s="660">
        <v>32</v>
      </c>
      <c r="B1019" s="661" t="s">
        <v>567</v>
      </c>
      <c r="C1019" s="661">
        <v>89301322</v>
      </c>
      <c r="D1019" s="740" t="s">
        <v>4384</v>
      </c>
      <c r="E1019" s="741" t="s">
        <v>2890</v>
      </c>
      <c r="F1019" s="661" t="s">
        <v>2867</v>
      </c>
      <c r="G1019" s="661" t="s">
        <v>2949</v>
      </c>
      <c r="H1019" s="661" t="s">
        <v>1453</v>
      </c>
      <c r="I1019" s="661" t="s">
        <v>1478</v>
      </c>
      <c r="J1019" s="661" t="s">
        <v>1479</v>
      </c>
      <c r="K1019" s="661" t="s">
        <v>1480</v>
      </c>
      <c r="L1019" s="662">
        <v>815.1</v>
      </c>
      <c r="M1019" s="662">
        <v>3260.4</v>
      </c>
      <c r="N1019" s="661">
        <v>4</v>
      </c>
      <c r="O1019" s="742">
        <v>2.5</v>
      </c>
      <c r="P1019" s="662">
        <v>2445.3000000000002</v>
      </c>
      <c r="Q1019" s="677">
        <v>0.75</v>
      </c>
      <c r="R1019" s="661">
        <v>3</v>
      </c>
      <c r="S1019" s="677">
        <v>0.75</v>
      </c>
      <c r="T1019" s="742">
        <v>1.5</v>
      </c>
      <c r="U1019" s="700">
        <v>0.6</v>
      </c>
    </row>
    <row r="1020" spans="1:21" ht="14.4" customHeight="1" x14ac:dyDescent="0.3">
      <c r="A1020" s="660">
        <v>32</v>
      </c>
      <c r="B1020" s="661" t="s">
        <v>567</v>
      </c>
      <c r="C1020" s="661">
        <v>89301322</v>
      </c>
      <c r="D1020" s="740" t="s">
        <v>4384</v>
      </c>
      <c r="E1020" s="741" t="s">
        <v>2890</v>
      </c>
      <c r="F1020" s="661" t="s">
        <v>2867</v>
      </c>
      <c r="G1020" s="661" t="s">
        <v>2949</v>
      </c>
      <c r="H1020" s="661" t="s">
        <v>1453</v>
      </c>
      <c r="I1020" s="661" t="s">
        <v>3374</v>
      </c>
      <c r="J1020" s="661" t="s">
        <v>1479</v>
      </c>
      <c r="K1020" s="661" t="s">
        <v>2850</v>
      </c>
      <c r="L1020" s="662">
        <v>1154.68</v>
      </c>
      <c r="M1020" s="662">
        <v>1154.68</v>
      </c>
      <c r="N1020" s="661">
        <v>1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32</v>
      </c>
      <c r="B1021" s="661" t="s">
        <v>567</v>
      </c>
      <c r="C1021" s="661">
        <v>89301322</v>
      </c>
      <c r="D1021" s="740" t="s">
        <v>4384</v>
      </c>
      <c r="E1021" s="741" t="s">
        <v>2890</v>
      </c>
      <c r="F1021" s="661" t="s">
        <v>2867</v>
      </c>
      <c r="G1021" s="661" t="s">
        <v>2954</v>
      </c>
      <c r="H1021" s="661" t="s">
        <v>568</v>
      </c>
      <c r="I1021" s="661" t="s">
        <v>3605</v>
      </c>
      <c r="J1021" s="661" t="s">
        <v>721</v>
      </c>
      <c r="K1021" s="661" t="s">
        <v>722</v>
      </c>
      <c r="L1021" s="662">
        <v>0</v>
      </c>
      <c r="M1021" s="662">
        <v>0</v>
      </c>
      <c r="N1021" s="661">
        <v>1</v>
      </c>
      <c r="O1021" s="742">
        <v>1</v>
      </c>
      <c r="P1021" s="662">
        <v>0</v>
      </c>
      <c r="Q1021" s="677"/>
      <c r="R1021" s="661">
        <v>1</v>
      </c>
      <c r="S1021" s="677">
        <v>1</v>
      </c>
      <c r="T1021" s="742">
        <v>1</v>
      </c>
      <c r="U1021" s="700">
        <v>1</v>
      </c>
    </row>
    <row r="1022" spans="1:21" ht="14.4" customHeight="1" x14ac:dyDescent="0.3">
      <c r="A1022" s="660">
        <v>32</v>
      </c>
      <c r="B1022" s="661" t="s">
        <v>567</v>
      </c>
      <c r="C1022" s="661">
        <v>89301322</v>
      </c>
      <c r="D1022" s="740" t="s">
        <v>4384</v>
      </c>
      <c r="E1022" s="741" t="s">
        <v>2890</v>
      </c>
      <c r="F1022" s="661" t="s">
        <v>2867</v>
      </c>
      <c r="G1022" s="661" t="s">
        <v>2954</v>
      </c>
      <c r="H1022" s="661" t="s">
        <v>568</v>
      </c>
      <c r="I1022" s="661" t="s">
        <v>3005</v>
      </c>
      <c r="J1022" s="661" t="s">
        <v>2956</v>
      </c>
      <c r="K1022" s="661" t="s">
        <v>722</v>
      </c>
      <c r="L1022" s="662">
        <v>301.2</v>
      </c>
      <c r="M1022" s="662">
        <v>301.2</v>
      </c>
      <c r="N1022" s="661">
        <v>1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32</v>
      </c>
      <c r="B1023" s="661" t="s">
        <v>567</v>
      </c>
      <c r="C1023" s="661">
        <v>89301322</v>
      </c>
      <c r="D1023" s="740" t="s">
        <v>4384</v>
      </c>
      <c r="E1023" s="741" t="s">
        <v>2890</v>
      </c>
      <c r="F1023" s="661" t="s">
        <v>2867</v>
      </c>
      <c r="G1023" s="661" t="s">
        <v>2954</v>
      </c>
      <c r="H1023" s="661" t="s">
        <v>568</v>
      </c>
      <c r="I1023" s="661" t="s">
        <v>720</v>
      </c>
      <c r="J1023" s="661" t="s">
        <v>721</v>
      </c>
      <c r="K1023" s="661" t="s">
        <v>722</v>
      </c>
      <c r="L1023" s="662">
        <v>301.2</v>
      </c>
      <c r="M1023" s="662">
        <v>2108.4</v>
      </c>
      <c r="N1023" s="661">
        <v>7</v>
      </c>
      <c r="O1023" s="742">
        <v>3.5</v>
      </c>
      <c r="P1023" s="662">
        <v>301.2</v>
      </c>
      <c r="Q1023" s="677">
        <v>0.14285714285714285</v>
      </c>
      <c r="R1023" s="661">
        <v>1</v>
      </c>
      <c r="S1023" s="677">
        <v>0.14285714285714285</v>
      </c>
      <c r="T1023" s="742">
        <v>0.5</v>
      </c>
      <c r="U1023" s="700">
        <v>0.14285714285714285</v>
      </c>
    </row>
    <row r="1024" spans="1:21" ht="14.4" customHeight="1" x14ac:dyDescent="0.3">
      <c r="A1024" s="660">
        <v>32</v>
      </c>
      <c r="B1024" s="661" t="s">
        <v>567</v>
      </c>
      <c r="C1024" s="661">
        <v>89301322</v>
      </c>
      <c r="D1024" s="740" t="s">
        <v>4384</v>
      </c>
      <c r="E1024" s="741" t="s">
        <v>2890</v>
      </c>
      <c r="F1024" s="661" t="s">
        <v>2867</v>
      </c>
      <c r="G1024" s="661" t="s">
        <v>3375</v>
      </c>
      <c r="H1024" s="661" t="s">
        <v>1453</v>
      </c>
      <c r="I1024" s="661" t="s">
        <v>1599</v>
      </c>
      <c r="J1024" s="661" t="s">
        <v>1600</v>
      </c>
      <c r="K1024" s="661" t="s">
        <v>1601</v>
      </c>
      <c r="L1024" s="662">
        <v>475.77</v>
      </c>
      <c r="M1024" s="662">
        <v>951.54</v>
      </c>
      <c r="N1024" s="661">
        <v>2</v>
      </c>
      <c r="O1024" s="742">
        <v>1.5</v>
      </c>
      <c r="P1024" s="662">
        <v>951.54</v>
      </c>
      <c r="Q1024" s="677">
        <v>1</v>
      </c>
      <c r="R1024" s="661">
        <v>2</v>
      </c>
      <c r="S1024" s="677">
        <v>1</v>
      </c>
      <c r="T1024" s="742">
        <v>1.5</v>
      </c>
      <c r="U1024" s="700">
        <v>1</v>
      </c>
    </row>
    <row r="1025" spans="1:21" ht="14.4" customHeight="1" x14ac:dyDescent="0.3">
      <c r="A1025" s="660">
        <v>32</v>
      </c>
      <c r="B1025" s="661" t="s">
        <v>567</v>
      </c>
      <c r="C1025" s="661">
        <v>89301322</v>
      </c>
      <c r="D1025" s="740" t="s">
        <v>4384</v>
      </c>
      <c r="E1025" s="741" t="s">
        <v>2890</v>
      </c>
      <c r="F1025" s="661" t="s">
        <v>2867</v>
      </c>
      <c r="G1025" s="661" t="s">
        <v>3375</v>
      </c>
      <c r="H1025" s="661" t="s">
        <v>1453</v>
      </c>
      <c r="I1025" s="661" t="s">
        <v>3709</v>
      </c>
      <c r="J1025" s="661" t="s">
        <v>3710</v>
      </c>
      <c r="K1025" s="661" t="s">
        <v>3711</v>
      </c>
      <c r="L1025" s="662">
        <v>1300.49</v>
      </c>
      <c r="M1025" s="662">
        <v>3901.4700000000003</v>
      </c>
      <c r="N1025" s="661">
        <v>3</v>
      </c>
      <c r="O1025" s="742">
        <v>2</v>
      </c>
      <c r="P1025" s="662">
        <v>2600.98</v>
      </c>
      <c r="Q1025" s="677">
        <v>0.66666666666666663</v>
      </c>
      <c r="R1025" s="661">
        <v>2</v>
      </c>
      <c r="S1025" s="677">
        <v>0.66666666666666663</v>
      </c>
      <c r="T1025" s="742">
        <v>1</v>
      </c>
      <c r="U1025" s="700">
        <v>0.5</v>
      </c>
    </row>
    <row r="1026" spans="1:21" ht="14.4" customHeight="1" x14ac:dyDescent="0.3">
      <c r="A1026" s="660">
        <v>32</v>
      </c>
      <c r="B1026" s="661" t="s">
        <v>567</v>
      </c>
      <c r="C1026" s="661">
        <v>89301322</v>
      </c>
      <c r="D1026" s="740" t="s">
        <v>4384</v>
      </c>
      <c r="E1026" s="741" t="s">
        <v>2890</v>
      </c>
      <c r="F1026" s="661" t="s">
        <v>2867</v>
      </c>
      <c r="G1026" s="661" t="s">
        <v>3375</v>
      </c>
      <c r="H1026" s="661" t="s">
        <v>1453</v>
      </c>
      <c r="I1026" s="661" t="s">
        <v>3445</v>
      </c>
      <c r="J1026" s="661" t="s">
        <v>3446</v>
      </c>
      <c r="K1026" s="661" t="s">
        <v>3447</v>
      </c>
      <c r="L1026" s="662">
        <v>1300.49</v>
      </c>
      <c r="M1026" s="662">
        <v>1300.49</v>
      </c>
      <c r="N1026" s="661">
        <v>1</v>
      </c>
      <c r="O1026" s="742">
        <v>0.5</v>
      </c>
      <c r="P1026" s="662">
        <v>1300.49</v>
      </c>
      <c r="Q1026" s="677">
        <v>1</v>
      </c>
      <c r="R1026" s="661">
        <v>1</v>
      </c>
      <c r="S1026" s="677">
        <v>1</v>
      </c>
      <c r="T1026" s="742">
        <v>0.5</v>
      </c>
      <c r="U1026" s="700">
        <v>1</v>
      </c>
    </row>
    <row r="1027" spans="1:21" ht="14.4" customHeight="1" x14ac:dyDescent="0.3">
      <c r="A1027" s="660">
        <v>32</v>
      </c>
      <c r="B1027" s="661" t="s">
        <v>567</v>
      </c>
      <c r="C1027" s="661">
        <v>89301322</v>
      </c>
      <c r="D1027" s="740" t="s">
        <v>4384</v>
      </c>
      <c r="E1027" s="741" t="s">
        <v>2890</v>
      </c>
      <c r="F1027" s="661" t="s">
        <v>2867</v>
      </c>
      <c r="G1027" s="661" t="s">
        <v>3099</v>
      </c>
      <c r="H1027" s="661" t="s">
        <v>1453</v>
      </c>
      <c r="I1027" s="661" t="s">
        <v>4007</v>
      </c>
      <c r="J1027" s="661" t="s">
        <v>4008</v>
      </c>
      <c r="K1027" s="661" t="s">
        <v>1661</v>
      </c>
      <c r="L1027" s="662">
        <v>194.26</v>
      </c>
      <c r="M1027" s="662">
        <v>582.78</v>
      </c>
      <c r="N1027" s="661">
        <v>3</v>
      </c>
      <c r="O1027" s="742">
        <v>1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32</v>
      </c>
      <c r="B1028" s="661" t="s">
        <v>567</v>
      </c>
      <c r="C1028" s="661">
        <v>89301322</v>
      </c>
      <c r="D1028" s="740" t="s">
        <v>4384</v>
      </c>
      <c r="E1028" s="741" t="s">
        <v>2890</v>
      </c>
      <c r="F1028" s="661" t="s">
        <v>2867</v>
      </c>
      <c r="G1028" s="661" t="s">
        <v>4009</v>
      </c>
      <c r="H1028" s="661" t="s">
        <v>568</v>
      </c>
      <c r="I1028" s="661" t="s">
        <v>2078</v>
      </c>
      <c r="J1028" s="661" t="s">
        <v>2079</v>
      </c>
      <c r="K1028" s="661" t="s">
        <v>2080</v>
      </c>
      <c r="L1028" s="662">
        <v>70.08</v>
      </c>
      <c r="M1028" s="662">
        <v>70.08</v>
      </c>
      <c r="N1028" s="661">
        <v>1</v>
      </c>
      <c r="O1028" s="742">
        <v>1</v>
      </c>
      <c r="P1028" s="662">
        <v>70.08</v>
      </c>
      <c r="Q1028" s="677">
        <v>1</v>
      </c>
      <c r="R1028" s="661">
        <v>1</v>
      </c>
      <c r="S1028" s="677">
        <v>1</v>
      </c>
      <c r="T1028" s="742">
        <v>1</v>
      </c>
      <c r="U1028" s="700">
        <v>1</v>
      </c>
    </row>
    <row r="1029" spans="1:21" ht="14.4" customHeight="1" x14ac:dyDescent="0.3">
      <c r="A1029" s="660">
        <v>32</v>
      </c>
      <c r="B1029" s="661" t="s">
        <v>567</v>
      </c>
      <c r="C1029" s="661">
        <v>89301322</v>
      </c>
      <c r="D1029" s="740" t="s">
        <v>4384</v>
      </c>
      <c r="E1029" s="741" t="s">
        <v>2890</v>
      </c>
      <c r="F1029" s="661" t="s">
        <v>2867</v>
      </c>
      <c r="G1029" s="661" t="s">
        <v>2958</v>
      </c>
      <c r="H1029" s="661" t="s">
        <v>568</v>
      </c>
      <c r="I1029" s="661" t="s">
        <v>637</v>
      </c>
      <c r="J1029" s="661" t="s">
        <v>3333</v>
      </c>
      <c r="K1029" s="661" t="s">
        <v>3148</v>
      </c>
      <c r="L1029" s="662">
        <v>24.78</v>
      </c>
      <c r="M1029" s="662">
        <v>49.56</v>
      </c>
      <c r="N1029" s="661">
        <v>2</v>
      </c>
      <c r="O1029" s="742">
        <v>0.5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32</v>
      </c>
      <c r="B1030" s="661" t="s">
        <v>567</v>
      </c>
      <c r="C1030" s="661">
        <v>89301322</v>
      </c>
      <c r="D1030" s="740" t="s">
        <v>4384</v>
      </c>
      <c r="E1030" s="741" t="s">
        <v>2890</v>
      </c>
      <c r="F1030" s="661" t="s">
        <v>2867</v>
      </c>
      <c r="G1030" s="661" t="s">
        <v>2958</v>
      </c>
      <c r="H1030" s="661" t="s">
        <v>568</v>
      </c>
      <c r="I1030" s="661" t="s">
        <v>1032</v>
      </c>
      <c r="J1030" s="661" t="s">
        <v>2959</v>
      </c>
      <c r="K1030" s="661" t="s">
        <v>2960</v>
      </c>
      <c r="L1030" s="662">
        <v>99.11</v>
      </c>
      <c r="M1030" s="662">
        <v>1387.54</v>
      </c>
      <c r="N1030" s="661">
        <v>14</v>
      </c>
      <c r="O1030" s="742">
        <v>4.5</v>
      </c>
      <c r="P1030" s="662">
        <v>792.88</v>
      </c>
      <c r="Q1030" s="677">
        <v>0.5714285714285714</v>
      </c>
      <c r="R1030" s="661">
        <v>8</v>
      </c>
      <c r="S1030" s="677">
        <v>0.5714285714285714</v>
      </c>
      <c r="T1030" s="742">
        <v>2.5</v>
      </c>
      <c r="U1030" s="700">
        <v>0.55555555555555558</v>
      </c>
    </row>
    <row r="1031" spans="1:21" ht="14.4" customHeight="1" x14ac:dyDescent="0.3">
      <c r="A1031" s="660">
        <v>32</v>
      </c>
      <c r="B1031" s="661" t="s">
        <v>567</v>
      </c>
      <c r="C1031" s="661">
        <v>89301322</v>
      </c>
      <c r="D1031" s="740" t="s">
        <v>4384</v>
      </c>
      <c r="E1031" s="741" t="s">
        <v>2890</v>
      </c>
      <c r="F1031" s="661" t="s">
        <v>2867</v>
      </c>
      <c r="G1031" s="661" t="s">
        <v>4010</v>
      </c>
      <c r="H1031" s="661" t="s">
        <v>568</v>
      </c>
      <c r="I1031" s="661" t="s">
        <v>4011</v>
      </c>
      <c r="J1031" s="661" t="s">
        <v>4012</v>
      </c>
      <c r="K1031" s="661" t="s">
        <v>3460</v>
      </c>
      <c r="L1031" s="662">
        <v>189.43</v>
      </c>
      <c r="M1031" s="662">
        <v>189.43</v>
      </c>
      <c r="N1031" s="661">
        <v>1</v>
      </c>
      <c r="O1031" s="742">
        <v>0.5</v>
      </c>
      <c r="P1031" s="662">
        <v>189.43</v>
      </c>
      <c r="Q1031" s="677">
        <v>1</v>
      </c>
      <c r="R1031" s="661">
        <v>1</v>
      </c>
      <c r="S1031" s="677">
        <v>1</v>
      </c>
      <c r="T1031" s="742">
        <v>0.5</v>
      </c>
      <c r="U1031" s="700">
        <v>1</v>
      </c>
    </row>
    <row r="1032" spans="1:21" ht="14.4" customHeight="1" x14ac:dyDescent="0.3">
      <c r="A1032" s="660">
        <v>32</v>
      </c>
      <c r="B1032" s="661" t="s">
        <v>567</v>
      </c>
      <c r="C1032" s="661">
        <v>89301322</v>
      </c>
      <c r="D1032" s="740" t="s">
        <v>4384</v>
      </c>
      <c r="E1032" s="741" t="s">
        <v>2890</v>
      </c>
      <c r="F1032" s="661" t="s">
        <v>2867</v>
      </c>
      <c r="G1032" s="661" t="s">
        <v>3060</v>
      </c>
      <c r="H1032" s="661" t="s">
        <v>568</v>
      </c>
      <c r="I1032" s="661" t="s">
        <v>857</v>
      </c>
      <c r="J1032" s="661" t="s">
        <v>3061</v>
      </c>
      <c r="K1032" s="661" t="s">
        <v>3062</v>
      </c>
      <c r="L1032" s="662">
        <v>0</v>
      </c>
      <c r="M1032" s="662">
        <v>0</v>
      </c>
      <c r="N1032" s="661">
        <v>2</v>
      </c>
      <c r="O1032" s="742">
        <v>0.5</v>
      </c>
      <c r="P1032" s="662">
        <v>0</v>
      </c>
      <c r="Q1032" s="677"/>
      <c r="R1032" s="661">
        <v>2</v>
      </c>
      <c r="S1032" s="677">
        <v>1</v>
      </c>
      <c r="T1032" s="742">
        <v>0.5</v>
      </c>
      <c r="U1032" s="700">
        <v>1</v>
      </c>
    </row>
    <row r="1033" spans="1:21" ht="14.4" customHeight="1" x14ac:dyDescent="0.3">
      <c r="A1033" s="660">
        <v>32</v>
      </c>
      <c r="B1033" s="661" t="s">
        <v>567</v>
      </c>
      <c r="C1033" s="661">
        <v>89301322</v>
      </c>
      <c r="D1033" s="740" t="s">
        <v>4384</v>
      </c>
      <c r="E1033" s="741" t="s">
        <v>2890</v>
      </c>
      <c r="F1033" s="661" t="s">
        <v>2867</v>
      </c>
      <c r="G1033" s="661" t="s">
        <v>2961</v>
      </c>
      <c r="H1033" s="661" t="s">
        <v>568</v>
      </c>
      <c r="I1033" s="661" t="s">
        <v>2042</v>
      </c>
      <c r="J1033" s="661" t="s">
        <v>2043</v>
      </c>
      <c r="K1033" s="661" t="s">
        <v>2962</v>
      </c>
      <c r="L1033" s="662">
        <v>107.25</v>
      </c>
      <c r="M1033" s="662">
        <v>214.5</v>
      </c>
      <c r="N1033" s="661">
        <v>2</v>
      </c>
      <c r="O1033" s="742">
        <v>1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32</v>
      </c>
      <c r="B1034" s="661" t="s">
        <v>567</v>
      </c>
      <c r="C1034" s="661">
        <v>89301322</v>
      </c>
      <c r="D1034" s="740" t="s">
        <v>4384</v>
      </c>
      <c r="E1034" s="741" t="s">
        <v>2890</v>
      </c>
      <c r="F1034" s="661" t="s">
        <v>2867</v>
      </c>
      <c r="G1034" s="661" t="s">
        <v>3074</v>
      </c>
      <c r="H1034" s="661" t="s">
        <v>568</v>
      </c>
      <c r="I1034" s="661" t="s">
        <v>2455</v>
      </c>
      <c r="J1034" s="661" t="s">
        <v>2456</v>
      </c>
      <c r="K1034" s="661" t="s">
        <v>3075</v>
      </c>
      <c r="L1034" s="662">
        <v>51.21</v>
      </c>
      <c r="M1034" s="662">
        <v>716.93999999999994</v>
      </c>
      <c r="N1034" s="661">
        <v>14</v>
      </c>
      <c r="O1034" s="742">
        <v>3.5</v>
      </c>
      <c r="P1034" s="662">
        <v>563.30999999999995</v>
      </c>
      <c r="Q1034" s="677">
        <v>0.7857142857142857</v>
      </c>
      <c r="R1034" s="661">
        <v>11</v>
      </c>
      <c r="S1034" s="677">
        <v>0.7857142857142857</v>
      </c>
      <c r="T1034" s="742">
        <v>3</v>
      </c>
      <c r="U1034" s="700">
        <v>0.8571428571428571</v>
      </c>
    </row>
    <row r="1035" spans="1:21" ht="14.4" customHeight="1" x14ac:dyDescent="0.3">
      <c r="A1035" s="660">
        <v>32</v>
      </c>
      <c r="B1035" s="661" t="s">
        <v>567</v>
      </c>
      <c r="C1035" s="661">
        <v>89301322</v>
      </c>
      <c r="D1035" s="740" t="s">
        <v>4384</v>
      </c>
      <c r="E1035" s="741" t="s">
        <v>2890</v>
      </c>
      <c r="F1035" s="661" t="s">
        <v>2867</v>
      </c>
      <c r="G1035" s="661" t="s">
        <v>4013</v>
      </c>
      <c r="H1035" s="661" t="s">
        <v>568</v>
      </c>
      <c r="I1035" s="661" t="s">
        <v>1157</v>
      </c>
      <c r="J1035" s="661" t="s">
        <v>1158</v>
      </c>
      <c r="K1035" s="661" t="s">
        <v>4014</v>
      </c>
      <c r="L1035" s="662">
        <v>132</v>
      </c>
      <c r="M1035" s="662">
        <v>132</v>
      </c>
      <c r="N1035" s="661">
        <v>1</v>
      </c>
      <c r="O1035" s="742">
        <v>1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32</v>
      </c>
      <c r="B1036" s="661" t="s">
        <v>567</v>
      </c>
      <c r="C1036" s="661">
        <v>89301322</v>
      </c>
      <c r="D1036" s="740" t="s">
        <v>4384</v>
      </c>
      <c r="E1036" s="741" t="s">
        <v>2890</v>
      </c>
      <c r="F1036" s="661" t="s">
        <v>2867</v>
      </c>
      <c r="G1036" s="661" t="s">
        <v>4015</v>
      </c>
      <c r="H1036" s="661" t="s">
        <v>568</v>
      </c>
      <c r="I1036" s="661" t="s">
        <v>4016</v>
      </c>
      <c r="J1036" s="661" t="s">
        <v>4017</v>
      </c>
      <c r="K1036" s="661" t="s">
        <v>4018</v>
      </c>
      <c r="L1036" s="662">
        <v>25.12</v>
      </c>
      <c r="M1036" s="662">
        <v>25.12</v>
      </c>
      <c r="N1036" s="661">
        <v>1</v>
      </c>
      <c r="O1036" s="742">
        <v>0.5</v>
      </c>
      <c r="P1036" s="662">
        <v>25.12</v>
      </c>
      <c r="Q1036" s="677">
        <v>1</v>
      </c>
      <c r="R1036" s="661">
        <v>1</v>
      </c>
      <c r="S1036" s="677">
        <v>1</v>
      </c>
      <c r="T1036" s="742">
        <v>0.5</v>
      </c>
      <c r="U1036" s="700">
        <v>1</v>
      </c>
    </row>
    <row r="1037" spans="1:21" ht="14.4" customHeight="1" x14ac:dyDescent="0.3">
      <c r="A1037" s="660">
        <v>32</v>
      </c>
      <c r="B1037" s="661" t="s">
        <v>567</v>
      </c>
      <c r="C1037" s="661">
        <v>89301322</v>
      </c>
      <c r="D1037" s="740" t="s">
        <v>4384</v>
      </c>
      <c r="E1037" s="741" t="s">
        <v>2890</v>
      </c>
      <c r="F1037" s="661" t="s">
        <v>2867</v>
      </c>
      <c r="G1037" s="661" t="s">
        <v>3010</v>
      </c>
      <c r="H1037" s="661" t="s">
        <v>1453</v>
      </c>
      <c r="I1037" s="661" t="s">
        <v>1622</v>
      </c>
      <c r="J1037" s="661" t="s">
        <v>1623</v>
      </c>
      <c r="K1037" s="661" t="s">
        <v>1991</v>
      </c>
      <c r="L1037" s="662">
        <v>1427.23</v>
      </c>
      <c r="M1037" s="662">
        <v>4281.6900000000005</v>
      </c>
      <c r="N1037" s="661">
        <v>3</v>
      </c>
      <c r="O1037" s="742">
        <v>1</v>
      </c>
      <c r="P1037" s="662">
        <v>4281.6900000000005</v>
      </c>
      <c r="Q1037" s="677">
        <v>1</v>
      </c>
      <c r="R1037" s="661">
        <v>3</v>
      </c>
      <c r="S1037" s="677">
        <v>1</v>
      </c>
      <c r="T1037" s="742">
        <v>1</v>
      </c>
      <c r="U1037" s="700">
        <v>1</v>
      </c>
    </row>
    <row r="1038" spans="1:21" ht="14.4" customHeight="1" x14ac:dyDescent="0.3">
      <c r="A1038" s="660">
        <v>32</v>
      </c>
      <c r="B1038" s="661" t="s">
        <v>567</v>
      </c>
      <c r="C1038" s="661">
        <v>89301322</v>
      </c>
      <c r="D1038" s="740" t="s">
        <v>4384</v>
      </c>
      <c r="E1038" s="741" t="s">
        <v>2890</v>
      </c>
      <c r="F1038" s="661" t="s">
        <v>2867</v>
      </c>
      <c r="G1038" s="661" t="s">
        <v>2969</v>
      </c>
      <c r="H1038" s="661" t="s">
        <v>568</v>
      </c>
      <c r="I1038" s="661" t="s">
        <v>3966</v>
      </c>
      <c r="J1038" s="661" t="s">
        <v>3205</v>
      </c>
      <c r="K1038" s="661" t="s">
        <v>703</v>
      </c>
      <c r="L1038" s="662">
        <v>0</v>
      </c>
      <c r="M1038" s="662">
        <v>0</v>
      </c>
      <c r="N1038" s="661">
        <v>3</v>
      </c>
      <c r="O1038" s="742">
        <v>0.5</v>
      </c>
      <c r="P1038" s="662"/>
      <c r="Q1038" s="677"/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32</v>
      </c>
      <c r="B1039" s="661" t="s">
        <v>567</v>
      </c>
      <c r="C1039" s="661">
        <v>89301322</v>
      </c>
      <c r="D1039" s="740" t="s">
        <v>4384</v>
      </c>
      <c r="E1039" s="741" t="s">
        <v>2890</v>
      </c>
      <c r="F1039" s="661" t="s">
        <v>2867</v>
      </c>
      <c r="G1039" s="661" t="s">
        <v>2969</v>
      </c>
      <c r="H1039" s="661" t="s">
        <v>568</v>
      </c>
      <c r="I1039" s="661" t="s">
        <v>3204</v>
      </c>
      <c r="J1039" s="661" t="s">
        <v>3205</v>
      </c>
      <c r="K1039" s="661" t="s">
        <v>3206</v>
      </c>
      <c r="L1039" s="662">
        <v>271.94</v>
      </c>
      <c r="M1039" s="662">
        <v>271.94</v>
      </c>
      <c r="N1039" s="661">
        <v>1</v>
      </c>
      <c r="O1039" s="742">
        <v>0.5</v>
      </c>
      <c r="P1039" s="662">
        <v>271.94</v>
      </c>
      <c r="Q1039" s="677">
        <v>1</v>
      </c>
      <c r="R1039" s="661">
        <v>1</v>
      </c>
      <c r="S1039" s="677">
        <v>1</v>
      </c>
      <c r="T1039" s="742">
        <v>0.5</v>
      </c>
      <c r="U1039" s="700">
        <v>1</v>
      </c>
    </row>
    <row r="1040" spans="1:21" ht="14.4" customHeight="1" x14ac:dyDescent="0.3">
      <c r="A1040" s="660">
        <v>32</v>
      </c>
      <c r="B1040" s="661" t="s">
        <v>567</v>
      </c>
      <c r="C1040" s="661">
        <v>89301322</v>
      </c>
      <c r="D1040" s="740" t="s">
        <v>4384</v>
      </c>
      <c r="E1040" s="741" t="s">
        <v>2890</v>
      </c>
      <c r="F1040" s="661" t="s">
        <v>2867</v>
      </c>
      <c r="G1040" s="661" t="s">
        <v>3065</v>
      </c>
      <c r="H1040" s="661" t="s">
        <v>1453</v>
      </c>
      <c r="I1040" s="661" t="s">
        <v>3066</v>
      </c>
      <c r="J1040" s="661" t="s">
        <v>3067</v>
      </c>
      <c r="K1040" s="661" t="s">
        <v>3068</v>
      </c>
      <c r="L1040" s="662">
        <v>120.61</v>
      </c>
      <c r="M1040" s="662">
        <v>120.61</v>
      </c>
      <c r="N1040" s="661">
        <v>1</v>
      </c>
      <c r="O1040" s="742">
        <v>1</v>
      </c>
      <c r="P1040" s="662">
        <v>120.61</v>
      </c>
      <c r="Q1040" s="677">
        <v>1</v>
      </c>
      <c r="R1040" s="661">
        <v>1</v>
      </c>
      <c r="S1040" s="677">
        <v>1</v>
      </c>
      <c r="T1040" s="742">
        <v>1</v>
      </c>
      <c r="U1040" s="700">
        <v>1</v>
      </c>
    </row>
    <row r="1041" spans="1:21" ht="14.4" customHeight="1" x14ac:dyDescent="0.3">
      <c r="A1041" s="660">
        <v>32</v>
      </c>
      <c r="B1041" s="661" t="s">
        <v>567</v>
      </c>
      <c r="C1041" s="661">
        <v>89301322</v>
      </c>
      <c r="D1041" s="740" t="s">
        <v>4384</v>
      </c>
      <c r="E1041" s="741" t="s">
        <v>2890</v>
      </c>
      <c r="F1041" s="661" t="s">
        <v>2867</v>
      </c>
      <c r="G1041" s="661" t="s">
        <v>4019</v>
      </c>
      <c r="H1041" s="661" t="s">
        <v>568</v>
      </c>
      <c r="I1041" s="661" t="s">
        <v>4020</v>
      </c>
      <c r="J1041" s="661" t="s">
        <v>4021</v>
      </c>
      <c r="K1041" s="661" t="s">
        <v>4022</v>
      </c>
      <c r="L1041" s="662">
        <v>1618.69</v>
      </c>
      <c r="M1041" s="662">
        <v>1618.69</v>
      </c>
      <c r="N1041" s="661">
        <v>1</v>
      </c>
      <c r="O1041" s="742">
        <v>0.5</v>
      </c>
      <c r="P1041" s="662">
        <v>1618.69</v>
      </c>
      <c r="Q1041" s="677">
        <v>1</v>
      </c>
      <c r="R1041" s="661">
        <v>1</v>
      </c>
      <c r="S1041" s="677">
        <v>1</v>
      </c>
      <c r="T1041" s="742">
        <v>0.5</v>
      </c>
      <c r="U1041" s="700">
        <v>1</v>
      </c>
    </row>
    <row r="1042" spans="1:21" ht="14.4" customHeight="1" x14ac:dyDescent="0.3">
      <c r="A1042" s="660">
        <v>32</v>
      </c>
      <c r="B1042" s="661" t="s">
        <v>567</v>
      </c>
      <c r="C1042" s="661">
        <v>89301322</v>
      </c>
      <c r="D1042" s="740" t="s">
        <v>4384</v>
      </c>
      <c r="E1042" s="741" t="s">
        <v>2890</v>
      </c>
      <c r="F1042" s="661" t="s">
        <v>2868</v>
      </c>
      <c r="G1042" s="661" t="s">
        <v>3012</v>
      </c>
      <c r="H1042" s="661" t="s">
        <v>568</v>
      </c>
      <c r="I1042" s="661" t="s">
        <v>3835</v>
      </c>
      <c r="J1042" s="661" t="s">
        <v>3014</v>
      </c>
      <c r="K1042" s="661"/>
      <c r="L1042" s="662">
        <v>0</v>
      </c>
      <c r="M1042" s="662">
        <v>0</v>
      </c>
      <c r="N1042" s="661">
        <v>1</v>
      </c>
      <c r="O1042" s="742">
        <v>1</v>
      </c>
      <c r="P1042" s="662"/>
      <c r="Q1042" s="677"/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32</v>
      </c>
      <c r="B1043" s="661" t="s">
        <v>567</v>
      </c>
      <c r="C1043" s="661">
        <v>89301322</v>
      </c>
      <c r="D1043" s="740" t="s">
        <v>4384</v>
      </c>
      <c r="E1043" s="741" t="s">
        <v>2890</v>
      </c>
      <c r="F1043" s="661" t="s">
        <v>2868</v>
      </c>
      <c r="G1043" s="661" t="s">
        <v>3012</v>
      </c>
      <c r="H1043" s="661" t="s">
        <v>568</v>
      </c>
      <c r="I1043" s="661" t="s">
        <v>4023</v>
      </c>
      <c r="J1043" s="661" t="s">
        <v>3014</v>
      </c>
      <c r="K1043" s="661"/>
      <c r="L1043" s="662">
        <v>0</v>
      </c>
      <c r="M1043" s="662">
        <v>0</v>
      </c>
      <c r="N1043" s="661">
        <v>1</v>
      </c>
      <c r="O1043" s="742">
        <v>1</v>
      </c>
      <c r="P1043" s="662"/>
      <c r="Q1043" s="677"/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32</v>
      </c>
      <c r="B1044" s="661" t="s">
        <v>567</v>
      </c>
      <c r="C1044" s="661">
        <v>89301322</v>
      </c>
      <c r="D1044" s="740" t="s">
        <v>4384</v>
      </c>
      <c r="E1044" s="741" t="s">
        <v>2891</v>
      </c>
      <c r="F1044" s="661" t="s">
        <v>2867</v>
      </c>
      <c r="G1044" s="661" t="s">
        <v>2909</v>
      </c>
      <c r="H1044" s="661" t="s">
        <v>568</v>
      </c>
      <c r="I1044" s="661" t="s">
        <v>1153</v>
      </c>
      <c r="J1044" s="661" t="s">
        <v>1154</v>
      </c>
      <c r="K1044" s="661" t="s">
        <v>3025</v>
      </c>
      <c r="L1044" s="662">
        <v>1295.6400000000001</v>
      </c>
      <c r="M1044" s="662">
        <v>7773.84</v>
      </c>
      <c r="N1044" s="661">
        <v>6</v>
      </c>
      <c r="O1044" s="742">
        <v>3.5</v>
      </c>
      <c r="P1044" s="662">
        <v>3886.92</v>
      </c>
      <c r="Q1044" s="677">
        <v>0.5</v>
      </c>
      <c r="R1044" s="661">
        <v>3</v>
      </c>
      <c r="S1044" s="677">
        <v>0.5</v>
      </c>
      <c r="T1044" s="742">
        <v>2</v>
      </c>
      <c r="U1044" s="700">
        <v>0.5714285714285714</v>
      </c>
    </row>
    <row r="1045" spans="1:21" ht="14.4" customHeight="1" x14ac:dyDescent="0.3">
      <c r="A1045" s="660">
        <v>32</v>
      </c>
      <c r="B1045" s="661" t="s">
        <v>567</v>
      </c>
      <c r="C1045" s="661">
        <v>89301322</v>
      </c>
      <c r="D1045" s="740" t="s">
        <v>4384</v>
      </c>
      <c r="E1045" s="741" t="s">
        <v>2891</v>
      </c>
      <c r="F1045" s="661" t="s">
        <v>2867</v>
      </c>
      <c r="G1045" s="661" t="s">
        <v>2909</v>
      </c>
      <c r="H1045" s="661" t="s">
        <v>568</v>
      </c>
      <c r="I1045" s="661" t="s">
        <v>3451</v>
      </c>
      <c r="J1045" s="661" t="s">
        <v>2128</v>
      </c>
      <c r="K1045" s="661" t="s">
        <v>3452</v>
      </c>
      <c r="L1045" s="662">
        <v>0</v>
      </c>
      <c r="M1045" s="662">
        <v>0</v>
      </c>
      <c r="N1045" s="661">
        <v>1</v>
      </c>
      <c r="O1045" s="742">
        <v>0.5</v>
      </c>
      <c r="P1045" s="662">
        <v>0</v>
      </c>
      <c r="Q1045" s="677"/>
      <c r="R1045" s="661">
        <v>1</v>
      </c>
      <c r="S1045" s="677">
        <v>1</v>
      </c>
      <c r="T1045" s="742">
        <v>0.5</v>
      </c>
      <c r="U1045" s="700">
        <v>1</v>
      </c>
    </row>
    <row r="1046" spans="1:21" ht="14.4" customHeight="1" x14ac:dyDescent="0.3">
      <c r="A1046" s="660">
        <v>32</v>
      </c>
      <c r="B1046" s="661" t="s">
        <v>567</v>
      </c>
      <c r="C1046" s="661">
        <v>89301322</v>
      </c>
      <c r="D1046" s="740" t="s">
        <v>4384</v>
      </c>
      <c r="E1046" s="741" t="s">
        <v>2891</v>
      </c>
      <c r="F1046" s="661" t="s">
        <v>2867</v>
      </c>
      <c r="G1046" s="661" t="s">
        <v>3530</v>
      </c>
      <c r="H1046" s="661" t="s">
        <v>568</v>
      </c>
      <c r="I1046" s="661" t="s">
        <v>3531</v>
      </c>
      <c r="J1046" s="661" t="s">
        <v>3532</v>
      </c>
      <c r="K1046" s="661" t="s">
        <v>3533</v>
      </c>
      <c r="L1046" s="662">
        <v>0</v>
      </c>
      <c r="M1046" s="662">
        <v>0</v>
      </c>
      <c r="N1046" s="661">
        <v>1</v>
      </c>
      <c r="O1046" s="742">
        <v>0.5</v>
      </c>
      <c r="P1046" s="662"/>
      <c r="Q1046" s="677"/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32</v>
      </c>
      <c r="B1047" s="661" t="s">
        <v>567</v>
      </c>
      <c r="C1047" s="661">
        <v>89301322</v>
      </c>
      <c r="D1047" s="740" t="s">
        <v>4384</v>
      </c>
      <c r="E1047" s="741" t="s">
        <v>2891</v>
      </c>
      <c r="F1047" s="661" t="s">
        <v>2867</v>
      </c>
      <c r="G1047" s="661" t="s">
        <v>2910</v>
      </c>
      <c r="H1047" s="661" t="s">
        <v>568</v>
      </c>
      <c r="I1047" s="661" t="s">
        <v>3212</v>
      </c>
      <c r="J1047" s="661" t="s">
        <v>3213</v>
      </c>
      <c r="K1047" s="661" t="s">
        <v>3016</v>
      </c>
      <c r="L1047" s="662">
        <v>85.71</v>
      </c>
      <c r="M1047" s="662">
        <v>257.13</v>
      </c>
      <c r="N1047" s="661">
        <v>3</v>
      </c>
      <c r="O1047" s="742">
        <v>1.5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32</v>
      </c>
      <c r="B1048" s="661" t="s">
        <v>567</v>
      </c>
      <c r="C1048" s="661">
        <v>89301322</v>
      </c>
      <c r="D1048" s="740" t="s">
        <v>4384</v>
      </c>
      <c r="E1048" s="741" t="s">
        <v>2891</v>
      </c>
      <c r="F1048" s="661" t="s">
        <v>2867</v>
      </c>
      <c r="G1048" s="661" t="s">
        <v>2910</v>
      </c>
      <c r="H1048" s="661" t="s">
        <v>568</v>
      </c>
      <c r="I1048" s="661" t="s">
        <v>3015</v>
      </c>
      <c r="J1048" s="661" t="s">
        <v>2914</v>
      </c>
      <c r="K1048" s="661" t="s">
        <v>3016</v>
      </c>
      <c r="L1048" s="662">
        <v>0</v>
      </c>
      <c r="M1048" s="662">
        <v>0</v>
      </c>
      <c r="N1048" s="661">
        <v>8</v>
      </c>
      <c r="O1048" s="742">
        <v>6.5</v>
      </c>
      <c r="P1048" s="662">
        <v>0</v>
      </c>
      <c r="Q1048" s="677"/>
      <c r="R1048" s="661">
        <v>2</v>
      </c>
      <c r="S1048" s="677">
        <v>0.25</v>
      </c>
      <c r="T1048" s="742">
        <v>1.5</v>
      </c>
      <c r="U1048" s="700">
        <v>0.23076923076923078</v>
      </c>
    </row>
    <row r="1049" spans="1:21" ht="14.4" customHeight="1" x14ac:dyDescent="0.3">
      <c r="A1049" s="660">
        <v>32</v>
      </c>
      <c r="B1049" s="661" t="s">
        <v>567</v>
      </c>
      <c r="C1049" s="661">
        <v>89301322</v>
      </c>
      <c r="D1049" s="740" t="s">
        <v>4384</v>
      </c>
      <c r="E1049" s="741" t="s">
        <v>2891</v>
      </c>
      <c r="F1049" s="661" t="s">
        <v>2867</v>
      </c>
      <c r="G1049" s="661" t="s">
        <v>2910</v>
      </c>
      <c r="H1049" s="661" t="s">
        <v>568</v>
      </c>
      <c r="I1049" s="661" t="s">
        <v>2911</v>
      </c>
      <c r="J1049" s="661" t="s">
        <v>674</v>
      </c>
      <c r="K1049" s="661" t="s">
        <v>2912</v>
      </c>
      <c r="L1049" s="662">
        <v>135.25</v>
      </c>
      <c r="M1049" s="662">
        <v>676.25</v>
      </c>
      <c r="N1049" s="661">
        <v>5</v>
      </c>
      <c r="O1049" s="742">
        <v>3.5</v>
      </c>
      <c r="P1049" s="662">
        <v>135.25</v>
      </c>
      <c r="Q1049" s="677">
        <v>0.2</v>
      </c>
      <c r="R1049" s="661">
        <v>1</v>
      </c>
      <c r="S1049" s="677">
        <v>0.2</v>
      </c>
      <c r="T1049" s="742">
        <v>0.5</v>
      </c>
      <c r="U1049" s="700">
        <v>0.14285714285714285</v>
      </c>
    </row>
    <row r="1050" spans="1:21" ht="14.4" customHeight="1" x14ac:dyDescent="0.3">
      <c r="A1050" s="660">
        <v>32</v>
      </c>
      <c r="B1050" s="661" t="s">
        <v>567</v>
      </c>
      <c r="C1050" s="661">
        <v>89301322</v>
      </c>
      <c r="D1050" s="740" t="s">
        <v>4384</v>
      </c>
      <c r="E1050" s="741" t="s">
        <v>2891</v>
      </c>
      <c r="F1050" s="661" t="s">
        <v>2867</v>
      </c>
      <c r="G1050" s="661" t="s">
        <v>2910</v>
      </c>
      <c r="H1050" s="661" t="s">
        <v>568</v>
      </c>
      <c r="I1050" s="661" t="s">
        <v>2913</v>
      </c>
      <c r="J1050" s="661" t="s">
        <v>2914</v>
      </c>
      <c r="K1050" s="661" t="s">
        <v>1007</v>
      </c>
      <c r="L1050" s="662">
        <v>42.85</v>
      </c>
      <c r="M1050" s="662">
        <v>42.85</v>
      </c>
      <c r="N1050" s="661">
        <v>1</v>
      </c>
      <c r="O1050" s="742">
        <v>1</v>
      </c>
      <c r="P1050" s="662">
        <v>42.85</v>
      </c>
      <c r="Q1050" s="677">
        <v>1</v>
      </c>
      <c r="R1050" s="661">
        <v>1</v>
      </c>
      <c r="S1050" s="677">
        <v>1</v>
      </c>
      <c r="T1050" s="742">
        <v>1</v>
      </c>
      <c r="U1050" s="700">
        <v>1</v>
      </c>
    </row>
    <row r="1051" spans="1:21" ht="14.4" customHeight="1" x14ac:dyDescent="0.3">
      <c r="A1051" s="660">
        <v>32</v>
      </c>
      <c r="B1051" s="661" t="s">
        <v>567</v>
      </c>
      <c r="C1051" s="661">
        <v>89301322</v>
      </c>
      <c r="D1051" s="740" t="s">
        <v>4384</v>
      </c>
      <c r="E1051" s="741" t="s">
        <v>2891</v>
      </c>
      <c r="F1051" s="661" t="s">
        <v>2867</v>
      </c>
      <c r="G1051" s="661" t="s">
        <v>2918</v>
      </c>
      <c r="H1051" s="661" t="s">
        <v>1453</v>
      </c>
      <c r="I1051" s="661" t="s">
        <v>2467</v>
      </c>
      <c r="J1051" s="661" t="s">
        <v>611</v>
      </c>
      <c r="K1051" s="661" t="s">
        <v>2833</v>
      </c>
      <c r="L1051" s="662">
        <v>154.36000000000001</v>
      </c>
      <c r="M1051" s="662">
        <v>308.72000000000003</v>
      </c>
      <c r="N1051" s="661">
        <v>2</v>
      </c>
      <c r="O1051" s="742">
        <v>0.5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32</v>
      </c>
      <c r="B1052" s="661" t="s">
        <v>567</v>
      </c>
      <c r="C1052" s="661">
        <v>89301322</v>
      </c>
      <c r="D1052" s="740" t="s">
        <v>4384</v>
      </c>
      <c r="E1052" s="741" t="s">
        <v>2891</v>
      </c>
      <c r="F1052" s="661" t="s">
        <v>2867</v>
      </c>
      <c r="G1052" s="661" t="s">
        <v>4024</v>
      </c>
      <c r="H1052" s="661" t="s">
        <v>568</v>
      </c>
      <c r="I1052" s="661" t="s">
        <v>4025</v>
      </c>
      <c r="J1052" s="661" t="s">
        <v>4026</v>
      </c>
      <c r="K1052" s="661" t="s">
        <v>3521</v>
      </c>
      <c r="L1052" s="662">
        <v>159.71</v>
      </c>
      <c r="M1052" s="662">
        <v>319.42</v>
      </c>
      <c r="N1052" s="661">
        <v>2</v>
      </c>
      <c r="O1052" s="742">
        <v>1</v>
      </c>
      <c r="P1052" s="662">
        <v>319.42</v>
      </c>
      <c r="Q1052" s="677">
        <v>1</v>
      </c>
      <c r="R1052" s="661">
        <v>2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32</v>
      </c>
      <c r="B1053" s="661" t="s">
        <v>567</v>
      </c>
      <c r="C1053" s="661">
        <v>89301322</v>
      </c>
      <c r="D1053" s="740" t="s">
        <v>4384</v>
      </c>
      <c r="E1053" s="741" t="s">
        <v>2891</v>
      </c>
      <c r="F1053" s="661" t="s">
        <v>2867</v>
      </c>
      <c r="G1053" s="661" t="s">
        <v>3385</v>
      </c>
      <c r="H1053" s="661" t="s">
        <v>1453</v>
      </c>
      <c r="I1053" s="661" t="s">
        <v>1777</v>
      </c>
      <c r="J1053" s="661" t="s">
        <v>1778</v>
      </c>
      <c r="K1053" s="661" t="s">
        <v>1779</v>
      </c>
      <c r="L1053" s="662">
        <v>119.7</v>
      </c>
      <c r="M1053" s="662">
        <v>239.4</v>
      </c>
      <c r="N1053" s="661">
        <v>2</v>
      </c>
      <c r="O1053" s="742">
        <v>1.5</v>
      </c>
      <c r="P1053" s="662">
        <v>239.4</v>
      </c>
      <c r="Q1053" s="677">
        <v>1</v>
      </c>
      <c r="R1053" s="661">
        <v>2</v>
      </c>
      <c r="S1053" s="677">
        <v>1</v>
      </c>
      <c r="T1053" s="742">
        <v>1.5</v>
      </c>
      <c r="U1053" s="700">
        <v>1</v>
      </c>
    </row>
    <row r="1054" spans="1:21" ht="14.4" customHeight="1" x14ac:dyDescent="0.3">
      <c r="A1054" s="660">
        <v>32</v>
      </c>
      <c r="B1054" s="661" t="s">
        <v>567</v>
      </c>
      <c r="C1054" s="661">
        <v>89301322</v>
      </c>
      <c r="D1054" s="740" t="s">
        <v>4384</v>
      </c>
      <c r="E1054" s="741" t="s">
        <v>2891</v>
      </c>
      <c r="F1054" s="661" t="s">
        <v>2867</v>
      </c>
      <c r="G1054" s="661" t="s">
        <v>3385</v>
      </c>
      <c r="H1054" s="661" t="s">
        <v>1453</v>
      </c>
      <c r="I1054" s="661" t="s">
        <v>3386</v>
      </c>
      <c r="J1054" s="661" t="s">
        <v>1778</v>
      </c>
      <c r="K1054" s="661" t="s">
        <v>3387</v>
      </c>
      <c r="L1054" s="662">
        <v>425.17</v>
      </c>
      <c r="M1054" s="662">
        <v>425.17</v>
      </c>
      <c r="N1054" s="661">
        <v>1</v>
      </c>
      <c r="O1054" s="742">
        <v>0.5</v>
      </c>
      <c r="P1054" s="662">
        <v>425.17</v>
      </c>
      <c r="Q1054" s="677">
        <v>1</v>
      </c>
      <c r="R1054" s="661">
        <v>1</v>
      </c>
      <c r="S1054" s="677">
        <v>1</v>
      </c>
      <c r="T1054" s="742">
        <v>0.5</v>
      </c>
      <c r="U1054" s="700">
        <v>1</v>
      </c>
    </row>
    <row r="1055" spans="1:21" ht="14.4" customHeight="1" x14ac:dyDescent="0.3">
      <c r="A1055" s="660">
        <v>32</v>
      </c>
      <c r="B1055" s="661" t="s">
        <v>567</v>
      </c>
      <c r="C1055" s="661">
        <v>89301322</v>
      </c>
      <c r="D1055" s="740" t="s">
        <v>4384</v>
      </c>
      <c r="E1055" s="741" t="s">
        <v>2891</v>
      </c>
      <c r="F1055" s="661" t="s">
        <v>2867</v>
      </c>
      <c r="G1055" s="661" t="s">
        <v>3113</v>
      </c>
      <c r="H1055" s="661" t="s">
        <v>1453</v>
      </c>
      <c r="I1055" s="661" t="s">
        <v>1501</v>
      </c>
      <c r="J1055" s="661" t="s">
        <v>1502</v>
      </c>
      <c r="K1055" s="661" t="s">
        <v>1503</v>
      </c>
      <c r="L1055" s="662">
        <v>35.11</v>
      </c>
      <c r="M1055" s="662">
        <v>70.22</v>
      </c>
      <c r="N1055" s="661">
        <v>2</v>
      </c>
      <c r="O1055" s="742">
        <v>1</v>
      </c>
      <c r="P1055" s="662">
        <v>70.22</v>
      </c>
      <c r="Q1055" s="677">
        <v>1</v>
      </c>
      <c r="R1055" s="661">
        <v>2</v>
      </c>
      <c r="S1055" s="677">
        <v>1</v>
      </c>
      <c r="T1055" s="742">
        <v>1</v>
      </c>
      <c r="U1055" s="700">
        <v>1</v>
      </c>
    </row>
    <row r="1056" spans="1:21" ht="14.4" customHeight="1" x14ac:dyDescent="0.3">
      <c r="A1056" s="660">
        <v>32</v>
      </c>
      <c r="B1056" s="661" t="s">
        <v>567</v>
      </c>
      <c r="C1056" s="661">
        <v>89301322</v>
      </c>
      <c r="D1056" s="740" t="s">
        <v>4384</v>
      </c>
      <c r="E1056" s="741" t="s">
        <v>2891</v>
      </c>
      <c r="F1056" s="661" t="s">
        <v>2867</v>
      </c>
      <c r="G1056" s="661" t="s">
        <v>2975</v>
      </c>
      <c r="H1056" s="661" t="s">
        <v>568</v>
      </c>
      <c r="I1056" s="661" t="s">
        <v>1712</v>
      </c>
      <c r="J1056" s="661" t="s">
        <v>1713</v>
      </c>
      <c r="K1056" s="661" t="s">
        <v>2760</v>
      </c>
      <c r="L1056" s="662">
        <v>170.52</v>
      </c>
      <c r="M1056" s="662">
        <v>341.04</v>
      </c>
      <c r="N1056" s="661">
        <v>2</v>
      </c>
      <c r="O1056" s="742">
        <v>0.5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32</v>
      </c>
      <c r="B1057" s="661" t="s">
        <v>567</v>
      </c>
      <c r="C1057" s="661">
        <v>89301322</v>
      </c>
      <c r="D1057" s="740" t="s">
        <v>4384</v>
      </c>
      <c r="E1057" s="741" t="s">
        <v>2891</v>
      </c>
      <c r="F1057" s="661" t="s">
        <v>2867</v>
      </c>
      <c r="G1057" s="661" t="s">
        <v>3085</v>
      </c>
      <c r="H1057" s="661" t="s">
        <v>1453</v>
      </c>
      <c r="I1057" s="661" t="s">
        <v>1951</v>
      </c>
      <c r="J1057" s="661" t="s">
        <v>1456</v>
      </c>
      <c r="K1057" s="661" t="s">
        <v>1952</v>
      </c>
      <c r="L1057" s="662">
        <v>340.97</v>
      </c>
      <c r="M1057" s="662">
        <v>340.97</v>
      </c>
      <c r="N1057" s="661">
        <v>1</v>
      </c>
      <c r="O1057" s="742">
        <v>0.5</v>
      </c>
      <c r="P1057" s="662">
        <v>340.97</v>
      </c>
      <c r="Q1057" s="677">
        <v>1</v>
      </c>
      <c r="R1057" s="661">
        <v>1</v>
      </c>
      <c r="S1057" s="677">
        <v>1</v>
      </c>
      <c r="T1057" s="742">
        <v>0.5</v>
      </c>
      <c r="U1057" s="700">
        <v>1</v>
      </c>
    </row>
    <row r="1058" spans="1:21" ht="14.4" customHeight="1" x14ac:dyDescent="0.3">
      <c r="A1058" s="660">
        <v>32</v>
      </c>
      <c r="B1058" s="661" t="s">
        <v>567</v>
      </c>
      <c r="C1058" s="661">
        <v>89301322</v>
      </c>
      <c r="D1058" s="740" t="s">
        <v>4384</v>
      </c>
      <c r="E1058" s="741" t="s">
        <v>2891</v>
      </c>
      <c r="F1058" s="661" t="s">
        <v>2867</v>
      </c>
      <c r="G1058" s="661" t="s">
        <v>3017</v>
      </c>
      <c r="H1058" s="661" t="s">
        <v>568</v>
      </c>
      <c r="I1058" s="661" t="s">
        <v>1716</v>
      </c>
      <c r="J1058" s="661" t="s">
        <v>1717</v>
      </c>
      <c r="K1058" s="661" t="s">
        <v>2760</v>
      </c>
      <c r="L1058" s="662">
        <v>66.819999999999993</v>
      </c>
      <c r="M1058" s="662">
        <v>334.09999999999997</v>
      </c>
      <c r="N1058" s="661">
        <v>5</v>
      </c>
      <c r="O1058" s="742">
        <v>2.5</v>
      </c>
      <c r="P1058" s="662">
        <v>267.27999999999997</v>
      </c>
      <c r="Q1058" s="677">
        <v>0.8</v>
      </c>
      <c r="R1058" s="661">
        <v>4</v>
      </c>
      <c r="S1058" s="677">
        <v>0.8</v>
      </c>
      <c r="T1058" s="742">
        <v>2</v>
      </c>
      <c r="U1058" s="700">
        <v>0.8</v>
      </c>
    </row>
    <row r="1059" spans="1:21" ht="14.4" customHeight="1" x14ac:dyDescent="0.3">
      <c r="A1059" s="660">
        <v>32</v>
      </c>
      <c r="B1059" s="661" t="s">
        <v>567</v>
      </c>
      <c r="C1059" s="661">
        <v>89301322</v>
      </c>
      <c r="D1059" s="740" t="s">
        <v>4384</v>
      </c>
      <c r="E1059" s="741" t="s">
        <v>2891</v>
      </c>
      <c r="F1059" s="661" t="s">
        <v>2867</v>
      </c>
      <c r="G1059" s="661" t="s">
        <v>3086</v>
      </c>
      <c r="H1059" s="661" t="s">
        <v>1453</v>
      </c>
      <c r="I1059" s="661" t="s">
        <v>1606</v>
      </c>
      <c r="J1059" s="661" t="s">
        <v>1607</v>
      </c>
      <c r="K1059" s="661" t="s">
        <v>2806</v>
      </c>
      <c r="L1059" s="662">
        <v>132</v>
      </c>
      <c r="M1059" s="662">
        <v>528</v>
      </c>
      <c r="N1059" s="661">
        <v>4</v>
      </c>
      <c r="O1059" s="742">
        <v>1</v>
      </c>
      <c r="P1059" s="662">
        <v>132</v>
      </c>
      <c r="Q1059" s="677">
        <v>0.25</v>
      </c>
      <c r="R1059" s="661">
        <v>1</v>
      </c>
      <c r="S1059" s="677">
        <v>0.25</v>
      </c>
      <c r="T1059" s="742">
        <v>0.5</v>
      </c>
      <c r="U1059" s="700">
        <v>0.5</v>
      </c>
    </row>
    <row r="1060" spans="1:21" ht="14.4" customHeight="1" x14ac:dyDescent="0.3">
      <c r="A1060" s="660">
        <v>32</v>
      </c>
      <c r="B1060" s="661" t="s">
        <v>567</v>
      </c>
      <c r="C1060" s="661">
        <v>89301322</v>
      </c>
      <c r="D1060" s="740" t="s">
        <v>4384</v>
      </c>
      <c r="E1060" s="741" t="s">
        <v>2891</v>
      </c>
      <c r="F1060" s="661" t="s">
        <v>2867</v>
      </c>
      <c r="G1060" s="661" t="s">
        <v>3301</v>
      </c>
      <c r="H1060" s="661" t="s">
        <v>568</v>
      </c>
      <c r="I1060" s="661" t="s">
        <v>3668</v>
      </c>
      <c r="J1060" s="661" t="s">
        <v>3669</v>
      </c>
      <c r="K1060" s="661" t="s">
        <v>3670</v>
      </c>
      <c r="L1060" s="662">
        <v>1937.84</v>
      </c>
      <c r="M1060" s="662">
        <v>5813.5199999999995</v>
      </c>
      <c r="N1060" s="661">
        <v>3</v>
      </c>
      <c r="O1060" s="742">
        <v>0.5</v>
      </c>
      <c r="P1060" s="662">
        <v>5813.5199999999995</v>
      </c>
      <c r="Q1060" s="677">
        <v>1</v>
      </c>
      <c r="R1060" s="661">
        <v>3</v>
      </c>
      <c r="S1060" s="677">
        <v>1</v>
      </c>
      <c r="T1060" s="742">
        <v>0.5</v>
      </c>
      <c r="U1060" s="700">
        <v>1</v>
      </c>
    </row>
    <row r="1061" spans="1:21" ht="14.4" customHeight="1" x14ac:dyDescent="0.3">
      <c r="A1061" s="660">
        <v>32</v>
      </c>
      <c r="B1061" s="661" t="s">
        <v>567</v>
      </c>
      <c r="C1061" s="661">
        <v>89301322</v>
      </c>
      <c r="D1061" s="740" t="s">
        <v>4384</v>
      </c>
      <c r="E1061" s="741" t="s">
        <v>2891</v>
      </c>
      <c r="F1061" s="661" t="s">
        <v>2867</v>
      </c>
      <c r="G1061" s="661" t="s">
        <v>3301</v>
      </c>
      <c r="H1061" s="661" t="s">
        <v>568</v>
      </c>
      <c r="I1061" s="661" t="s">
        <v>2529</v>
      </c>
      <c r="J1061" s="661" t="s">
        <v>2530</v>
      </c>
      <c r="K1061" s="661" t="s">
        <v>3302</v>
      </c>
      <c r="L1061" s="662">
        <v>1937.84</v>
      </c>
      <c r="M1061" s="662">
        <v>9689.1999999999989</v>
      </c>
      <c r="N1061" s="661">
        <v>5</v>
      </c>
      <c r="O1061" s="742">
        <v>1.5</v>
      </c>
      <c r="P1061" s="662">
        <v>5813.5199999999995</v>
      </c>
      <c r="Q1061" s="677">
        <v>0.6</v>
      </c>
      <c r="R1061" s="661">
        <v>3</v>
      </c>
      <c r="S1061" s="677">
        <v>0.6</v>
      </c>
      <c r="T1061" s="742">
        <v>1</v>
      </c>
      <c r="U1061" s="700">
        <v>0.66666666666666663</v>
      </c>
    </row>
    <row r="1062" spans="1:21" ht="14.4" customHeight="1" x14ac:dyDescent="0.3">
      <c r="A1062" s="660">
        <v>32</v>
      </c>
      <c r="B1062" s="661" t="s">
        <v>567</v>
      </c>
      <c r="C1062" s="661">
        <v>89301322</v>
      </c>
      <c r="D1062" s="740" t="s">
        <v>4384</v>
      </c>
      <c r="E1062" s="741" t="s">
        <v>2891</v>
      </c>
      <c r="F1062" s="661" t="s">
        <v>2867</v>
      </c>
      <c r="G1062" s="661" t="s">
        <v>3664</v>
      </c>
      <c r="H1062" s="661" t="s">
        <v>568</v>
      </c>
      <c r="I1062" s="661" t="s">
        <v>2074</v>
      </c>
      <c r="J1062" s="661" t="s">
        <v>2075</v>
      </c>
      <c r="K1062" s="661" t="s">
        <v>3665</v>
      </c>
      <c r="L1062" s="662">
        <v>43.76</v>
      </c>
      <c r="M1062" s="662">
        <v>43.76</v>
      </c>
      <c r="N1062" s="661">
        <v>1</v>
      </c>
      <c r="O1062" s="742">
        <v>0.5</v>
      </c>
      <c r="P1062" s="662">
        <v>43.76</v>
      </c>
      <c r="Q1062" s="677">
        <v>1</v>
      </c>
      <c r="R1062" s="661">
        <v>1</v>
      </c>
      <c r="S1062" s="677">
        <v>1</v>
      </c>
      <c r="T1062" s="742">
        <v>0.5</v>
      </c>
      <c r="U1062" s="700">
        <v>1</v>
      </c>
    </row>
    <row r="1063" spans="1:21" ht="14.4" customHeight="1" x14ac:dyDescent="0.3">
      <c r="A1063" s="660">
        <v>32</v>
      </c>
      <c r="B1063" s="661" t="s">
        <v>567</v>
      </c>
      <c r="C1063" s="661">
        <v>89301322</v>
      </c>
      <c r="D1063" s="740" t="s">
        <v>4384</v>
      </c>
      <c r="E1063" s="741" t="s">
        <v>2891</v>
      </c>
      <c r="F1063" s="661" t="s">
        <v>2867</v>
      </c>
      <c r="G1063" s="661" t="s">
        <v>2980</v>
      </c>
      <c r="H1063" s="661" t="s">
        <v>568</v>
      </c>
      <c r="I1063" s="661" t="s">
        <v>701</v>
      </c>
      <c r="J1063" s="661" t="s">
        <v>702</v>
      </c>
      <c r="K1063" s="661" t="s">
        <v>2728</v>
      </c>
      <c r="L1063" s="662">
        <v>110.28</v>
      </c>
      <c r="M1063" s="662">
        <v>330.84000000000003</v>
      </c>
      <c r="N1063" s="661">
        <v>3</v>
      </c>
      <c r="O1063" s="742">
        <v>1</v>
      </c>
      <c r="P1063" s="662">
        <v>220.56</v>
      </c>
      <c r="Q1063" s="677">
        <v>0.66666666666666663</v>
      </c>
      <c r="R1063" s="661">
        <v>2</v>
      </c>
      <c r="S1063" s="677">
        <v>0.66666666666666663</v>
      </c>
      <c r="T1063" s="742">
        <v>0.5</v>
      </c>
      <c r="U1063" s="700">
        <v>0.5</v>
      </c>
    </row>
    <row r="1064" spans="1:21" ht="14.4" customHeight="1" x14ac:dyDescent="0.3">
      <c r="A1064" s="660">
        <v>32</v>
      </c>
      <c r="B1064" s="661" t="s">
        <v>567</v>
      </c>
      <c r="C1064" s="661">
        <v>89301322</v>
      </c>
      <c r="D1064" s="740" t="s">
        <v>4384</v>
      </c>
      <c r="E1064" s="741" t="s">
        <v>2891</v>
      </c>
      <c r="F1064" s="661" t="s">
        <v>2867</v>
      </c>
      <c r="G1064" s="661" t="s">
        <v>2980</v>
      </c>
      <c r="H1064" s="661" t="s">
        <v>568</v>
      </c>
      <c r="I1064" s="661" t="s">
        <v>3388</v>
      </c>
      <c r="J1064" s="661" t="s">
        <v>702</v>
      </c>
      <c r="K1064" s="661" t="s">
        <v>2728</v>
      </c>
      <c r="L1064" s="662">
        <v>110.28</v>
      </c>
      <c r="M1064" s="662">
        <v>992.52</v>
      </c>
      <c r="N1064" s="661">
        <v>9</v>
      </c>
      <c r="O1064" s="742">
        <v>3.5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32</v>
      </c>
      <c r="B1065" s="661" t="s">
        <v>567</v>
      </c>
      <c r="C1065" s="661">
        <v>89301322</v>
      </c>
      <c r="D1065" s="740" t="s">
        <v>4384</v>
      </c>
      <c r="E1065" s="741" t="s">
        <v>2891</v>
      </c>
      <c r="F1065" s="661" t="s">
        <v>2867</v>
      </c>
      <c r="G1065" s="661" t="s">
        <v>3116</v>
      </c>
      <c r="H1065" s="661" t="s">
        <v>568</v>
      </c>
      <c r="I1065" s="661" t="s">
        <v>1209</v>
      </c>
      <c r="J1065" s="661" t="s">
        <v>924</v>
      </c>
      <c r="K1065" s="661" t="s">
        <v>3117</v>
      </c>
      <c r="L1065" s="662">
        <v>815.1</v>
      </c>
      <c r="M1065" s="662">
        <v>5705.7000000000007</v>
      </c>
      <c r="N1065" s="661">
        <v>7</v>
      </c>
      <c r="O1065" s="742">
        <v>2.5</v>
      </c>
      <c r="P1065" s="662">
        <v>5705.7000000000007</v>
      </c>
      <c r="Q1065" s="677">
        <v>1</v>
      </c>
      <c r="R1065" s="661">
        <v>7</v>
      </c>
      <c r="S1065" s="677">
        <v>1</v>
      </c>
      <c r="T1065" s="742">
        <v>2.5</v>
      </c>
      <c r="U1065" s="700">
        <v>1</v>
      </c>
    </row>
    <row r="1066" spans="1:21" ht="14.4" customHeight="1" x14ac:dyDescent="0.3">
      <c r="A1066" s="660">
        <v>32</v>
      </c>
      <c r="B1066" s="661" t="s">
        <v>567</v>
      </c>
      <c r="C1066" s="661">
        <v>89301322</v>
      </c>
      <c r="D1066" s="740" t="s">
        <v>4384</v>
      </c>
      <c r="E1066" s="741" t="s">
        <v>2891</v>
      </c>
      <c r="F1066" s="661" t="s">
        <v>2867</v>
      </c>
      <c r="G1066" s="661" t="s">
        <v>3474</v>
      </c>
      <c r="H1066" s="661" t="s">
        <v>568</v>
      </c>
      <c r="I1066" s="661" t="s">
        <v>3685</v>
      </c>
      <c r="J1066" s="661" t="s">
        <v>3476</v>
      </c>
      <c r="K1066" s="661" t="s">
        <v>1415</v>
      </c>
      <c r="L1066" s="662">
        <v>13168.84</v>
      </c>
      <c r="M1066" s="662">
        <v>26337.68</v>
      </c>
      <c r="N1066" s="661">
        <v>2</v>
      </c>
      <c r="O1066" s="742">
        <v>1</v>
      </c>
      <c r="P1066" s="662">
        <v>26337.68</v>
      </c>
      <c r="Q1066" s="677">
        <v>1</v>
      </c>
      <c r="R1066" s="661">
        <v>2</v>
      </c>
      <c r="S1066" s="677">
        <v>1</v>
      </c>
      <c r="T1066" s="742">
        <v>1</v>
      </c>
      <c r="U1066" s="700">
        <v>1</v>
      </c>
    </row>
    <row r="1067" spans="1:21" ht="14.4" customHeight="1" x14ac:dyDescent="0.3">
      <c r="A1067" s="660">
        <v>32</v>
      </c>
      <c r="B1067" s="661" t="s">
        <v>567</v>
      </c>
      <c r="C1067" s="661">
        <v>89301322</v>
      </c>
      <c r="D1067" s="740" t="s">
        <v>4384</v>
      </c>
      <c r="E1067" s="741" t="s">
        <v>2891</v>
      </c>
      <c r="F1067" s="661" t="s">
        <v>2867</v>
      </c>
      <c r="G1067" s="661" t="s">
        <v>2925</v>
      </c>
      <c r="H1067" s="661" t="s">
        <v>568</v>
      </c>
      <c r="I1067" s="661" t="s">
        <v>1821</v>
      </c>
      <c r="J1067" s="661" t="s">
        <v>1822</v>
      </c>
      <c r="K1067" s="661" t="s">
        <v>2781</v>
      </c>
      <c r="L1067" s="662">
        <v>2991.23</v>
      </c>
      <c r="M1067" s="662">
        <v>11964.92</v>
      </c>
      <c r="N1067" s="661">
        <v>4</v>
      </c>
      <c r="O1067" s="742">
        <v>2</v>
      </c>
      <c r="P1067" s="662">
        <v>11964.92</v>
      </c>
      <c r="Q1067" s="677">
        <v>1</v>
      </c>
      <c r="R1067" s="661">
        <v>4</v>
      </c>
      <c r="S1067" s="677">
        <v>1</v>
      </c>
      <c r="T1067" s="742">
        <v>2</v>
      </c>
      <c r="U1067" s="700">
        <v>1</v>
      </c>
    </row>
    <row r="1068" spans="1:21" ht="14.4" customHeight="1" x14ac:dyDescent="0.3">
      <c r="A1068" s="660">
        <v>32</v>
      </c>
      <c r="B1068" s="661" t="s">
        <v>567</v>
      </c>
      <c r="C1068" s="661">
        <v>89301322</v>
      </c>
      <c r="D1068" s="740" t="s">
        <v>4384</v>
      </c>
      <c r="E1068" s="741" t="s">
        <v>2891</v>
      </c>
      <c r="F1068" s="661" t="s">
        <v>2867</v>
      </c>
      <c r="G1068" s="661" t="s">
        <v>2925</v>
      </c>
      <c r="H1068" s="661" t="s">
        <v>568</v>
      </c>
      <c r="I1068" s="661" t="s">
        <v>2982</v>
      </c>
      <c r="J1068" s="661" t="s">
        <v>1822</v>
      </c>
      <c r="K1068" s="661" t="s">
        <v>2983</v>
      </c>
      <c r="L1068" s="662">
        <v>748.21</v>
      </c>
      <c r="M1068" s="662">
        <v>2244.63</v>
      </c>
      <c r="N1068" s="661">
        <v>3</v>
      </c>
      <c r="O1068" s="742">
        <v>2</v>
      </c>
      <c r="P1068" s="662">
        <v>2244.63</v>
      </c>
      <c r="Q1068" s="677">
        <v>1</v>
      </c>
      <c r="R1068" s="661">
        <v>3</v>
      </c>
      <c r="S1068" s="677">
        <v>1</v>
      </c>
      <c r="T1068" s="742">
        <v>2</v>
      </c>
      <c r="U1068" s="700">
        <v>1</v>
      </c>
    </row>
    <row r="1069" spans="1:21" ht="14.4" customHeight="1" x14ac:dyDescent="0.3">
      <c r="A1069" s="660">
        <v>32</v>
      </c>
      <c r="B1069" s="661" t="s">
        <v>567</v>
      </c>
      <c r="C1069" s="661">
        <v>89301322</v>
      </c>
      <c r="D1069" s="740" t="s">
        <v>4384</v>
      </c>
      <c r="E1069" s="741" t="s">
        <v>2891</v>
      </c>
      <c r="F1069" s="661" t="s">
        <v>2867</v>
      </c>
      <c r="G1069" s="661" t="s">
        <v>3243</v>
      </c>
      <c r="H1069" s="661" t="s">
        <v>568</v>
      </c>
      <c r="I1069" s="661" t="s">
        <v>804</v>
      </c>
      <c r="J1069" s="661" t="s">
        <v>805</v>
      </c>
      <c r="K1069" s="661" t="s">
        <v>3244</v>
      </c>
      <c r="L1069" s="662">
        <v>156.77000000000001</v>
      </c>
      <c r="M1069" s="662">
        <v>313.54000000000002</v>
      </c>
      <c r="N1069" s="661">
        <v>2</v>
      </c>
      <c r="O1069" s="742">
        <v>0.5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32</v>
      </c>
      <c r="B1070" s="661" t="s">
        <v>567</v>
      </c>
      <c r="C1070" s="661">
        <v>89301322</v>
      </c>
      <c r="D1070" s="740" t="s">
        <v>4384</v>
      </c>
      <c r="E1070" s="741" t="s">
        <v>2891</v>
      </c>
      <c r="F1070" s="661" t="s">
        <v>2867</v>
      </c>
      <c r="G1070" s="661" t="s">
        <v>3245</v>
      </c>
      <c r="H1070" s="661" t="s">
        <v>568</v>
      </c>
      <c r="I1070" s="661" t="s">
        <v>2036</v>
      </c>
      <c r="J1070" s="661" t="s">
        <v>2037</v>
      </c>
      <c r="K1070" s="661" t="s">
        <v>1528</v>
      </c>
      <c r="L1070" s="662">
        <v>32.270000000000003</v>
      </c>
      <c r="M1070" s="662">
        <v>64.540000000000006</v>
      </c>
      <c r="N1070" s="661">
        <v>2</v>
      </c>
      <c r="O1070" s="742">
        <v>1</v>
      </c>
      <c r="P1070" s="662">
        <v>64.540000000000006</v>
      </c>
      <c r="Q1070" s="677">
        <v>1</v>
      </c>
      <c r="R1070" s="661">
        <v>2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32</v>
      </c>
      <c r="B1071" s="661" t="s">
        <v>567</v>
      </c>
      <c r="C1071" s="661">
        <v>89301322</v>
      </c>
      <c r="D1071" s="740" t="s">
        <v>4384</v>
      </c>
      <c r="E1071" s="741" t="s">
        <v>2891</v>
      </c>
      <c r="F1071" s="661" t="s">
        <v>2867</v>
      </c>
      <c r="G1071" s="661" t="s">
        <v>3156</v>
      </c>
      <c r="H1071" s="661" t="s">
        <v>568</v>
      </c>
      <c r="I1071" s="661" t="s">
        <v>966</v>
      </c>
      <c r="J1071" s="661" t="s">
        <v>967</v>
      </c>
      <c r="K1071" s="661" t="s">
        <v>3157</v>
      </c>
      <c r="L1071" s="662">
        <v>420.07</v>
      </c>
      <c r="M1071" s="662">
        <v>6721.1200000000008</v>
      </c>
      <c r="N1071" s="661">
        <v>16</v>
      </c>
      <c r="O1071" s="742">
        <v>9</v>
      </c>
      <c r="P1071" s="662">
        <v>3780.63</v>
      </c>
      <c r="Q1071" s="677">
        <v>0.5625</v>
      </c>
      <c r="R1071" s="661">
        <v>9</v>
      </c>
      <c r="S1071" s="677">
        <v>0.5625</v>
      </c>
      <c r="T1071" s="742">
        <v>5.5</v>
      </c>
      <c r="U1071" s="700">
        <v>0.61111111111111116</v>
      </c>
    </row>
    <row r="1072" spans="1:21" ht="14.4" customHeight="1" x14ac:dyDescent="0.3">
      <c r="A1072" s="660">
        <v>32</v>
      </c>
      <c r="B1072" s="661" t="s">
        <v>567</v>
      </c>
      <c r="C1072" s="661">
        <v>89301322</v>
      </c>
      <c r="D1072" s="740" t="s">
        <v>4384</v>
      </c>
      <c r="E1072" s="741" t="s">
        <v>2891</v>
      </c>
      <c r="F1072" s="661" t="s">
        <v>2867</v>
      </c>
      <c r="G1072" s="661" t="s">
        <v>3031</v>
      </c>
      <c r="H1072" s="661" t="s">
        <v>568</v>
      </c>
      <c r="I1072" s="661" t="s">
        <v>900</v>
      </c>
      <c r="J1072" s="661" t="s">
        <v>901</v>
      </c>
      <c r="K1072" s="661" t="s">
        <v>902</v>
      </c>
      <c r="L1072" s="662">
        <v>33</v>
      </c>
      <c r="M1072" s="662">
        <v>66</v>
      </c>
      <c r="N1072" s="661">
        <v>2</v>
      </c>
      <c r="O1072" s="742">
        <v>0.5</v>
      </c>
      <c r="P1072" s="662">
        <v>66</v>
      </c>
      <c r="Q1072" s="677">
        <v>1</v>
      </c>
      <c r="R1072" s="661">
        <v>2</v>
      </c>
      <c r="S1072" s="677">
        <v>1</v>
      </c>
      <c r="T1072" s="742">
        <v>0.5</v>
      </c>
      <c r="U1072" s="700">
        <v>1</v>
      </c>
    </row>
    <row r="1073" spans="1:21" ht="14.4" customHeight="1" x14ac:dyDescent="0.3">
      <c r="A1073" s="660">
        <v>32</v>
      </c>
      <c r="B1073" s="661" t="s">
        <v>567</v>
      </c>
      <c r="C1073" s="661">
        <v>89301322</v>
      </c>
      <c r="D1073" s="740" t="s">
        <v>4384</v>
      </c>
      <c r="E1073" s="741" t="s">
        <v>2891</v>
      </c>
      <c r="F1073" s="661" t="s">
        <v>2867</v>
      </c>
      <c r="G1073" s="661" t="s">
        <v>3253</v>
      </c>
      <c r="H1073" s="661" t="s">
        <v>1453</v>
      </c>
      <c r="I1073" s="661" t="s">
        <v>3254</v>
      </c>
      <c r="J1073" s="661" t="s">
        <v>3255</v>
      </c>
      <c r="K1073" s="661" t="s">
        <v>3256</v>
      </c>
      <c r="L1073" s="662">
        <v>2179.9299999999998</v>
      </c>
      <c r="M1073" s="662">
        <v>8719.7199999999993</v>
      </c>
      <c r="N1073" s="661">
        <v>4</v>
      </c>
      <c r="O1073" s="742">
        <v>2</v>
      </c>
      <c r="P1073" s="662">
        <v>8719.7199999999993</v>
      </c>
      <c r="Q1073" s="677">
        <v>1</v>
      </c>
      <c r="R1073" s="661">
        <v>4</v>
      </c>
      <c r="S1073" s="677">
        <v>1</v>
      </c>
      <c r="T1073" s="742">
        <v>2</v>
      </c>
      <c r="U1073" s="700">
        <v>1</v>
      </c>
    </row>
    <row r="1074" spans="1:21" ht="14.4" customHeight="1" x14ac:dyDescent="0.3">
      <c r="A1074" s="660">
        <v>32</v>
      </c>
      <c r="B1074" s="661" t="s">
        <v>567</v>
      </c>
      <c r="C1074" s="661">
        <v>89301322</v>
      </c>
      <c r="D1074" s="740" t="s">
        <v>4384</v>
      </c>
      <c r="E1074" s="741" t="s">
        <v>2891</v>
      </c>
      <c r="F1074" s="661" t="s">
        <v>2867</v>
      </c>
      <c r="G1074" s="661" t="s">
        <v>3486</v>
      </c>
      <c r="H1074" s="661" t="s">
        <v>568</v>
      </c>
      <c r="I1074" s="661" t="s">
        <v>4027</v>
      </c>
      <c r="J1074" s="661" t="s">
        <v>4028</v>
      </c>
      <c r="K1074" s="661" t="s">
        <v>4029</v>
      </c>
      <c r="L1074" s="662">
        <v>193.66</v>
      </c>
      <c r="M1074" s="662">
        <v>193.66</v>
      </c>
      <c r="N1074" s="661">
        <v>1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32</v>
      </c>
      <c r="B1075" s="661" t="s">
        <v>567</v>
      </c>
      <c r="C1075" s="661">
        <v>89301322</v>
      </c>
      <c r="D1075" s="740" t="s">
        <v>4384</v>
      </c>
      <c r="E1075" s="741" t="s">
        <v>2891</v>
      </c>
      <c r="F1075" s="661" t="s">
        <v>2867</v>
      </c>
      <c r="G1075" s="661" t="s">
        <v>2934</v>
      </c>
      <c r="H1075" s="661" t="s">
        <v>568</v>
      </c>
      <c r="I1075" s="661" t="s">
        <v>1840</v>
      </c>
      <c r="J1075" s="661" t="s">
        <v>1841</v>
      </c>
      <c r="K1075" s="661" t="s">
        <v>2781</v>
      </c>
      <c r="L1075" s="662">
        <v>588.04999999999995</v>
      </c>
      <c r="M1075" s="662">
        <v>2352.1999999999998</v>
      </c>
      <c r="N1075" s="661">
        <v>4</v>
      </c>
      <c r="O1075" s="742">
        <v>1.5</v>
      </c>
      <c r="P1075" s="662">
        <v>1764.1499999999999</v>
      </c>
      <c r="Q1075" s="677">
        <v>0.75</v>
      </c>
      <c r="R1075" s="661">
        <v>3</v>
      </c>
      <c r="S1075" s="677">
        <v>0.75</v>
      </c>
      <c r="T1075" s="742">
        <v>1</v>
      </c>
      <c r="U1075" s="700">
        <v>0.66666666666666663</v>
      </c>
    </row>
    <row r="1076" spans="1:21" ht="14.4" customHeight="1" x14ac:dyDescent="0.3">
      <c r="A1076" s="660">
        <v>32</v>
      </c>
      <c r="B1076" s="661" t="s">
        <v>567</v>
      </c>
      <c r="C1076" s="661">
        <v>89301322</v>
      </c>
      <c r="D1076" s="740" t="s">
        <v>4384</v>
      </c>
      <c r="E1076" s="741" t="s">
        <v>2891</v>
      </c>
      <c r="F1076" s="661" t="s">
        <v>2867</v>
      </c>
      <c r="G1076" s="661" t="s">
        <v>2939</v>
      </c>
      <c r="H1076" s="661" t="s">
        <v>568</v>
      </c>
      <c r="I1076" s="661" t="s">
        <v>2940</v>
      </c>
      <c r="J1076" s="661" t="s">
        <v>1736</v>
      </c>
      <c r="K1076" s="661" t="s">
        <v>2941</v>
      </c>
      <c r="L1076" s="662">
        <v>83.79</v>
      </c>
      <c r="M1076" s="662">
        <v>83.79</v>
      </c>
      <c r="N1076" s="661">
        <v>1</v>
      </c>
      <c r="O1076" s="742">
        <v>0.5</v>
      </c>
      <c r="P1076" s="662">
        <v>83.79</v>
      </c>
      <c r="Q1076" s="677">
        <v>1</v>
      </c>
      <c r="R1076" s="661">
        <v>1</v>
      </c>
      <c r="S1076" s="677">
        <v>1</v>
      </c>
      <c r="T1076" s="742">
        <v>0.5</v>
      </c>
      <c r="U1076" s="700">
        <v>1</v>
      </c>
    </row>
    <row r="1077" spans="1:21" ht="14.4" customHeight="1" x14ac:dyDescent="0.3">
      <c r="A1077" s="660">
        <v>32</v>
      </c>
      <c r="B1077" s="661" t="s">
        <v>567</v>
      </c>
      <c r="C1077" s="661">
        <v>89301322</v>
      </c>
      <c r="D1077" s="740" t="s">
        <v>4384</v>
      </c>
      <c r="E1077" s="741" t="s">
        <v>2891</v>
      </c>
      <c r="F1077" s="661" t="s">
        <v>2867</v>
      </c>
      <c r="G1077" s="661" t="s">
        <v>3437</v>
      </c>
      <c r="H1077" s="661" t="s">
        <v>568</v>
      </c>
      <c r="I1077" s="661" t="s">
        <v>2501</v>
      </c>
      <c r="J1077" s="661" t="s">
        <v>2502</v>
      </c>
      <c r="K1077" s="661" t="s">
        <v>3438</v>
      </c>
      <c r="L1077" s="662">
        <v>77.14</v>
      </c>
      <c r="M1077" s="662">
        <v>385.7</v>
      </c>
      <c r="N1077" s="661">
        <v>5</v>
      </c>
      <c r="O1077" s="742">
        <v>2</v>
      </c>
      <c r="P1077" s="662">
        <v>308.56</v>
      </c>
      <c r="Q1077" s="677">
        <v>0.8</v>
      </c>
      <c r="R1077" s="661">
        <v>4</v>
      </c>
      <c r="S1077" s="677">
        <v>0.8</v>
      </c>
      <c r="T1077" s="742">
        <v>1</v>
      </c>
      <c r="U1077" s="700">
        <v>0.5</v>
      </c>
    </row>
    <row r="1078" spans="1:21" ht="14.4" customHeight="1" x14ac:dyDescent="0.3">
      <c r="A1078" s="660">
        <v>32</v>
      </c>
      <c r="B1078" s="661" t="s">
        <v>567</v>
      </c>
      <c r="C1078" s="661">
        <v>89301322</v>
      </c>
      <c r="D1078" s="740" t="s">
        <v>4384</v>
      </c>
      <c r="E1078" s="741" t="s">
        <v>2891</v>
      </c>
      <c r="F1078" s="661" t="s">
        <v>2867</v>
      </c>
      <c r="G1078" s="661" t="s">
        <v>3315</v>
      </c>
      <c r="H1078" s="661" t="s">
        <v>568</v>
      </c>
      <c r="I1078" s="661" t="s">
        <v>3316</v>
      </c>
      <c r="J1078" s="661" t="s">
        <v>3317</v>
      </c>
      <c r="K1078" s="661" t="s">
        <v>3318</v>
      </c>
      <c r="L1078" s="662">
        <v>88.87</v>
      </c>
      <c r="M1078" s="662">
        <v>266.61</v>
      </c>
      <c r="N1078" s="661">
        <v>3</v>
      </c>
      <c r="O1078" s="742">
        <v>1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32</v>
      </c>
      <c r="B1079" s="661" t="s">
        <v>567</v>
      </c>
      <c r="C1079" s="661">
        <v>89301322</v>
      </c>
      <c r="D1079" s="740" t="s">
        <v>4384</v>
      </c>
      <c r="E1079" s="741" t="s">
        <v>2891</v>
      </c>
      <c r="F1079" s="661" t="s">
        <v>2867</v>
      </c>
      <c r="G1079" s="661" t="s">
        <v>3697</v>
      </c>
      <c r="H1079" s="661" t="s">
        <v>568</v>
      </c>
      <c r="I1079" s="661" t="s">
        <v>657</v>
      </c>
      <c r="J1079" s="661" t="s">
        <v>3698</v>
      </c>
      <c r="K1079" s="661" t="s">
        <v>3699</v>
      </c>
      <c r="L1079" s="662">
        <v>44.59</v>
      </c>
      <c r="M1079" s="662">
        <v>89.18</v>
      </c>
      <c r="N1079" s="661">
        <v>2</v>
      </c>
      <c r="O1079" s="742">
        <v>1</v>
      </c>
      <c r="P1079" s="662">
        <v>89.18</v>
      </c>
      <c r="Q1079" s="677">
        <v>1</v>
      </c>
      <c r="R1079" s="661">
        <v>2</v>
      </c>
      <c r="S1079" s="677">
        <v>1</v>
      </c>
      <c r="T1079" s="742">
        <v>1</v>
      </c>
      <c r="U1079" s="700">
        <v>1</v>
      </c>
    </row>
    <row r="1080" spans="1:21" ht="14.4" customHeight="1" x14ac:dyDescent="0.3">
      <c r="A1080" s="660">
        <v>32</v>
      </c>
      <c r="B1080" s="661" t="s">
        <v>567</v>
      </c>
      <c r="C1080" s="661">
        <v>89301322</v>
      </c>
      <c r="D1080" s="740" t="s">
        <v>4384</v>
      </c>
      <c r="E1080" s="741" t="s">
        <v>2891</v>
      </c>
      <c r="F1080" s="661" t="s">
        <v>2867</v>
      </c>
      <c r="G1080" s="661" t="s">
        <v>3168</v>
      </c>
      <c r="H1080" s="661" t="s">
        <v>568</v>
      </c>
      <c r="I1080" s="661" t="s">
        <v>3266</v>
      </c>
      <c r="J1080" s="661" t="s">
        <v>3170</v>
      </c>
      <c r="K1080" s="661" t="s">
        <v>2843</v>
      </c>
      <c r="L1080" s="662">
        <v>0</v>
      </c>
      <c r="M1080" s="662">
        <v>0</v>
      </c>
      <c r="N1080" s="661">
        <v>4</v>
      </c>
      <c r="O1080" s="742">
        <v>2</v>
      </c>
      <c r="P1080" s="662">
        <v>0</v>
      </c>
      <c r="Q1080" s="677"/>
      <c r="R1080" s="661">
        <v>4</v>
      </c>
      <c r="S1080" s="677">
        <v>1</v>
      </c>
      <c r="T1080" s="742">
        <v>2</v>
      </c>
      <c r="U1080" s="700">
        <v>1</v>
      </c>
    </row>
    <row r="1081" spans="1:21" ht="14.4" customHeight="1" x14ac:dyDescent="0.3">
      <c r="A1081" s="660">
        <v>32</v>
      </c>
      <c r="B1081" s="661" t="s">
        <v>567</v>
      </c>
      <c r="C1081" s="661">
        <v>89301322</v>
      </c>
      <c r="D1081" s="740" t="s">
        <v>4384</v>
      </c>
      <c r="E1081" s="741" t="s">
        <v>2891</v>
      </c>
      <c r="F1081" s="661" t="s">
        <v>2867</v>
      </c>
      <c r="G1081" s="661" t="s">
        <v>3168</v>
      </c>
      <c r="H1081" s="661" t="s">
        <v>568</v>
      </c>
      <c r="I1081" s="661" t="s">
        <v>3267</v>
      </c>
      <c r="J1081" s="661" t="s">
        <v>3268</v>
      </c>
      <c r="K1081" s="661" t="s">
        <v>3269</v>
      </c>
      <c r="L1081" s="662">
        <v>52.75</v>
      </c>
      <c r="M1081" s="662">
        <v>158.25</v>
      </c>
      <c r="N1081" s="661">
        <v>3</v>
      </c>
      <c r="O1081" s="742">
        <v>2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32</v>
      </c>
      <c r="B1082" s="661" t="s">
        <v>567</v>
      </c>
      <c r="C1082" s="661">
        <v>89301322</v>
      </c>
      <c r="D1082" s="740" t="s">
        <v>4384</v>
      </c>
      <c r="E1082" s="741" t="s">
        <v>2891</v>
      </c>
      <c r="F1082" s="661" t="s">
        <v>2867</v>
      </c>
      <c r="G1082" s="661" t="s">
        <v>3168</v>
      </c>
      <c r="H1082" s="661" t="s">
        <v>568</v>
      </c>
      <c r="I1082" s="661" t="s">
        <v>3169</v>
      </c>
      <c r="J1082" s="661" t="s">
        <v>3170</v>
      </c>
      <c r="K1082" s="661" t="s">
        <v>3171</v>
      </c>
      <c r="L1082" s="662">
        <v>29.54</v>
      </c>
      <c r="M1082" s="662">
        <v>384.02</v>
      </c>
      <c r="N1082" s="661">
        <v>13</v>
      </c>
      <c r="O1082" s="742">
        <v>5.5</v>
      </c>
      <c r="P1082" s="662">
        <v>177.24</v>
      </c>
      <c r="Q1082" s="677">
        <v>0.46153846153846156</v>
      </c>
      <c r="R1082" s="661">
        <v>6</v>
      </c>
      <c r="S1082" s="677">
        <v>0.46153846153846156</v>
      </c>
      <c r="T1082" s="742">
        <v>2.5</v>
      </c>
      <c r="U1082" s="700">
        <v>0.45454545454545453</v>
      </c>
    </row>
    <row r="1083" spans="1:21" ht="14.4" customHeight="1" x14ac:dyDescent="0.3">
      <c r="A1083" s="660">
        <v>32</v>
      </c>
      <c r="B1083" s="661" t="s">
        <v>567</v>
      </c>
      <c r="C1083" s="661">
        <v>89301322</v>
      </c>
      <c r="D1083" s="740" t="s">
        <v>4384</v>
      </c>
      <c r="E1083" s="741" t="s">
        <v>2891</v>
      </c>
      <c r="F1083" s="661" t="s">
        <v>2867</v>
      </c>
      <c r="G1083" s="661" t="s">
        <v>3175</v>
      </c>
      <c r="H1083" s="661" t="s">
        <v>568</v>
      </c>
      <c r="I1083" s="661" t="s">
        <v>3584</v>
      </c>
      <c r="J1083" s="661" t="s">
        <v>3177</v>
      </c>
      <c r="K1083" s="661" t="s">
        <v>3178</v>
      </c>
      <c r="L1083" s="662">
        <v>5927.29</v>
      </c>
      <c r="M1083" s="662">
        <v>17781.87</v>
      </c>
      <c r="N1083" s="661">
        <v>3</v>
      </c>
      <c r="O1083" s="742">
        <v>0.5</v>
      </c>
      <c r="P1083" s="662">
        <v>17781.87</v>
      </c>
      <c r="Q1083" s="677">
        <v>1</v>
      </c>
      <c r="R1083" s="661">
        <v>3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32</v>
      </c>
      <c r="B1084" s="661" t="s">
        <v>567</v>
      </c>
      <c r="C1084" s="661">
        <v>89301322</v>
      </c>
      <c r="D1084" s="740" t="s">
        <v>4384</v>
      </c>
      <c r="E1084" s="741" t="s">
        <v>2891</v>
      </c>
      <c r="F1084" s="661" t="s">
        <v>2867</v>
      </c>
      <c r="G1084" s="661" t="s">
        <v>2942</v>
      </c>
      <c r="H1084" s="661" t="s">
        <v>568</v>
      </c>
      <c r="I1084" s="661" t="s">
        <v>808</v>
      </c>
      <c r="J1084" s="661" t="s">
        <v>2943</v>
      </c>
      <c r="K1084" s="661" t="s">
        <v>2944</v>
      </c>
      <c r="L1084" s="662">
        <v>88.76</v>
      </c>
      <c r="M1084" s="662">
        <v>2041.4800000000002</v>
      </c>
      <c r="N1084" s="661">
        <v>23</v>
      </c>
      <c r="O1084" s="742">
        <v>4</v>
      </c>
      <c r="P1084" s="662">
        <v>887.60000000000014</v>
      </c>
      <c r="Q1084" s="677">
        <v>0.43478260869565216</v>
      </c>
      <c r="R1084" s="661">
        <v>10</v>
      </c>
      <c r="S1084" s="677">
        <v>0.43478260869565216</v>
      </c>
      <c r="T1084" s="742">
        <v>1.5</v>
      </c>
      <c r="U1084" s="700">
        <v>0.375</v>
      </c>
    </row>
    <row r="1085" spans="1:21" ht="14.4" customHeight="1" x14ac:dyDescent="0.3">
      <c r="A1085" s="660">
        <v>32</v>
      </c>
      <c r="B1085" s="661" t="s">
        <v>567</v>
      </c>
      <c r="C1085" s="661">
        <v>89301322</v>
      </c>
      <c r="D1085" s="740" t="s">
        <v>4384</v>
      </c>
      <c r="E1085" s="741" t="s">
        <v>2891</v>
      </c>
      <c r="F1085" s="661" t="s">
        <v>2867</v>
      </c>
      <c r="G1085" s="661" t="s">
        <v>4030</v>
      </c>
      <c r="H1085" s="661" t="s">
        <v>568</v>
      </c>
      <c r="I1085" s="661" t="s">
        <v>4031</v>
      </c>
      <c r="J1085" s="661" t="s">
        <v>4032</v>
      </c>
      <c r="K1085" s="661" t="s">
        <v>4033</v>
      </c>
      <c r="L1085" s="662">
        <v>32.28</v>
      </c>
      <c r="M1085" s="662">
        <v>32.28</v>
      </c>
      <c r="N1085" s="661">
        <v>1</v>
      </c>
      <c r="O1085" s="742">
        <v>1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32</v>
      </c>
      <c r="B1086" s="661" t="s">
        <v>567</v>
      </c>
      <c r="C1086" s="661">
        <v>89301322</v>
      </c>
      <c r="D1086" s="740" t="s">
        <v>4384</v>
      </c>
      <c r="E1086" s="741" t="s">
        <v>2891</v>
      </c>
      <c r="F1086" s="661" t="s">
        <v>2867</v>
      </c>
      <c r="G1086" s="661" t="s">
        <v>3044</v>
      </c>
      <c r="H1086" s="661" t="s">
        <v>568</v>
      </c>
      <c r="I1086" s="661" t="s">
        <v>3045</v>
      </c>
      <c r="J1086" s="661" t="s">
        <v>3046</v>
      </c>
      <c r="K1086" s="661" t="s">
        <v>3047</v>
      </c>
      <c r="L1086" s="662">
        <v>733.55</v>
      </c>
      <c r="M1086" s="662">
        <v>733.55</v>
      </c>
      <c r="N1086" s="661">
        <v>1</v>
      </c>
      <c r="O1086" s="742">
        <v>0.5</v>
      </c>
      <c r="P1086" s="662">
        <v>733.55</v>
      </c>
      <c r="Q1086" s="677">
        <v>1</v>
      </c>
      <c r="R1086" s="661">
        <v>1</v>
      </c>
      <c r="S1086" s="677">
        <v>1</v>
      </c>
      <c r="T1086" s="742">
        <v>0.5</v>
      </c>
      <c r="U1086" s="700">
        <v>1</v>
      </c>
    </row>
    <row r="1087" spans="1:21" ht="14.4" customHeight="1" x14ac:dyDescent="0.3">
      <c r="A1087" s="660">
        <v>32</v>
      </c>
      <c r="B1087" s="661" t="s">
        <v>567</v>
      </c>
      <c r="C1087" s="661">
        <v>89301322</v>
      </c>
      <c r="D1087" s="740" t="s">
        <v>4384</v>
      </c>
      <c r="E1087" s="741" t="s">
        <v>2891</v>
      </c>
      <c r="F1087" s="661" t="s">
        <v>2867</v>
      </c>
      <c r="G1087" s="661" t="s">
        <v>3185</v>
      </c>
      <c r="H1087" s="661" t="s">
        <v>1453</v>
      </c>
      <c r="I1087" s="661" t="s">
        <v>3186</v>
      </c>
      <c r="J1087" s="661" t="s">
        <v>1539</v>
      </c>
      <c r="K1087" s="661" t="s">
        <v>1540</v>
      </c>
      <c r="L1087" s="662">
        <v>54.98</v>
      </c>
      <c r="M1087" s="662">
        <v>54.98</v>
      </c>
      <c r="N1087" s="661">
        <v>1</v>
      </c>
      <c r="O1087" s="742">
        <v>0.5</v>
      </c>
      <c r="P1087" s="662">
        <v>54.98</v>
      </c>
      <c r="Q1087" s="677">
        <v>1</v>
      </c>
      <c r="R1087" s="661">
        <v>1</v>
      </c>
      <c r="S1087" s="677">
        <v>1</v>
      </c>
      <c r="T1087" s="742">
        <v>0.5</v>
      </c>
      <c r="U1087" s="700">
        <v>1</v>
      </c>
    </row>
    <row r="1088" spans="1:21" ht="14.4" customHeight="1" x14ac:dyDescent="0.3">
      <c r="A1088" s="660">
        <v>32</v>
      </c>
      <c r="B1088" s="661" t="s">
        <v>567</v>
      </c>
      <c r="C1088" s="661">
        <v>89301322</v>
      </c>
      <c r="D1088" s="740" t="s">
        <v>4384</v>
      </c>
      <c r="E1088" s="741" t="s">
        <v>2891</v>
      </c>
      <c r="F1088" s="661" t="s">
        <v>2867</v>
      </c>
      <c r="G1088" s="661" t="s">
        <v>3496</v>
      </c>
      <c r="H1088" s="661" t="s">
        <v>1453</v>
      </c>
      <c r="I1088" s="661" t="s">
        <v>1471</v>
      </c>
      <c r="J1088" s="661" t="s">
        <v>1472</v>
      </c>
      <c r="K1088" s="661" t="s">
        <v>945</v>
      </c>
      <c r="L1088" s="662">
        <v>25.94</v>
      </c>
      <c r="M1088" s="662">
        <v>25.94</v>
      </c>
      <c r="N1088" s="661">
        <v>1</v>
      </c>
      <c r="O1088" s="742">
        <v>0.5</v>
      </c>
      <c r="P1088" s="662">
        <v>25.94</v>
      </c>
      <c r="Q1088" s="677">
        <v>1</v>
      </c>
      <c r="R1088" s="661">
        <v>1</v>
      </c>
      <c r="S1088" s="677">
        <v>1</v>
      </c>
      <c r="T1088" s="742">
        <v>0.5</v>
      </c>
      <c r="U1088" s="700">
        <v>1</v>
      </c>
    </row>
    <row r="1089" spans="1:21" ht="14.4" customHeight="1" x14ac:dyDescent="0.3">
      <c r="A1089" s="660">
        <v>32</v>
      </c>
      <c r="B1089" s="661" t="s">
        <v>567</v>
      </c>
      <c r="C1089" s="661">
        <v>89301322</v>
      </c>
      <c r="D1089" s="740" t="s">
        <v>4384</v>
      </c>
      <c r="E1089" s="741" t="s">
        <v>2891</v>
      </c>
      <c r="F1089" s="661" t="s">
        <v>2867</v>
      </c>
      <c r="G1089" s="661" t="s">
        <v>3323</v>
      </c>
      <c r="H1089" s="661" t="s">
        <v>1453</v>
      </c>
      <c r="I1089" s="661" t="s">
        <v>3704</v>
      </c>
      <c r="J1089" s="661" t="s">
        <v>3705</v>
      </c>
      <c r="K1089" s="661" t="s">
        <v>2382</v>
      </c>
      <c r="L1089" s="662">
        <v>37.159999999999997</v>
      </c>
      <c r="M1089" s="662">
        <v>111.47999999999999</v>
      </c>
      <c r="N1089" s="661">
        <v>3</v>
      </c>
      <c r="O1089" s="742">
        <v>1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32</v>
      </c>
      <c r="B1090" s="661" t="s">
        <v>567</v>
      </c>
      <c r="C1090" s="661">
        <v>89301322</v>
      </c>
      <c r="D1090" s="740" t="s">
        <v>4384</v>
      </c>
      <c r="E1090" s="741" t="s">
        <v>2891</v>
      </c>
      <c r="F1090" s="661" t="s">
        <v>2867</v>
      </c>
      <c r="G1090" s="661" t="s">
        <v>3323</v>
      </c>
      <c r="H1090" s="661" t="s">
        <v>1453</v>
      </c>
      <c r="I1090" s="661" t="s">
        <v>3324</v>
      </c>
      <c r="J1090" s="661" t="s">
        <v>3325</v>
      </c>
      <c r="K1090" s="661" t="s">
        <v>3326</v>
      </c>
      <c r="L1090" s="662">
        <v>247.78</v>
      </c>
      <c r="M1090" s="662">
        <v>495.56</v>
      </c>
      <c r="N1090" s="661">
        <v>2</v>
      </c>
      <c r="O1090" s="742">
        <v>1</v>
      </c>
      <c r="P1090" s="662">
        <v>495.56</v>
      </c>
      <c r="Q1090" s="677">
        <v>1</v>
      </c>
      <c r="R1090" s="661">
        <v>2</v>
      </c>
      <c r="S1090" s="677">
        <v>1</v>
      </c>
      <c r="T1090" s="742">
        <v>1</v>
      </c>
      <c r="U1090" s="700">
        <v>1</v>
      </c>
    </row>
    <row r="1091" spans="1:21" ht="14.4" customHeight="1" x14ac:dyDescent="0.3">
      <c r="A1091" s="660">
        <v>32</v>
      </c>
      <c r="B1091" s="661" t="s">
        <v>567</v>
      </c>
      <c r="C1091" s="661">
        <v>89301322</v>
      </c>
      <c r="D1091" s="740" t="s">
        <v>4384</v>
      </c>
      <c r="E1091" s="741" t="s">
        <v>2891</v>
      </c>
      <c r="F1091" s="661" t="s">
        <v>2867</v>
      </c>
      <c r="G1091" s="661" t="s">
        <v>4034</v>
      </c>
      <c r="H1091" s="661" t="s">
        <v>1453</v>
      </c>
      <c r="I1091" s="661" t="s">
        <v>2408</v>
      </c>
      <c r="J1091" s="661" t="s">
        <v>1987</v>
      </c>
      <c r="K1091" s="661" t="s">
        <v>2409</v>
      </c>
      <c r="L1091" s="662">
        <v>400.18</v>
      </c>
      <c r="M1091" s="662">
        <v>400.18</v>
      </c>
      <c r="N1091" s="661">
        <v>1</v>
      </c>
      <c r="O1091" s="742">
        <v>0.5</v>
      </c>
      <c r="P1091" s="662">
        <v>400.18</v>
      </c>
      <c r="Q1091" s="677">
        <v>1</v>
      </c>
      <c r="R1091" s="661">
        <v>1</v>
      </c>
      <c r="S1091" s="677">
        <v>1</v>
      </c>
      <c r="T1091" s="742">
        <v>0.5</v>
      </c>
      <c r="U1091" s="700">
        <v>1</v>
      </c>
    </row>
    <row r="1092" spans="1:21" ht="14.4" customHeight="1" x14ac:dyDescent="0.3">
      <c r="A1092" s="660">
        <v>32</v>
      </c>
      <c r="B1092" s="661" t="s">
        <v>567</v>
      </c>
      <c r="C1092" s="661">
        <v>89301322</v>
      </c>
      <c r="D1092" s="740" t="s">
        <v>4384</v>
      </c>
      <c r="E1092" s="741" t="s">
        <v>2891</v>
      </c>
      <c r="F1092" s="661" t="s">
        <v>2867</v>
      </c>
      <c r="G1092" s="661" t="s">
        <v>3327</v>
      </c>
      <c r="H1092" s="661" t="s">
        <v>568</v>
      </c>
      <c r="I1092" s="661" t="s">
        <v>4035</v>
      </c>
      <c r="J1092" s="661" t="s">
        <v>3329</v>
      </c>
      <c r="K1092" s="661" t="s">
        <v>3330</v>
      </c>
      <c r="L1092" s="662">
        <v>0</v>
      </c>
      <c r="M1092" s="662">
        <v>0</v>
      </c>
      <c r="N1092" s="661">
        <v>1</v>
      </c>
      <c r="O1092" s="742">
        <v>0.5</v>
      </c>
      <c r="P1092" s="662">
        <v>0</v>
      </c>
      <c r="Q1092" s="677"/>
      <c r="R1092" s="661">
        <v>1</v>
      </c>
      <c r="S1092" s="677">
        <v>1</v>
      </c>
      <c r="T1092" s="742">
        <v>0.5</v>
      </c>
      <c r="U1092" s="700">
        <v>1</v>
      </c>
    </row>
    <row r="1093" spans="1:21" ht="14.4" customHeight="1" x14ac:dyDescent="0.3">
      <c r="A1093" s="660">
        <v>32</v>
      </c>
      <c r="B1093" s="661" t="s">
        <v>567</v>
      </c>
      <c r="C1093" s="661">
        <v>89301322</v>
      </c>
      <c r="D1093" s="740" t="s">
        <v>4384</v>
      </c>
      <c r="E1093" s="741" t="s">
        <v>2891</v>
      </c>
      <c r="F1093" s="661" t="s">
        <v>2867</v>
      </c>
      <c r="G1093" s="661" t="s">
        <v>2949</v>
      </c>
      <c r="H1093" s="661" t="s">
        <v>1453</v>
      </c>
      <c r="I1093" s="661" t="s">
        <v>1587</v>
      </c>
      <c r="J1093" s="661" t="s">
        <v>1479</v>
      </c>
      <c r="K1093" s="661" t="s">
        <v>1588</v>
      </c>
      <c r="L1093" s="662">
        <v>407.55</v>
      </c>
      <c r="M1093" s="662">
        <v>1630.2</v>
      </c>
      <c r="N1093" s="661">
        <v>4</v>
      </c>
      <c r="O1093" s="742">
        <v>2</v>
      </c>
      <c r="P1093" s="662">
        <v>1222.6500000000001</v>
      </c>
      <c r="Q1093" s="677">
        <v>0.75</v>
      </c>
      <c r="R1093" s="661">
        <v>3</v>
      </c>
      <c r="S1093" s="677">
        <v>0.75</v>
      </c>
      <c r="T1093" s="742">
        <v>1</v>
      </c>
      <c r="U1093" s="700">
        <v>0.5</v>
      </c>
    </row>
    <row r="1094" spans="1:21" ht="14.4" customHeight="1" x14ac:dyDescent="0.3">
      <c r="A1094" s="660">
        <v>32</v>
      </c>
      <c r="B1094" s="661" t="s">
        <v>567</v>
      </c>
      <c r="C1094" s="661">
        <v>89301322</v>
      </c>
      <c r="D1094" s="740" t="s">
        <v>4384</v>
      </c>
      <c r="E1094" s="741" t="s">
        <v>2891</v>
      </c>
      <c r="F1094" s="661" t="s">
        <v>2867</v>
      </c>
      <c r="G1094" s="661" t="s">
        <v>2949</v>
      </c>
      <c r="H1094" s="661" t="s">
        <v>1453</v>
      </c>
      <c r="I1094" s="661" t="s">
        <v>1590</v>
      </c>
      <c r="J1094" s="661" t="s">
        <v>1479</v>
      </c>
      <c r="K1094" s="661" t="s">
        <v>1591</v>
      </c>
      <c r="L1094" s="662">
        <v>543.39</v>
      </c>
      <c r="M1094" s="662">
        <v>3803.73</v>
      </c>
      <c r="N1094" s="661">
        <v>7</v>
      </c>
      <c r="O1094" s="742">
        <v>3</v>
      </c>
      <c r="P1094" s="662">
        <v>2173.56</v>
      </c>
      <c r="Q1094" s="677">
        <v>0.5714285714285714</v>
      </c>
      <c r="R1094" s="661">
        <v>4</v>
      </c>
      <c r="S1094" s="677">
        <v>0.5714285714285714</v>
      </c>
      <c r="T1094" s="742">
        <v>2.5</v>
      </c>
      <c r="U1094" s="700">
        <v>0.83333333333333337</v>
      </c>
    </row>
    <row r="1095" spans="1:21" ht="14.4" customHeight="1" x14ac:dyDescent="0.3">
      <c r="A1095" s="660">
        <v>32</v>
      </c>
      <c r="B1095" s="661" t="s">
        <v>567</v>
      </c>
      <c r="C1095" s="661">
        <v>89301322</v>
      </c>
      <c r="D1095" s="740" t="s">
        <v>4384</v>
      </c>
      <c r="E1095" s="741" t="s">
        <v>2891</v>
      </c>
      <c r="F1095" s="661" t="s">
        <v>2867</v>
      </c>
      <c r="G1095" s="661" t="s">
        <v>2949</v>
      </c>
      <c r="H1095" s="661" t="s">
        <v>1453</v>
      </c>
      <c r="I1095" s="661" t="s">
        <v>1478</v>
      </c>
      <c r="J1095" s="661" t="s">
        <v>1479</v>
      </c>
      <c r="K1095" s="661" t="s">
        <v>1480</v>
      </c>
      <c r="L1095" s="662">
        <v>815.1</v>
      </c>
      <c r="M1095" s="662">
        <v>5705.7000000000007</v>
      </c>
      <c r="N1095" s="661">
        <v>7</v>
      </c>
      <c r="O1095" s="742">
        <v>4</v>
      </c>
      <c r="P1095" s="662">
        <v>3260.4</v>
      </c>
      <c r="Q1095" s="677">
        <v>0.5714285714285714</v>
      </c>
      <c r="R1095" s="661">
        <v>4</v>
      </c>
      <c r="S1095" s="677">
        <v>0.5714285714285714</v>
      </c>
      <c r="T1095" s="742">
        <v>3</v>
      </c>
      <c r="U1095" s="700">
        <v>0.75</v>
      </c>
    </row>
    <row r="1096" spans="1:21" ht="14.4" customHeight="1" x14ac:dyDescent="0.3">
      <c r="A1096" s="660">
        <v>32</v>
      </c>
      <c r="B1096" s="661" t="s">
        <v>567</v>
      </c>
      <c r="C1096" s="661">
        <v>89301322</v>
      </c>
      <c r="D1096" s="740" t="s">
        <v>4384</v>
      </c>
      <c r="E1096" s="741" t="s">
        <v>2891</v>
      </c>
      <c r="F1096" s="661" t="s">
        <v>2867</v>
      </c>
      <c r="G1096" s="661" t="s">
        <v>2949</v>
      </c>
      <c r="H1096" s="661" t="s">
        <v>1453</v>
      </c>
      <c r="I1096" s="661" t="s">
        <v>2360</v>
      </c>
      <c r="J1096" s="661" t="s">
        <v>2361</v>
      </c>
      <c r="K1096" s="661" t="s">
        <v>1480</v>
      </c>
      <c r="L1096" s="662">
        <v>1385.62</v>
      </c>
      <c r="M1096" s="662">
        <v>8313.7199999999993</v>
      </c>
      <c r="N1096" s="661">
        <v>6</v>
      </c>
      <c r="O1096" s="742">
        <v>2</v>
      </c>
      <c r="P1096" s="662">
        <v>8313.7199999999993</v>
      </c>
      <c r="Q1096" s="677">
        <v>1</v>
      </c>
      <c r="R1096" s="661">
        <v>6</v>
      </c>
      <c r="S1096" s="677">
        <v>1</v>
      </c>
      <c r="T1096" s="742">
        <v>2</v>
      </c>
      <c r="U1096" s="700">
        <v>1</v>
      </c>
    </row>
    <row r="1097" spans="1:21" ht="14.4" customHeight="1" x14ac:dyDescent="0.3">
      <c r="A1097" s="660">
        <v>32</v>
      </c>
      <c r="B1097" s="661" t="s">
        <v>567</v>
      </c>
      <c r="C1097" s="661">
        <v>89301322</v>
      </c>
      <c r="D1097" s="740" t="s">
        <v>4384</v>
      </c>
      <c r="E1097" s="741" t="s">
        <v>2891</v>
      </c>
      <c r="F1097" s="661" t="s">
        <v>2867</v>
      </c>
      <c r="G1097" s="661" t="s">
        <v>2949</v>
      </c>
      <c r="H1097" s="661" t="s">
        <v>1453</v>
      </c>
      <c r="I1097" s="661" t="s">
        <v>2364</v>
      </c>
      <c r="J1097" s="661" t="s">
        <v>2361</v>
      </c>
      <c r="K1097" s="661" t="s">
        <v>1483</v>
      </c>
      <c r="L1097" s="662">
        <v>1847.49</v>
      </c>
      <c r="M1097" s="662">
        <v>1847.49</v>
      </c>
      <c r="N1097" s="661">
        <v>1</v>
      </c>
      <c r="O1097" s="742">
        <v>1</v>
      </c>
      <c r="P1097" s="662">
        <v>1847.49</v>
      </c>
      <c r="Q1097" s="677">
        <v>1</v>
      </c>
      <c r="R1097" s="661">
        <v>1</v>
      </c>
      <c r="S1097" s="677">
        <v>1</v>
      </c>
      <c r="T1097" s="742">
        <v>1</v>
      </c>
      <c r="U1097" s="700">
        <v>1</v>
      </c>
    </row>
    <row r="1098" spans="1:21" ht="14.4" customHeight="1" x14ac:dyDescent="0.3">
      <c r="A1098" s="660">
        <v>32</v>
      </c>
      <c r="B1098" s="661" t="s">
        <v>567</v>
      </c>
      <c r="C1098" s="661">
        <v>89301322</v>
      </c>
      <c r="D1098" s="740" t="s">
        <v>4384</v>
      </c>
      <c r="E1098" s="741" t="s">
        <v>2891</v>
      </c>
      <c r="F1098" s="661" t="s">
        <v>2867</v>
      </c>
      <c r="G1098" s="661" t="s">
        <v>3598</v>
      </c>
      <c r="H1098" s="661" t="s">
        <v>568</v>
      </c>
      <c r="I1098" s="661" t="s">
        <v>4036</v>
      </c>
      <c r="J1098" s="661" t="s">
        <v>3600</v>
      </c>
      <c r="K1098" s="661" t="s">
        <v>3601</v>
      </c>
      <c r="L1098" s="662">
        <v>134.47999999999999</v>
      </c>
      <c r="M1098" s="662">
        <v>134.47999999999999</v>
      </c>
      <c r="N1098" s="661">
        <v>1</v>
      </c>
      <c r="O1098" s="742">
        <v>1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32</v>
      </c>
      <c r="B1099" s="661" t="s">
        <v>567</v>
      </c>
      <c r="C1099" s="661">
        <v>89301322</v>
      </c>
      <c r="D1099" s="740" t="s">
        <v>4384</v>
      </c>
      <c r="E1099" s="741" t="s">
        <v>2891</v>
      </c>
      <c r="F1099" s="661" t="s">
        <v>2867</v>
      </c>
      <c r="G1099" s="661" t="s">
        <v>3506</v>
      </c>
      <c r="H1099" s="661" t="s">
        <v>568</v>
      </c>
      <c r="I1099" s="661" t="s">
        <v>3507</v>
      </c>
      <c r="J1099" s="661" t="s">
        <v>3508</v>
      </c>
      <c r="K1099" s="661" t="s">
        <v>3509</v>
      </c>
      <c r="L1099" s="662">
        <v>116.3</v>
      </c>
      <c r="M1099" s="662">
        <v>116.3</v>
      </c>
      <c r="N1099" s="661">
        <v>1</v>
      </c>
      <c r="O1099" s="742">
        <v>0.5</v>
      </c>
      <c r="P1099" s="662">
        <v>116.3</v>
      </c>
      <c r="Q1099" s="677">
        <v>1</v>
      </c>
      <c r="R1099" s="661">
        <v>1</v>
      </c>
      <c r="S1099" s="677">
        <v>1</v>
      </c>
      <c r="T1099" s="742">
        <v>0.5</v>
      </c>
      <c r="U1099" s="700">
        <v>1</v>
      </c>
    </row>
    <row r="1100" spans="1:21" ht="14.4" customHeight="1" x14ac:dyDescent="0.3">
      <c r="A1100" s="660">
        <v>32</v>
      </c>
      <c r="B1100" s="661" t="s">
        <v>567</v>
      </c>
      <c r="C1100" s="661">
        <v>89301322</v>
      </c>
      <c r="D1100" s="740" t="s">
        <v>4384</v>
      </c>
      <c r="E1100" s="741" t="s">
        <v>2891</v>
      </c>
      <c r="F1100" s="661" t="s">
        <v>2867</v>
      </c>
      <c r="G1100" s="661" t="s">
        <v>2954</v>
      </c>
      <c r="H1100" s="661" t="s">
        <v>568</v>
      </c>
      <c r="I1100" s="661" t="s">
        <v>4037</v>
      </c>
      <c r="J1100" s="661" t="s">
        <v>721</v>
      </c>
      <c r="K1100" s="661" t="s">
        <v>2957</v>
      </c>
      <c r="L1100" s="662">
        <v>0</v>
      </c>
      <c r="M1100" s="662">
        <v>0</v>
      </c>
      <c r="N1100" s="661">
        <v>1</v>
      </c>
      <c r="O1100" s="742">
        <v>0.5</v>
      </c>
      <c r="P1100" s="662">
        <v>0</v>
      </c>
      <c r="Q1100" s="677"/>
      <c r="R1100" s="661">
        <v>1</v>
      </c>
      <c r="S1100" s="677">
        <v>1</v>
      </c>
      <c r="T1100" s="742">
        <v>0.5</v>
      </c>
      <c r="U1100" s="700">
        <v>1</v>
      </c>
    </row>
    <row r="1101" spans="1:21" ht="14.4" customHeight="1" x14ac:dyDescent="0.3">
      <c r="A1101" s="660">
        <v>32</v>
      </c>
      <c r="B1101" s="661" t="s">
        <v>567</v>
      </c>
      <c r="C1101" s="661">
        <v>89301322</v>
      </c>
      <c r="D1101" s="740" t="s">
        <v>4384</v>
      </c>
      <c r="E1101" s="741" t="s">
        <v>2891</v>
      </c>
      <c r="F1101" s="661" t="s">
        <v>2867</v>
      </c>
      <c r="G1101" s="661" t="s">
        <v>2954</v>
      </c>
      <c r="H1101" s="661" t="s">
        <v>568</v>
      </c>
      <c r="I1101" s="661" t="s">
        <v>3925</v>
      </c>
      <c r="J1101" s="661" t="s">
        <v>3926</v>
      </c>
      <c r="K1101" s="661" t="s">
        <v>3927</v>
      </c>
      <c r="L1101" s="662">
        <v>327.98</v>
      </c>
      <c r="M1101" s="662">
        <v>327.98</v>
      </c>
      <c r="N1101" s="661">
        <v>1</v>
      </c>
      <c r="O1101" s="742">
        <v>1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32</v>
      </c>
      <c r="B1102" s="661" t="s">
        <v>567</v>
      </c>
      <c r="C1102" s="661">
        <v>89301322</v>
      </c>
      <c r="D1102" s="740" t="s">
        <v>4384</v>
      </c>
      <c r="E1102" s="741" t="s">
        <v>2891</v>
      </c>
      <c r="F1102" s="661" t="s">
        <v>2867</v>
      </c>
      <c r="G1102" s="661" t="s">
        <v>2954</v>
      </c>
      <c r="H1102" s="661" t="s">
        <v>568</v>
      </c>
      <c r="I1102" s="661" t="s">
        <v>2955</v>
      </c>
      <c r="J1102" s="661" t="s">
        <v>2956</v>
      </c>
      <c r="K1102" s="661" t="s">
        <v>2957</v>
      </c>
      <c r="L1102" s="662">
        <v>93.71</v>
      </c>
      <c r="M1102" s="662">
        <v>93.71</v>
      </c>
      <c r="N1102" s="661">
        <v>1</v>
      </c>
      <c r="O1102" s="742">
        <v>1</v>
      </c>
      <c r="P1102" s="662">
        <v>93.71</v>
      </c>
      <c r="Q1102" s="677">
        <v>1</v>
      </c>
      <c r="R1102" s="661">
        <v>1</v>
      </c>
      <c r="S1102" s="677">
        <v>1</v>
      </c>
      <c r="T1102" s="742">
        <v>1</v>
      </c>
      <c r="U1102" s="700">
        <v>1</v>
      </c>
    </row>
    <row r="1103" spans="1:21" ht="14.4" customHeight="1" x14ac:dyDescent="0.3">
      <c r="A1103" s="660">
        <v>32</v>
      </c>
      <c r="B1103" s="661" t="s">
        <v>567</v>
      </c>
      <c r="C1103" s="661">
        <v>89301322</v>
      </c>
      <c r="D1103" s="740" t="s">
        <v>4384</v>
      </c>
      <c r="E1103" s="741" t="s">
        <v>2891</v>
      </c>
      <c r="F1103" s="661" t="s">
        <v>2867</v>
      </c>
      <c r="G1103" s="661" t="s">
        <v>2954</v>
      </c>
      <c r="H1103" s="661" t="s">
        <v>568</v>
      </c>
      <c r="I1103" s="661" t="s">
        <v>3005</v>
      </c>
      <c r="J1103" s="661" t="s">
        <v>2956</v>
      </c>
      <c r="K1103" s="661" t="s">
        <v>722</v>
      </c>
      <c r="L1103" s="662">
        <v>301.2</v>
      </c>
      <c r="M1103" s="662">
        <v>903.59999999999991</v>
      </c>
      <c r="N1103" s="661">
        <v>3</v>
      </c>
      <c r="O1103" s="742">
        <v>2.5</v>
      </c>
      <c r="P1103" s="662">
        <v>602.4</v>
      </c>
      <c r="Q1103" s="677">
        <v>0.66666666666666674</v>
      </c>
      <c r="R1103" s="661">
        <v>2</v>
      </c>
      <c r="S1103" s="677">
        <v>0.66666666666666663</v>
      </c>
      <c r="T1103" s="742">
        <v>1.5</v>
      </c>
      <c r="U1103" s="700">
        <v>0.6</v>
      </c>
    </row>
    <row r="1104" spans="1:21" ht="14.4" customHeight="1" x14ac:dyDescent="0.3">
      <c r="A1104" s="660">
        <v>32</v>
      </c>
      <c r="B1104" s="661" t="s">
        <v>567</v>
      </c>
      <c r="C1104" s="661">
        <v>89301322</v>
      </c>
      <c r="D1104" s="740" t="s">
        <v>4384</v>
      </c>
      <c r="E1104" s="741" t="s">
        <v>2891</v>
      </c>
      <c r="F1104" s="661" t="s">
        <v>2867</v>
      </c>
      <c r="G1104" s="661" t="s">
        <v>2954</v>
      </c>
      <c r="H1104" s="661" t="s">
        <v>568</v>
      </c>
      <c r="I1104" s="661" t="s">
        <v>720</v>
      </c>
      <c r="J1104" s="661" t="s">
        <v>721</v>
      </c>
      <c r="K1104" s="661" t="s">
        <v>722</v>
      </c>
      <c r="L1104" s="662">
        <v>301.2</v>
      </c>
      <c r="M1104" s="662">
        <v>1204.8</v>
      </c>
      <c r="N1104" s="661">
        <v>4</v>
      </c>
      <c r="O1104" s="742">
        <v>3</v>
      </c>
      <c r="P1104" s="662">
        <v>301.2</v>
      </c>
      <c r="Q1104" s="677">
        <v>0.25</v>
      </c>
      <c r="R1104" s="661">
        <v>1</v>
      </c>
      <c r="S1104" s="677">
        <v>0.25</v>
      </c>
      <c r="T1104" s="742">
        <v>0.5</v>
      </c>
      <c r="U1104" s="700">
        <v>0.16666666666666666</v>
      </c>
    </row>
    <row r="1105" spans="1:21" ht="14.4" customHeight="1" x14ac:dyDescent="0.3">
      <c r="A1105" s="660">
        <v>32</v>
      </c>
      <c r="B1105" s="661" t="s">
        <v>567</v>
      </c>
      <c r="C1105" s="661">
        <v>89301322</v>
      </c>
      <c r="D1105" s="740" t="s">
        <v>4384</v>
      </c>
      <c r="E1105" s="741" t="s">
        <v>2891</v>
      </c>
      <c r="F1105" s="661" t="s">
        <v>2867</v>
      </c>
      <c r="G1105" s="661" t="s">
        <v>3375</v>
      </c>
      <c r="H1105" s="661" t="s">
        <v>1453</v>
      </c>
      <c r="I1105" s="661" t="s">
        <v>1599</v>
      </c>
      <c r="J1105" s="661" t="s">
        <v>1600</v>
      </c>
      <c r="K1105" s="661" t="s">
        <v>1601</v>
      </c>
      <c r="L1105" s="662">
        <v>475.77</v>
      </c>
      <c r="M1105" s="662">
        <v>475.77</v>
      </c>
      <c r="N1105" s="661">
        <v>1</v>
      </c>
      <c r="O1105" s="742">
        <v>1</v>
      </c>
      <c r="P1105" s="662">
        <v>475.77</v>
      </c>
      <c r="Q1105" s="677">
        <v>1</v>
      </c>
      <c r="R1105" s="661">
        <v>1</v>
      </c>
      <c r="S1105" s="677">
        <v>1</v>
      </c>
      <c r="T1105" s="742">
        <v>1</v>
      </c>
      <c r="U1105" s="700">
        <v>1</v>
      </c>
    </row>
    <row r="1106" spans="1:21" ht="14.4" customHeight="1" x14ac:dyDescent="0.3">
      <c r="A1106" s="660">
        <v>32</v>
      </c>
      <c r="B1106" s="661" t="s">
        <v>567</v>
      </c>
      <c r="C1106" s="661">
        <v>89301322</v>
      </c>
      <c r="D1106" s="740" t="s">
        <v>4384</v>
      </c>
      <c r="E1106" s="741" t="s">
        <v>2891</v>
      </c>
      <c r="F1106" s="661" t="s">
        <v>2867</v>
      </c>
      <c r="G1106" s="661" t="s">
        <v>3375</v>
      </c>
      <c r="H1106" s="661" t="s">
        <v>1453</v>
      </c>
      <c r="I1106" s="661" t="s">
        <v>3445</v>
      </c>
      <c r="J1106" s="661" t="s">
        <v>3446</v>
      </c>
      <c r="K1106" s="661" t="s">
        <v>3447</v>
      </c>
      <c r="L1106" s="662">
        <v>1300.49</v>
      </c>
      <c r="M1106" s="662">
        <v>2600.98</v>
      </c>
      <c r="N1106" s="661">
        <v>2</v>
      </c>
      <c r="O1106" s="742">
        <v>1</v>
      </c>
      <c r="P1106" s="662">
        <v>2600.98</v>
      </c>
      <c r="Q1106" s="677">
        <v>1</v>
      </c>
      <c r="R1106" s="661">
        <v>2</v>
      </c>
      <c r="S1106" s="677">
        <v>1</v>
      </c>
      <c r="T1106" s="742">
        <v>1</v>
      </c>
      <c r="U1106" s="700">
        <v>1</v>
      </c>
    </row>
    <row r="1107" spans="1:21" ht="14.4" customHeight="1" x14ac:dyDescent="0.3">
      <c r="A1107" s="660">
        <v>32</v>
      </c>
      <c r="B1107" s="661" t="s">
        <v>567</v>
      </c>
      <c r="C1107" s="661">
        <v>89301322</v>
      </c>
      <c r="D1107" s="740" t="s">
        <v>4384</v>
      </c>
      <c r="E1107" s="741" t="s">
        <v>2891</v>
      </c>
      <c r="F1107" s="661" t="s">
        <v>2867</v>
      </c>
      <c r="G1107" s="661" t="s">
        <v>2958</v>
      </c>
      <c r="H1107" s="661" t="s">
        <v>568</v>
      </c>
      <c r="I1107" s="661" t="s">
        <v>637</v>
      </c>
      <c r="J1107" s="661" t="s">
        <v>3333</v>
      </c>
      <c r="K1107" s="661" t="s">
        <v>3148</v>
      </c>
      <c r="L1107" s="662">
        <v>24.78</v>
      </c>
      <c r="M1107" s="662">
        <v>148.68</v>
      </c>
      <c r="N1107" s="661">
        <v>6</v>
      </c>
      <c r="O1107" s="742">
        <v>3</v>
      </c>
      <c r="P1107" s="662">
        <v>24.78</v>
      </c>
      <c r="Q1107" s="677">
        <v>0.16666666666666666</v>
      </c>
      <c r="R1107" s="661">
        <v>1</v>
      </c>
      <c r="S1107" s="677">
        <v>0.16666666666666666</v>
      </c>
      <c r="T1107" s="742">
        <v>0.5</v>
      </c>
      <c r="U1107" s="700">
        <v>0.16666666666666666</v>
      </c>
    </row>
    <row r="1108" spans="1:21" ht="14.4" customHeight="1" x14ac:dyDescent="0.3">
      <c r="A1108" s="660">
        <v>32</v>
      </c>
      <c r="B1108" s="661" t="s">
        <v>567</v>
      </c>
      <c r="C1108" s="661">
        <v>89301322</v>
      </c>
      <c r="D1108" s="740" t="s">
        <v>4384</v>
      </c>
      <c r="E1108" s="741" t="s">
        <v>2891</v>
      </c>
      <c r="F1108" s="661" t="s">
        <v>2867</v>
      </c>
      <c r="G1108" s="661" t="s">
        <v>2958</v>
      </c>
      <c r="H1108" s="661" t="s">
        <v>568</v>
      </c>
      <c r="I1108" s="661" t="s">
        <v>1032</v>
      </c>
      <c r="J1108" s="661" t="s">
        <v>2959</v>
      </c>
      <c r="K1108" s="661" t="s">
        <v>2960</v>
      </c>
      <c r="L1108" s="662">
        <v>99.11</v>
      </c>
      <c r="M1108" s="662">
        <v>1783.98</v>
      </c>
      <c r="N1108" s="661">
        <v>18</v>
      </c>
      <c r="O1108" s="742">
        <v>9</v>
      </c>
      <c r="P1108" s="662">
        <v>1189.32</v>
      </c>
      <c r="Q1108" s="677">
        <v>0.66666666666666663</v>
      </c>
      <c r="R1108" s="661">
        <v>12</v>
      </c>
      <c r="S1108" s="677">
        <v>0.66666666666666663</v>
      </c>
      <c r="T1108" s="742">
        <v>6.5</v>
      </c>
      <c r="U1108" s="700">
        <v>0.72222222222222221</v>
      </c>
    </row>
    <row r="1109" spans="1:21" ht="14.4" customHeight="1" x14ac:dyDescent="0.3">
      <c r="A1109" s="660">
        <v>32</v>
      </c>
      <c r="B1109" s="661" t="s">
        <v>567</v>
      </c>
      <c r="C1109" s="661">
        <v>89301322</v>
      </c>
      <c r="D1109" s="740" t="s">
        <v>4384</v>
      </c>
      <c r="E1109" s="741" t="s">
        <v>2891</v>
      </c>
      <c r="F1109" s="661" t="s">
        <v>2867</v>
      </c>
      <c r="G1109" s="661" t="s">
        <v>3376</v>
      </c>
      <c r="H1109" s="661" t="s">
        <v>568</v>
      </c>
      <c r="I1109" s="661" t="s">
        <v>4038</v>
      </c>
      <c r="J1109" s="661" t="s">
        <v>3623</v>
      </c>
      <c r="K1109" s="661" t="s">
        <v>3621</v>
      </c>
      <c r="L1109" s="662">
        <v>320.20999999999998</v>
      </c>
      <c r="M1109" s="662">
        <v>320.20999999999998</v>
      </c>
      <c r="N1109" s="661">
        <v>1</v>
      </c>
      <c r="O1109" s="742">
        <v>0.5</v>
      </c>
      <c r="P1109" s="662">
        <v>320.20999999999998</v>
      </c>
      <c r="Q1109" s="677">
        <v>1</v>
      </c>
      <c r="R1109" s="661">
        <v>1</v>
      </c>
      <c r="S1109" s="677">
        <v>1</v>
      </c>
      <c r="T1109" s="742">
        <v>0.5</v>
      </c>
      <c r="U1109" s="700">
        <v>1</v>
      </c>
    </row>
    <row r="1110" spans="1:21" ht="14.4" customHeight="1" x14ac:dyDescent="0.3">
      <c r="A1110" s="660">
        <v>32</v>
      </c>
      <c r="B1110" s="661" t="s">
        <v>567</v>
      </c>
      <c r="C1110" s="661">
        <v>89301322</v>
      </c>
      <c r="D1110" s="740" t="s">
        <v>4384</v>
      </c>
      <c r="E1110" s="741" t="s">
        <v>2891</v>
      </c>
      <c r="F1110" s="661" t="s">
        <v>2867</v>
      </c>
      <c r="G1110" s="661" t="s">
        <v>3712</v>
      </c>
      <c r="H1110" s="661" t="s">
        <v>568</v>
      </c>
      <c r="I1110" s="661" t="s">
        <v>1739</v>
      </c>
      <c r="J1110" s="661" t="s">
        <v>1740</v>
      </c>
      <c r="K1110" s="661" t="s">
        <v>4039</v>
      </c>
      <c r="L1110" s="662">
        <v>194.49</v>
      </c>
      <c r="M1110" s="662">
        <v>194.49</v>
      </c>
      <c r="N1110" s="661">
        <v>1</v>
      </c>
      <c r="O1110" s="742">
        <v>1</v>
      </c>
      <c r="P1110" s="662">
        <v>194.49</v>
      </c>
      <c r="Q1110" s="677">
        <v>1</v>
      </c>
      <c r="R1110" s="661">
        <v>1</v>
      </c>
      <c r="S1110" s="677">
        <v>1</v>
      </c>
      <c r="T1110" s="742">
        <v>1</v>
      </c>
      <c r="U1110" s="700">
        <v>1</v>
      </c>
    </row>
    <row r="1111" spans="1:21" ht="14.4" customHeight="1" x14ac:dyDescent="0.3">
      <c r="A1111" s="660">
        <v>32</v>
      </c>
      <c r="B1111" s="661" t="s">
        <v>567</v>
      </c>
      <c r="C1111" s="661">
        <v>89301322</v>
      </c>
      <c r="D1111" s="740" t="s">
        <v>4384</v>
      </c>
      <c r="E1111" s="741" t="s">
        <v>2891</v>
      </c>
      <c r="F1111" s="661" t="s">
        <v>2867</v>
      </c>
      <c r="G1111" s="661" t="s">
        <v>3949</v>
      </c>
      <c r="H1111" s="661" t="s">
        <v>568</v>
      </c>
      <c r="I1111" s="661" t="s">
        <v>4040</v>
      </c>
      <c r="J1111" s="661" t="s">
        <v>3951</v>
      </c>
      <c r="K1111" s="661" t="s">
        <v>1507</v>
      </c>
      <c r="L1111" s="662">
        <v>1822.54</v>
      </c>
      <c r="M1111" s="662">
        <v>1822.54</v>
      </c>
      <c r="N1111" s="661">
        <v>1</v>
      </c>
      <c r="O1111" s="742">
        <v>1</v>
      </c>
      <c r="P1111" s="662">
        <v>1822.54</v>
      </c>
      <c r="Q1111" s="677">
        <v>1</v>
      </c>
      <c r="R1111" s="661">
        <v>1</v>
      </c>
      <c r="S1111" s="677">
        <v>1</v>
      </c>
      <c r="T1111" s="742">
        <v>1</v>
      </c>
      <c r="U1111" s="700">
        <v>1</v>
      </c>
    </row>
    <row r="1112" spans="1:21" ht="14.4" customHeight="1" x14ac:dyDescent="0.3">
      <c r="A1112" s="660">
        <v>32</v>
      </c>
      <c r="B1112" s="661" t="s">
        <v>567</v>
      </c>
      <c r="C1112" s="661">
        <v>89301322</v>
      </c>
      <c r="D1112" s="740" t="s">
        <v>4384</v>
      </c>
      <c r="E1112" s="741" t="s">
        <v>2891</v>
      </c>
      <c r="F1112" s="661" t="s">
        <v>2867</v>
      </c>
      <c r="G1112" s="661" t="s">
        <v>3949</v>
      </c>
      <c r="H1112" s="661" t="s">
        <v>568</v>
      </c>
      <c r="I1112" s="661" t="s">
        <v>4041</v>
      </c>
      <c r="J1112" s="661" t="s">
        <v>4042</v>
      </c>
      <c r="K1112" s="661" t="s">
        <v>4043</v>
      </c>
      <c r="L1112" s="662">
        <v>0</v>
      </c>
      <c r="M1112" s="662">
        <v>0</v>
      </c>
      <c r="N1112" s="661">
        <v>1</v>
      </c>
      <c r="O1112" s="742">
        <v>0.5</v>
      </c>
      <c r="P1112" s="662">
        <v>0</v>
      </c>
      <c r="Q1112" s="677"/>
      <c r="R1112" s="661">
        <v>1</v>
      </c>
      <c r="S1112" s="677">
        <v>1</v>
      </c>
      <c r="T1112" s="742">
        <v>0.5</v>
      </c>
      <c r="U1112" s="700">
        <v>1</v>
      </c>
    </row>
    <row r="1113" spans="1:21" ht="14.4" customHeight="1" x14ac:dyDescent="0.3">
      <c r="A1113" s="660">
        <v>32</v>
      </c>
      <c r="B1113" s="661" t="s">
        <v>567</v>
      </c>
      <c r="C1113" s="661">
        <v>89301322</v>
      </c>
      <c r="D1113" s="740" t="s">
        <v>4384</v>
      </c>
      <c r="E1113" s="741" t="s">
        <v>2891</v>
      </c>
      <c r="F1113" s="661" t="s">
        <v>2867</v>
      </c>
      <c r="G1113" s="661" t="s">
        <v>2961</v>
      </c>
      <c r="H1113" s="661" t="s">
        <v>568</v>
      </c>
      <c r="I1113" s="661" t="s">
        <v>3100</v>
      </c>
      <c r="J1113" s="661" t="s">
        <v>2043</v>
      </c>
      <c r="K1113" s="661" t="s">
        <v>3101</v>
      </c>
      <c r="L1113" s="662">
        <v>0</v>
      </c>
      <c r="M1113" s="662">
        <v>0</v>
      </c>
      <c r="N1113" s="661">
        <v>1</v>
      </c>
      <c r="O1113" s="742">
        <v>0.5</v>
      </c>
      <c r="P1113" s="662">
        <v>0</v>
      </c>
      <c r="Q1113" s="677"/>
      <c r="R1113" s="661">
        <v>1</v>
      </c>
      <c r="S1113" s="677">
        <v>1</v>
      </c>
      <c r="T1113" s="742">
        <v>0.5</v>
      </c>
      <c r="U1113" s="700">
        <v>1</v>
      </c>
    </row>
    <row r="1114" spans="1:21" ht="14.4" customHeight="1" x14ac:dyDescent="0.3">
      <c r="A1114" s="660">
        <v>32</v>
      </c>
      <c r="B1114" s="661" t="s">
        <v>567</v>
      </c>
      <c r="C1114" s="661">
        <v>89301322</v>
      </c>
      <c r="D1114" s="740" t="s">
        <v>4384</v>
      </c>
      <c r="E1114" s="741" t="s">
        <v>2891</v>
      </c>
      <c r="F1114" s="661" t="s">
        <v>2867</v>
      </c>
      <c r="G1114" s="661" t="s">
        <v>2961</v>
      </c>
      <c r="H1114" s="661" t="s">
        <v>568</v>
      </c>
      <c r="I1114" s="661" t="s">
        <v>3334</v>
      </c>
      <c r="J1114" s="661" t="s">
        <v>2043</v>
      </c>
      <c r="K1114" s="661" t="s">
        <v>3335</v>
      </c>
      <c r="L1114" s="662">
        <v>214.5</v>
      </c>
      <c r="M1114" s="662">
        <v>429</v>
      </c>
      <c r="N1114" s="661">
        <v>2</v>
      </c>
      <c r="O1114" s="742">
        <v>2</v>
      </c>
      <c r="P1114" s="662">
        <v>214.5</v>
      </c>
      <c r="Q1114" s="677">
        <v>0.5</v>
      </c>
      <c r="R1114" s="661">
        <v>1</v>
      </c>
      <c r="S1114" s="677">
        <v>0.5</v>
      </c>
      <c r="T1114" s="742">
        <v>1</v>
      </c>
      <c r="U1114" s="700">
        <v>0.5</v>
      </c>
    </row>
    <row r="1115" spans="1:21" ht="14.4" customHeight="1" x14ac:dyDescent="0.3">
      <c r="A1115" s="660">
        <v>32</v>
      </c>
      <c r="B1115" s="661" t="s">
        <v>567</v>
      </c>
      <c r="C1115" s="661">
        <v>89301322</v>
      </c>
      <c r="D1115" s="740" t="s">
        <v>4384</v>
      </c>
      <c r="E1115" s="741" t="s">
        <v>2891</v>
      </c>
      <c r="F1115" s="661" t="s">
        <v>2867</v>
      </c>
      <c r="G1115" s="661" t="s">
        <v>2961</v>
      </c>
      <c r="H1115" s="661" t="s">
        <v>568</v>
      </c>
      <c r="I1115" s="661" t="s">
        <v>4044</v>
      </c>
      <c r="J1115" s="661" t="s">
        <v>4045</v>
      </c>
      <c r="K1115" s="661" t="s">
        <v>4046</v>
      </c>
      <c r="L1115" s="662">
        <v>143.34</v>
      </c>
      <c r="M1115" s="662">
        <v>143.34</v>
      </c>
      <c r="N1115" s="661">
        <v>1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32</v>
      </c>
      <c r="B1116" s="661" t="s">
        <v>567</v>
      </c>
      <c r="C1116" s="661">
        <v>89301322</v>
      </c>
      <c r="D1116" s="740" t="s">
        <v>4384</v>
      </c>
      <c r="E1116" s="741" t="s">
        <v>2891</v>
      </c>
      <c r="F1116" s="661" t="s">
        <v>2867</v>
      </c>
      <c r="G1116" s="661" t="s">
        <v>2961</v>
      </c>
      <c r="H1116" s="661" t="s">
        <v>568</v>
      </c>
      <c r="I1116" s="661" t="s">
        <v>2042</v>
      </c>
      <c r="J1116" s="661" t="s">
        <v>2043</v>
      </c>
      <c r="K1116" s="661" t="s">
        <v>2962</v>
      </c>
      <c r="L1116" s="662">
        <v>107.25</v>
      </c>
      <c r="M1116" s="662">
        <v>107.25</v>
      </c>
      <c r="N1116" s="661">
        <v>1</v>
      </c>
      <c r="O1116" s="742">
        <v>1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32</v>
      </c>
      <c r="B1117" s="661" t="s">
        <v>567</v>
      </c>
      <c r="C1117" s="661">
        <v>89301322</v>
      </c>
      <c r="D1117" s="740" t="s">
        <v>4384</v>
      </c>
      <c r="E1117" s="741" t="s">
        <v>2891</v>
      </c>
      <c r="F1117" s="661" t="s">
        <v>2867</v>
      </c>
      <c r="G1117" s="661" t="s">
        <v>3812</v>
      </c>
      <c r="H1117" s="661" t="s">
        <v>568</v>
      </c>
      <c r="I1117" s="661" t="s">
        <v>4047</v>
      </c>
      <c r="J1117" s="661" t="s">
        <v>4048</v>
      </c>
      <c r="K1117" s="661" t="s">
        <v>4049</v>
      </c>
      <c r="L1117" s="662">
        <v>70.150000000000006</v>
      </c>
      <c r="M1117" s="662">
        <v>70.150000000000006</v>
      </c>
      <c r="N1117" s="661">
        <v>1</v>
      </c>
      <c r="O1117" s="742">
        <v>1</v>
      </c>
      <c r="P1117" s="662">
        <v>70.150000000000006</v>
      </c>
      <c r="Q1117" s="677">
        <v>1</v>
      </c>
      <c r="R1117" s="661">
        <v>1</v>
      </c>
      <c r="S1117" s="677">
        <v>1</v>
      </c>
      <c r="T1117" s="742">
        <v>1</v>
      </c>
      <c r="U1117" s="700">
        <v>1</v>
      </c>
    </row>
    <row r="1118" spans="1:21" ht="14.4" customHeight="1" x14ac:dyDescent="0.3">
      <c r="A1118" s="660">
        <v>32</v>
      </c>
      <c r="B1118" s="661" t="s">
        <v>567</v>
      </c>
      <c r="C1118" s="661">
        <v>89301322</v>
      </c>
      <c r="D1118" s="740" t="s">
        <v>4384</v>
      </c>
      <c r="E1118" s="741" t="s">
        <v>2891</v>
      </c>
      <c r="F1118" s="661" t="s">
        <v>2867</v>
      </c>
      <c r="G1118" s="661" t="s">
        <v>2963</v>
      </c>
      <c r="H1118" s="661" t="s">
        <v>568</v>
      </c>
      <c r="I1118" s="661" t="s">
        <v>767</v>
      </c>
      <c r="J1118" s="661" t="s">
        <v>2964</v>
      </c>
      <c r="K1118" s="661" t="s">
        <v>2965</v>
      </c>
      <c r="L1118" s="662">
        <v>0</v>
      </c>
      <c r="M1118" s="662">
        <v>0</v>
      </c>
      <c r="N1118" s="661">
        <v>4</v>
      </c>
      <c r="O1118" s="742">
        <v>1.5</v>
      </c>
      <c r="P1118" s="662">
        <v>0</v>
      </c>
      <c r="Q1118" s="677"/>
      <c r="R1118" s="661">
        <v>2</v>
      </c>
      <c r="S1118" s="677">
        <v>0.5</v>
      </c>
      <c r="T1118" s="742">
        <v>1</v>
      </c>
      <c r="U1118" s="700">
        <v>0.66666666666666663</v>
      </c>
    </row>
    <row r="1119" spans="1:21" ht="14.4" customHeight="1" x14ac:dyDescent="0.3">
      <c r="A1119" s="660">
        <v>32</v>
      </c>
      <c r="B1119" s="661" t="s">
        <v>567</v>
      </c>
      <c r="C1119" s="661">
        <v>89301322</v>
      </c>
      <c r="D1119" s="740" t="s">
        <v>4384</v>
      </c>
      <c r="E1119" s="741" t="s">
        <v>2891</v>
      </c>
      <c r="F1119" s="661" t="s">
        <v>2867</v>
      </c>
      <c r="G1119" s="661" t="s">
        <v>3074</v>
      </c>
      <c r="H1119" s="661" t="s">
        <v>568</v>
      </c>
      <c r="I1119" s="661" t="s">
        <v>3103</v>
      </c>
      <c r="J1119" s="661" t="s">
        <v>1744</v>
      </c>
      <c r="K1119" s="661" t="s">
        <v>3104</v>
      </c>
      <c r="L1119" s="662">
        <v>22.44</v>
      </c>
      <c r="M1119" s="662">
        <v>67.320000000000007</v>
      </c>
      <c r="N1119" s="661">
        <v>3</v>
      </c>
      <c r="O1119" s="742">
        <v>0.5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32</v>
      </c>
      <c r="B1120" s="661" t="s">
        <v>567</v>
      </c>
      <c r="C1120" s="661">
        <v>89301322</v>
      </c>
      <c r="D1120" s="740" t="s">
        <v>4384</v>
      </c>
      <c r="E1120" s="741" t="s">
        <v>2891</v>
      </c>
      <c r="F1120" s="661" t="s">
        <v>2867</v>
      </c>
      <c r="G1120" s="661" t="s">
        <v>4050</v>
      </c>
      <c r="H1120" s="661" t="s">
        <v>568</v>
      </c>
      <c r="I1120" s="661" t="s">
        <v>4051</v>
      </c>
      <c r="J1120" s="661" t="s">
        <v>4052</v>
      </c>
      <c r="K1120" s="661" t="s">
        <v>4053</v>
      </c>
      <c r="L1120" s="662">
        <v>90.6</v>
      </c>
      <c r="M1120" s="662">
        <v>271.79999999999995</v>
      </c>
      <c r="N1120" s="661">
        <v>3</v>
      </c>
      <c r="O1120" s="742">
        <v>0.5</v>
      </c>
      <c r="P1120" s="662">
        <v>271.79999999999995</v>
      </c>
      <c r="Q1120" s="677">
        <v>1</v>
      </c>
      <c r="R1120" s="661">
        <v>3</v>
      </c>
      <c r="S1120" s="677">
        <v>1</v>
      </c>
      <c r="T1120" s="742">
        <v>0.5</v>
      </c>
      <c r="U1120" s="700">
        <v>1</v>
      </c>
    </row>
    <row r="1121" spans="1:21" ht="14.4" customHeight="1" x14ac:dyDescent="0.3">
      <c r="A1121" s="660">
        <v>32</v>
      </c>
      <c r="B1121" s="661" t="s">
        <v>567</v>
      </c>
      <c r="C1121" s="661">
        <v>89301322</v>
      </c>
      <c r="D1121" s="740" t="s">
        <v>4384</v>
      </c>
      <c r="E1121" s="741" t="s">
        <v>2891</v>
      </c>
      <c r="F1121" s="661" t="s">
        <v>2867</v>
      </c>
      <c r="G1121" s="661" t="s">
        <v>4054</v>
      </c>
      <c r="H1121" s="661" t="s">
        <v>568</v>
      </c>
      <c r="I1121" s="661" t="s">
        <v>4055</v>
      </c>
      <c r="J1121" s="661" t="s">
        <v>4056</v>
      </c>
      <c r="K1121" s="661" t="s">
        <v>1116</v>
      </c>
      <c r="L1121" s="662">
        <v>68.819999999999993</v>
      </c>
      <c r="M1121" s="662">
        <v>137.63999999999999</v>
      </c>
      <c r="N1121" s="661">
        <v>2</v>
      </c>
      <c r="O1121" s="742">
        <v>0.5</v>
      </c>
      <c r="P1121" s="662">
        <v>137.63999999999999</v>
      </c>
      <c r="Q1121" s="677">
        <v>1</v>
      </c>
      <c r="R1121" s="661">
        <v>2</v>
      </c>
      <c r="S1121" s="677">
        <v>1</v>
      </c>
      <c r="T1121" s="742">
        <v>0.5</v>
      </c>
      <c r="U1121" s="700">
        <v>1</v>
      </c>
    </row>
    <row r="1122" spans="1:21" ht="14.4" customHeight="1" x14ac:dyDescent="0.3">
      <c r="A1122" s="660">
        <v>32</v>
      </c>
      <c r="B1122" s="661" t="s">
        <v>567</v>
      </c>
      <c r="C1122" s="661">
        <v>89301322</v>
      </c>
      <c r="D1122" s="740" t="s">
        <v>4384</v>
      </c>
      <c r="E1122" s="741" t="s">
        <v>2891</v>
      </c>
      <c r="F1122" s="661" t="s">
        <v>2867</v>
      </c>
      <c r="G1122" s="661" t="s">
        <v>3720</v>
      </c>
      <c r="H1122" s="661" t="s">
        <v>568</v>
      </c>
      <c r="I1122" s="661" t="s">
        <v>4057</v>
      </c>
      <c r="J1122" s="661" t="s">
        <v>3722</v>
      </c>
      <c r="K1122" s="661" t="s">
        <v>4058</v>
      </c>
      <c r="L1122" s="662">
        <v>85.76</v>
      </c>
      <c r="M1122" s="662">
        <v>85.76</v>
      </c>
      <c r="N1122" s="661">
        <v>1</v>
      </c>
      <c r="O1122" s="742">
        <v>0.5</v>
      </c>
      <c r="P1122" s="662">
        <v>85.76</v>
      </c>
      <c r="Q1122" s="677">
        <v>1</v>
      </c>
      <c r="R1122" s="661">
        <v>1</v>
      </c>
      <c r="S1122" s="677">
        <v>1</v>
      </c>
      <c r="T1122" s="742">
        <v>0.5</v>
      </c>
      <c r="U1122" s="700">
        <v>1</v>
      </c>
    </row>
    <row r="1123" spans="1:21" ht="14.4" customHeight="1" x14ac:dyDescent="0.3">
      <c r="A1123" s="660">
        <v>32</v>
      </c>
      <c r="B1123" s="661" t="s">
        <v>567</v>
      </c>
      <c r="C1123" s="661">
        <v>89301322</v>
      </c>
      <c r="D1123" s="740" t="s">
        <v>4384</v>
      </c>
      <c r="E1123" s="741" t="s">
        <v>2891</v>
      </c>
      <c r="F1123" s="661" t="s">
        <v>2867</v>
      </c>
      <c r="G1123" s="661" t="s">
        <v>3720</v>
      </c>
      <c r="H1123" s="661" t="s">
        <v>568</v>
      </c>
      <c r="I1123" s="661" t="s">
        <v>3721</v>
      </c>
      <c r="J1123" s="661" t="s">
        <v>3722</v>
      </c>
      <c r="K1123" s="661" t="s">
        <v>3723</v>
      </c>
      <c r="L1123" s="662">
        <v>55.16</v>
      </c>
      <c r="M1123" s="662">
        <v>110.32</v>
      </c>
      <c r="N1123" s="661">
        <v>2</v>
      </c>
      <c r="O1123" s="742">
        <v>0.5</v>
      </c>
      <c r="P1123" s="662">
        <v>110.32</v>
      </c>
      <c r="Q1123" s="677">
        <v>1</v>
      </c>
      <c r="R1123" s="661">
        <v>2</v>
      </c>
      <c r="S1123" s="677">
        <v>1</v>
      </c>
      <c r="T1123" s="742">
        <v>0.5</v>
      </c>
      <c r="U1123" s="700">
        <v>1</v>
      </c>
    </row>
    <row r="1124" spans="1:21" ht="14.4" customHeight="1" x14ac:dyDescent="0.3">
      <c r="A1124" s="660">
        <v>32</v>
      </c>
      <c r="B1124" s="661" t="s">
        <v>567</v>
      </c>
      <c r="C1124" s="661">
        <v>89301322</v>
      </c>
      <c r="D1124" s="740" t="s">
        <v>4384</v>
      </c>
      <c r="E1124" s="741" t="s">
        <v>2891</v>
      </c>
      <c r="F1124" s="661" t="s">
        <v>2867</v>
      </c>
      <c r="G1124" s="661" t="s">
        <v>3010</v>
      </c>
      <c r="H1124" s="661" t="s">
        <v>1453</v>
      </c>
      <c r="I1124" s="661" t="s">
        <v>1622</v>
      </c>
      <c r="J1124" s="661" t="s">
        <v>1623</v>
      </c>
      <c r="K1124" s="661" t="s">
        <v>1991</v>
      </c>
      <c r="L1124" s="662">
        <v>1427.23</v>
      </c>
      <c r="M1124" s="662">
        <v>5708.92</v>
      </c>
      <c r="N1124" s="661">
        <v>4</v>
      </c>
      <c r="O1124" s="742">
        <v>2</v>
      </c>
      <c r="P1124" s="662">
        <v>5708.92</v>
      </c>
      <c r="Q1124" s="677">
        <v>1</v>
      </c>
      <c r="R1124" s="661">
        <v>4</v>
      </c>
      <c r="S1124" s="677">
        <v>1</v>
      </c>
      <c r="T1124" s="742">
        <v>2</v>
      </c>
      <c r="U1124" s="700">
        <v>1</v>
      </c>
    </row>
    <row r="1125" spans="1:21" ht="14.4" customHeight="1" x14ac:dyDescent="0.3">
      <c r="A1125" s="660">
        <v>32</v>
      </c>
      <c r="B1125" s="661" t="s">
        <v>567</v>
      </c>
      <c r="C1125" s="661">
        <v>89301322</v>
      </c>
      <c r="D1125" s="740" t="s">
        <v>4384</v>
      </c>
      <c r="E1125" s="741" t="s">
        <v>2891</v>
      </c>
      <c r="F1125" s="661" t="s">
        <v>2867</v>
      </c>
      <c r="G1125" s="661" t="s">
        <v>2969</v>
      </c>
      <c r="H1125" s="661" t="s">
        <v>568</v>
      </c>
      <c r="I1125" s="661" t="s">
        <v>4059</v>
      </c>
      <c r="J1125" s="661" t="s">
        <v>4060</v>
      </c>
      <c r="K1125" s="661" t="s">
        <v>3339</v>
      </c>
      <c r="L1125" s="662">
        <v>0</v>
      </c>
      <c r="M1125" s="662">
        <v>0</v>
      </c>
      <c r="N1125" s="661">
        <v>1</v>
      </c>
      <c r="O1125" s="742">
        <v>0.5</v>
      </c>
      <c r="P1125" s="662"/>
      <c r="Q1125" s="677"/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32</v>
      </c>
      <c r="B1126" s="661" t="s">
        <v>567</v>
      </c>
      <c r="C1126" s="661">
        <v>89301322</v>
      </c>
      <c r="D1126" s="740" t="s">
        <v>4384</v>
      </c>
      <c r="E1126" s="741" t="s">
        <v>2891</v>
      </c>
      <c r="F1126" s="661" t="s">
        <v>2867</v>
      </c>
      <c r="G1126" s="661" t="s">
        <v>3065</v>
      </c>
      <c r="H1126" s="661" t="s">
        <v>1453</v>
      </c>
      <c r="I1126" s="661" t="s">
        <v>4061</v>
      </c>
      <c r="J1126" s="661" t="s">
        <v>4062</v>
      </c>
      <c r="K1126" s="661" t="s">
        <v>4063</v>
      </c>
      <c r="L1126" s="662">
        <v>46.88</v>
      </c>
      <c r="M1126" s="662">
        <v>46.88</v>
      </c>
      <c r="N1126" s="661">
        <v>1</v>
      </c>
      <c r="O1126" s="742">
        <v>0.5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32</v>
      </c>
      <c r="B1127" s="661" t="s">
        <v>567</v>
      </c>
      <c r="C1127" s="661">
        <v>89301322</v>
      </c>
      <c r="D1127" s="740" t="s">
        <v>4384</v>
      </c>
      <c r="E1127" s="741" t="s">
        <v>2891</v>
      </c>
      <c r="F1127" s="661" t="s">
        <v>2867</v>
      </c>
      <c r="G1127" s="661" t="s">
        <v>3065</v>
      </c>
      <c r="H1127" s="661" t="s">
        <v>1453</v>
      </c>
      <c r="I1127" s="661" t="s">
        <v>3340</v>
      </c>
      <c r="J1127" s="661" t="s">
        <v>3341</v>
      </c>
      <c r="K1127" s="661" t="s">
        <v>3209</v>
      </c>
      <c r="L1127" s="662">
        <v>184.74</v>
      </c>
      <c r="M1127" s="662">
        <v>554.22</v>
      </c>
      <c r="N1127" s="661">
        <v>3</v>
      </c>
      <c r="O1127" s="742">
        <v>2.5</v>
      </c>
      <c r="P1127" s="662">
        <v>184.74</v>
      </c>
      <c r="Q1127" s="677">
        <v>0.33333333333333331</v>
      </c>
      <c r="R1127" s="661">
        <v>1</v>
      </c>
      <c r="S1127" s="677">
        <v>0.33333333333333331</v>
      </c>
      <c r="T1127" s="742">
        <v>1</v>
      </c>
      <c r="U1127" s="700">
        <v>0.4</v>
      </c>
    </row>
    <row r="1128" spans="1:21" ht="14.4" customHeight="1" x14ac:dyDescent="0.3">
      <c r="A1128" s="660">
        <v>32</v>
      </c>
      <c r="B1128" s="661" t="s">
        <v>567</v>
      </c>
      <c r="C1128" s="661">
        <v>89301322</v>
      </c>
      <c r="D1128" s="740" t="s">
        <v>4384</v>
      </c>
      <c r="E1128" s="741" t="s">
        <v>2891</v>
      </c>
      <c r="F1128" s="661" t="s">
        <v>2867</v>
      </c>
      <c r="G1128" s="661" t="s">
        <v>3065</v>
      </c>
      <c r="H1128" s="661" t="s">
        <v>1453</v>
      </c>
      <c r="I1128" s="661" t="s">
        <v>3066</v>
      </c>
      <c r="J1128" s="661" t="s">
        <v>3067</v>
      </c>
      <c r="K1128" s="661" t="s">
        <v>3068</v>
      </c>
      <c r="L1128" s="662">
        <v>120.61</v>
      </c>
      <c r="M1128" s="662">
        <v>120.61</v>
      </c>
      <c r="N1128" s="661">
        <v>1</v>
      </c>
      <c r="O1128" s="742">
        <v>1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32</v>
      </c>
      <c r="B1129" s="661" t="s">
        <v>567</v>
      </c>
      <c r="C1129" s="661">
        <v>89301322</v>
      </c>
      <c r="D1129" s="740" t="s">
        <v>4384</v>
      </c>
      <c r="E1129" s="741" t="s">
        <v>2891</v>
      </c>
      <c r="F1129" s="661" t="s">
        <v>2867</v>
      </c>
      <c r="G1129" s="661" t="s">
        <v>3065</v>
      </c>
      <c r="H1129" s="661" t="s">
        <v>1453</v>
      </c>
      <c r="I1129" s="661" t="s">
        <v>3207</v>
      </c>
      <c r="J1129" s="661" t="s">
        <v>3208</v>
      </c>
      <c r="K1129" s="661" t="s">
        <v>3209</v>
      </c>
      <c r="L1129" s="662">
        <v>184.74</v>
      </c>
      <c r="M1129" s="662">
        <v>184.74</v>
      </c>
      <c r="N1129" s="661">
        <v>1</v>
      </c>
      <c r="O1129" s="742">
        <v>0.5</v>
      </c>
      <c r="P1129" s="662">
        <v>184.74</v>
      </c>
      <c r="Q1129" s="677">
        <v>1</v>
      </c>
      <c r="R1129" s="661">
        <v>1</v>
      </c>
      <c r="S1129" s="677">
        <v>1</v>
      </c>
      <c r="T1129" s="742">
        <v>0.5</v>
      </c>
      <c r="U1129" s="700">
        <v>1</v>
      </c>
    </row>
    <row r="1130" spans="1:21" ht="14.4" customHeight="1" x14ac:dyDescent="0.3">
      <c r="A1130" s="660">
        <v>32</v>
      </c>
      <c r="B1130" s="661" t="s">
        <v>567</v>
      </c>
      <c r="C1130" s="661">
        <v>89301322</v>
      </c>
      <c r="D1130" s="740" t="s">
        <v>4384</v>
      </c>
      <c r="E1130" s="741" t="s">
        <v>2891</v>
      </c>
      <c r="F1130" s="661" t="s">
        <v>2867</v>
      </c>
      <c r="G1130" s="661" t="s">
        <v>3295</v>
      </c>
      <c r="H1130" s="661" t="s">
        <v>568</v>
      </c>
      <c r="I1130" s="661" t="s">
        <v>3523</v>
      </c>
      <c r="J1130" s="661" t="s">
        <v>1414</v>
      </c>
      <c r="K1130" s="661" t="s">
        <v>1585</v>
      </c>
      <c r="L1130" s="662">
        <v>0</v>
      </c>
      <c r="M1130" s="662">
        <v>0</v>
      </c>
      <c r="N1130" s="661">
        <v>1</v>
      </c>
      <c r="O1130" s="742">
        <v>1</v>
      </c>
      <c r="P1130" s="662"/>
      <c r="Q1130" s="677"/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32</v>
      </c>
      <c r="B1131" s="661" t="s">
        <v>567</v>
      </c>
      <c r="C1131" s="661">
        <v>89301322</v>
      </c>
      <c r="D1131" s="740" t="s">
        <v>4384</v>
      </c>
      <c r="E1131" s="741" t="s">
        <v>2891</v>
      </c>
      <c r="F1131" s="661" t="s">
        <v>2867</v>
      </c>
      <c r="G1131" s="661" t="s">
        <v>4064</v>
      </c>
      <c r="H1131" s="661" t="s">
        <v>568</v>
      </c>
      <c r="I1131" s="661" t="s">
        <v>4065</v>
      </c>
      <c r="J1131" s="661" t="s">
        <v>4066</v>
      </c>
      <c r="K1131" s="661" t="s">
        <v>4067</v>
      </c>
      <c r="L1131" s="662">
        <v>0</v>
      </c>
      <c r="M1131" s="662">
        <v>0</v>
      </c>
      <c r="N1131" s="661">
        <v>1</v>
      </c>
      <c r="O1131" s="742">
        <v>0.5</v>
      </c>
      <c r="P1131" s="662">
        <v>0</v>
      </c>
      <c r="Q1131" s="677"/>
      <c r="R1131" s="661">
        <v>1</v>
      </c>
      <c r="S1131" s="677">
        <v>1</v>
      </c>
      <c r="T1131" s="742">
        <v>0.5</v>
      </c>
      <c r="U1131" s="700">
        <v>1</v>
      </c>
    </row>
    <row r="1132" spans="1:21" ht="14.4" customHeight="1" x14ac:dyDescent="0.3">
      <c r="A1132" s="660">
        <v>32</v>
      </c>
      <c r="B1132" s="661" t="s">
        <v>567</v>
      </c>
      <c r="C1132" s="661">
        <v>89301322</v>
      </c>
      <c r="D1132" s="740" t="s">
        <v>4384</v>
      </c>
      <c r="E1132" s="741" t="s">
        <v>2891</v>
      </c>
      <c r="F1132" s="661" t="s">
        <v>2868</v>
      </c>
      <c r="G1132" s="661" t="s">
        <v>3012</v>
      </c>
      <c r="H1132" s="661" t="s">
        <v>568</v>
      </c>
      <c r="I1132" s="661" t="s">
        <v>3835</v>
      </c>
      <c r="J1132" s="661" t="s">
        <v>3014</v>
      </c>
      <c r="K1132" s="661"/>
      <c r="L1132" s="662">
        <v>0</v>
      </c>
      <c r="M1132" s="662">
        <v>0</v>
      </c>
      <c r="N1132" s="661">
        <v>1</v>
      </c>
      <c r="O1132" s="742">
        <v>0.5</v>
      </c>
      <c r="P1132" s="662">
        <v>0</v>
      </c>
      <c r="Q1132" s="677"/>
      <c r="R1132" s="661">
        <v>1</v>
      </c>
      <c r="S1132" s="677">
        <v>1</v>
      </c>
      <c r="T1132" s="742">
        <v>0.5</v>
      </c>
      <c r="U1132" s="700">
        <v>1</v>
      </c>
    </row>
    <row r="1133" spans="1:21" ht="14.4" customHeight="1" x14ac:dyDescent="0.3">
      <c r="A1133" s="660">
        <v>32</v>
      </c>
      <c r="B1133" s="661" t="s">
        <v>567</v>
      </c>
      <c r="C1133" s="661">
        <v>89301322</v>
      </c>
      <c r="D1133" s="740" t="s">
        <v>4384</v>
      </c>
      <c r="E1133" s="741" t="s">
        <v>2891</v>
      </c>
      <c r="F1133" s="661" t="s">
        <v>2868</v>
      </c>
      <c r="G1133" s="661" t="s">
        <v>3012</v>
      </c>
      <c r="H1133" s="661" t="s">
        <v>568</v>
      </c>
      <c r="I1133" s="661" t="s">
        <v>3658</v>
      </c>
      <c r="J1133" s="661" t="s">
        <v>3014</v>
      </c>
      <c r="K1133" s="661"/>
      <c r="L1133" s="662">
        <v>0</v>
      </c>
      <c r="M1133" s="662">
        <v>0</v>
      </c>
      <c r="N1133" s="661">
        <v>1</v>
      </c>
      <c r="O1133" s="742">
        <v>0.5</v>
      </c>
      <c r="P1133" s="662">
        <v>0</v>
      </c>
      <c r="Q1133" s="677"/>
      <c r="R1133" s="661">
        <v>1</v>
      </c>
      <c r="S1133" s="677">
        <v>1</v>
      </c>
      <c r="T1133" s="742">
        <v>0.5</v>
      </c>
      <c r="U1133" s="700">
        <v>1</v>
      </c>
    </row>
    <row r="1134" spans="1:21" ht="14.4" customHeight="1" x14ac:dyDescent="0.3">
      <c r="A1134" s="660">
        <v>32</v>
      </c>
      <c r="B1134" s="661" t="s">
        <v>567</v>
      </c>
      <c r="C1134" s="661">
        <v>89301322</v>
      </c>
      <c r="D1134" s="740" t="s">
        <v>4384</v>
      </c>
      <c r="E1134" s="741" t="s">
        <v>2892</v>
      </c>
      <c r="F1134" s="661" t="s">
        <v>2867</v>
      </c>
      <c r="G1134" s="661" t="s">
        <v>2909</v>
      </c>
      <c r="H1134" s="661" t="s">
        <v>568</v>
      </c>
      <c r="I1134" s="661" t="s">
        <v>2127</v>
      </c>
      <c r="J1134" s="661" t="s">
        <v>2128</v>
      </c>
      <c r="K1134" s="661" t="s">
        <v>2129</v>
      </c>
      <c r="L1134" s="662">
        <v>462.73</v>
      </c>
      <c r="M1134" s="662">
        <v>925.46</v>
      </c>
      <c r="N1134" s="661">
        <v>2</v>
      </c>
      <c r="O1134" s="742">
        <v>0.5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32</v>
      </c>
      <c r="B1135" s="661" t="s">
        <v>567</v>
      </c>
      <c r="C1135" s="661">
        <v>89301322</v>
      </c>
      <c r="D1135" s="740" t="s">
        <v>4384</v>
      </c>
      <c r="E1135" s="741" t="s">
        <v>2892</v>
      </c>
      <c r="F1135" s="661" t="s">
        <v>2867</v>
      </c>
      <c r="G1135" s="661" t="s">
        <v>2910</v>
      </c>
      <c r="H1135" s="661" t="s">
        <v>568</v>
      </c>
      <c r="I1135" s="661" t="s">
        <v>3212</v>
      </c>
      <c r="J1135" s="661" t="s">
        <v>3213</v>
      </c>
      <c r="K1135" s="661" t="s">
        <v>3016</v>
      </c>
      <c r="L1135" s="662">
        <v>85.71</v>
      </c>
      <c r="M1135" s="662">
        <v>85.71</v>
      </c>
      <c r="N1135" s="661">
        <v>1</v>
      </c>
      <c r="O1135" s="742">
        <v>0.5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32</v>
      </c>
      <c r="B1136" s="661" t="s">
        <v>567</v>
      </c>
      <c r="C1136" s="661">
        <v>89301322</v>
      </c>
      <c r="D1136" s="740" t="s">
        <v>4384</v>
      </c>
      <c r="E1136" s="741" t="s">
        <v>2892</v>
      </c>
      <c r="F1136" s="661" t="s">
        <v>2867</v>
      </c>
      <c r="G1136" s="661" t="s">
        <v>2910</v>
      </c>
      <c r="H1136" s="661" t="s">
        <v>568</v>
      </c>
      <c r="I1136" s="661" t="s">
        <v>673</v>
      </c>
      <c r="J1136" s="661" t="s">
        <v>674</v>
      </c>
      <c r="K1136" s="661" t="s">
        <v>3027</v>
      </c>
      <c r="L1136" s="662">
        <v>40.58</v>
      </c>
      <c r="M1136" s="662">
        <v>121.74</v>
      </c>
      <c r="N1136" s="661">
        <v>3</v>
      </c>
      <c r="O1136" s="742">
        <v>1.5</v>
      </c>
      <c r="P1136" s="662">
        <v>40.58</v>
      </c>
      <c r="Q1136" s="677">
        <v>0.33333333333333331</v>
      </c>
      <c r="R1136" s="661">
        <v>1</v>
      </c>
      <c r="S1136" s="677">
        <v>0.33333333333333331</v>
      </c>
      <c r="T1136" s="742">
        <v>0.5</v>
      </c>
      <c r="U1136" s="700">
        <v>0.33333333333333331</v>
      </c>
    </row>
    <row r="1137" spans="1:21" ht="14.4" customHeight="1" x14ac:dyDescent="0.3">
      <c r="A1137" s="660">
        <v>32</v>
      </c>
      <c r="B1137" s="661" t="s">
        <v>567</v>
      </c>
      <c r="C1137" s="661">
        <v>89301322</v>
      </c>
      <c r="D1137" s="740" t="s">
        <v>4384</v>
      </c>
      <c r="E1137" s="741" t="s">
        <v>2892</v>
      </c>
      <c r="F1137" s="661" t="s">
        <v>2867</v>
      </c>
      <c r="G1137" s="661" t="s">
        <v>2910</v>
      </c>
      <c r="H1137" s="661" t="s">
        <v>568</v>
      </c>
      <c r="I1137" s="661" t="s">
        <v>2911</v>
      </c>
      <c r="J1137" s="661" t="s">
        <v>674</v>
      </c>
      <c r="K1137" s="661" t="s">
        <v>2912</v>
      </c>
      <c r="L1137" s="662">
        <v>135.25</v>
      </c>
      <c r="M1137" s="662">
        <v>135.25</v>
      </c>
      <c r="N1137" s="661">
        <v>1</v>
      </c>
      <c r="O1137" s="742">
        <v>0.5</v>
      </c>
      <c r="P1137" s="662">
        <v>135.25</v>
      </c>
      <c r="Q1137" s="677">
        <v>1</v>
      </c>
      <c r="R1137" s="661">
        <v>1</v>
      </c>
      <c r="S1137" s="677">
        <v>1</v>
      </c>
      <c r="T1137" s="742">
        <v>0.5</v>
      </c>
      <c r="U1137" s="700">
        <v>1</v>
      </c>
    </row>
    <row r="1138" spans="1:21" ht="14.4" customHeight="1" x14ac:dyDescent="0.3">
      <c r="A1138" s="660">
        <v>32</v>
      </c>
      <c r="B1138" s="661" t="s">
        <v>567</v>
      </c>
      <c r="C1138" s="661">
        <v>89301322</v>
      </c>
      <c r="D1138" s="740" t="s">
        <v>4384</v>
      </c>
      <c r="E1138" s="741" t="s">
        <v>2892</v>
      </c>
      <c r="F1138" s="661" t="s">
        <v>2867</v>
      </c>
      <c r="G1138" s="661" t="s">
        <v>2910</v>
      </c>
      <c r="H1138" s="661" t="s">
        <v>568</v>
      </c>
      <c r="I1138" s="661" t="s">
        <v>4068</v>
      </c>
      <c r="J1138" s="661" t="s">
        <v>2914</v>
      </c>
      <c r="K1138" s="661" t="s">
        <v>1007</v>
      </c>
      <c r="L1138" s="662">
        <v>42.85</v>
      </c>
      <c r="M1138" s="662">
        <v>42.85</v>
      </c>
      <c r="N1138" s="661">
        <v>1</v>
      </c>
      <c r="O1138" s="742">
        <v>1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32</v>
      </c>
      <c r="B1139" s="661" t="s">
        <v>567</v>
      </c>
      <c r="C1139" s="661">
        <v>89301322</v>
      </c>
      <c r="D1139" s="740" t="s">
        <v>4384</v>
      </c>
      <c r="E1139" s="741" t="s">
        <v>2892</v>
      </c>
      <c r="F1139" s="661" t="s">
        <v>2867</v>
      </c>
      <c r="G1139" s="661" t="s">
        <v>2915</v>
      </c>
      <c r="H1139" s="661" t="s">
        <v>568</v>
      </c>
      <c r="I1139" s="661" t="s">
        <v>4069</v>
      </c>
      <c r="J1139" s="661" t="s">
        <v>932</v>
      </c>
      <c r="K1139" s="661" t="s">
        <v>3922</v>
      </c>
      <c r="L1139" s="662">
        <v>0</v>
      </c>
      <c r="M1139" s="662">
        <v>0</v>
      </c>
      <c r="N1139" s="661">
        <v>2</v>
      </c>
      <c r="O1139" s="742">
        <v>0.5</v>
      </c>
      <c r="P1139" s="662">
        <v>0</v>
      </c>
      <c r="Q1139" s="677"/>
      <c r="R1139" s="661">
        <v>2</v>
      </c>
      <c r="S1139" s="677">
        <v>1</v>
      </c>
      <c r="T1139" s="742">
        <v>0.5</v>
      </c>
      <c r="U1139" s="700">
        <v>1</v>
      </c>
    </row>
    <row r="1140" spans="1:21" ht="14.4" customHeight="1" x14ac:dyDescent="0.3">
      <c r="A1140" s="660">
        <v>32</v>
      </c>
      <c r="B1140" s="661" t="s">
        <v>567</v>
      </c>
      <c r="C1140" s="661">
        <v>89301322</v>
      </c>
      <c r="D1140" s="740" t="s">
        <v>4384</v>
      </c>
      <c r="E1140" s="741" t="s">
        <v>2892</v>
      </c>
      <c r="F1140" s="661" t="s">
        <v>2867</v>
      </c>
      <c r="G1140" s="661" t="s">
        <v>2918</v>
      </c>
      <c r="H1140" s="661" t="s">
        <v>1453</v>
      </c>
      <c r="I1140" s="661" t="s">
        <v>2467</v>
      </c>
      <c r="J1140" s="661" t="s">
        <v>611</v>
      </c>
      <c r="K1140" s="661" t="s">
        <v>2833</v>
      </c>
      <c r="L1140" s="662">
        <v>154.36000000000001</v>
      </c>
      <c r="M1140" s="662">
        <v>308.72000000000003</v>
      </c>
      <c r="N1140" s="661">
        <v>2</v>
      </c>
      <c r="O1140" s="742">
        <v>1</v>
      </c>
      <c r="P1140" s="662">
        <v>308.72000000000003</v>
      </c>
      <c r="Q1140" s="677">
        <v>1</v>
      </c>
      <c r="R1140" s="661">
        <v>2</v>
      </c>
      <c r="S1140" s="677">
        <v>1</v>
      </c>
      <c r="T1140" s="742">
        <v>1</v>
      </c>
      <c r="U1140" s="700">
        <v>1</v>
      </c>
    </row>
    <row r="1141" spans="1:21" ht="14.4" customHeight="1" x14ac:dyDescent="0.3">
      <c r="A1141" s="660">
        <v>32</v>
      </c>
      <c r="B1141" s="661" t="s">
        <v>567</v>
      </c>
      <c r="C1141" s="661">
        <v>89301322</v>
      </c>
      <c r="D1141" s="740" t="s">
        <v>4384</v>
      </c>
      <c r="E1141" s="741" t="s">
        <v>2892</v>
      </c>
      <c r="F1141" s="661" t="s">
        <v>2867</v>
      </c>
      <c r="G1141" s="661" t="s">
        <v>2918</v>
      </c>
      <c r="H1141" s="661" t="s">
        <v>1453</v>
      </c>
      <c r="I1141" s="661" t="s">
        <v>3413</v>
      </c>
      <c r="J1141" s="661" t="s">
        <v>3414</v>
      </c>
      <c r="K1141" s="661" t="s">
        <v>2755</v>
      </c>
      <c r="L1141" s="662">
        <v>145.02000000000001</v>
      </c>
      <c r="M1141" s="662">
        <v>435.06000000000006</v>
      </c>
      <c r="N1141" s="661">
        <v>3</v>
      </c>
      <c r="O1141" s="742">
        <v>1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32</v>
      </c>
      <c r="B1142" s="661" t="s">
        <v>567</v>
      </c>
      <c r="C1142" s="661">
        <v>89301322</v>
      </c>
      <c r="D1142" s="740" t="s">
        <v>4384</v>
      </c>
      <c r="E1142" s="741" t="s">
        <v>2892</v>
      </c>
      <c r="F1142" s="661" t="s">
        <v>2867</v>
      </c>
      <c r="G1142" s="661" t="s">
        <v>2918</v>
      </c>
      <c r="H1142" s="661" t="s">
        <v>1453</v>
      </c>
      <c r="I1142" s="661" t="s">
        <v>3413</v>
      </c>
      <c r="J1142" s="661" t="s">
        <v>3414</v>
      </c>
      <c r="K1142" s="661" t="s">
        <v>2755</v>
      </c>
      <c r="L1142" s="662">
        <v>149.52000000000001</v>
      </c>
      <c r="M1142" s="662">
        <v>448.56000000000006</v>
      </c>
      <c r="N1142" s="661">
        <v>3</v>
      </c>
      <c r="O1142" s="742">
        <v>0.5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32</v>
      </c>
      <c r="B1143" s="661" t="s">
        <v>567</v>
      </c>
      <c r="C1143" s="661">
        <v>89301322</v>
      </c>
      <c r="D1143" s="740" t="s">
        <v>4384</v>
      </c>
      <c r="E1143" s="741" t="s">
        <v>2892</v>
      </c>
      <c r="F1143" s="661" t="s">
        <v>2867</v>
      </c>
      <c r="G1143" s="661" t="s">
        <v>3113</v>
      </c>
      <c r="H1143" s="661" t="s">
        <v>568</v>
      </c>
      <c r="I1143" s="661" t="s">
        <v>4070</v>
      </c>
      <c r="J1143" s="661" t="s">
        <v>4071</v>
      </c>
      <c r="K1143" s="661" t="s">
        <v>1585</v>
      </c>
      <c r="L1143" s="662">
        <v>70.23</v>
      </c>
      <c r="M1143" s="662">
        <v>70.23</v>
      </c>
      <c r="N1143" s="661">
        <v>1</v>
      </c>
      <c r="O1143" s="742">
        <v>0.5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32</v>
      </c>
      <c r="B1144" s="661" t="s">
        <v>567</v>
      </c>
      <c r="C1144" s="661">
        <v>89301322</v>
      </c>
      <c r="D1144" s="740" t="s">
        <v>4384</v>
      </c>
      <c r="E1144" s="741" t="s">
        <v>2892</v>
      </c>
      <c r="F1144" s="661" t="s">
        <v>2867</v>
      </c>
      <c r="G1144" s="661" t="s">
        <v>3017</v>
      </c>
      <c r="H1144" s="661" t="s">
        <v>568</v>
      </c>
      <c r="I1144" s="661" t="s">
        <v>1716</v>
      </c>
      <c r="J1144" s="661" t="s">
        <v>1717</v>
      </c>
      <c r="K1144" s="661" t="s">
        <v>2760</v>
      </c>
      <c r="L1144" s="662">
        <v>66.819999999999993</v>
      </c>
      <c r="M1144" s="662">
        <v>400.91999999999996</v>
      </c>
      <c r="N1144" s="661">
        <v>6</v>
      </c>
      <c r="O1144" s="742">
        <v>1.5</v>
      </c>
      <c r="P1144" s="662">
        <v>400.91999999999996</v>
      </c>
      <c r="Q1144" s="677">
        <v>1</v>
      </c>
      <c r="R1144" s="661">
        <v>6</v>
      </c>
      <c r="S1144" s="677">
        <v>1</v>
      </c>
      <c r="T1144" s="742">
        <v>1.5</v>
      </c>
      <c r="U1144" s="700">
        <v>1</v>
      </c>
    </row>
    <row r="1145" spans="1:21" ht="14.4" customHeight="1" x14ac:dyDescent="0.3">
      <c r="A1145" s="660">
        <v>32</v>
      </c>
      <c r="B1145" s="661" t="s">
        <v>567</v>
      </c>
      <c r="C1145" s="661">
        <v>89301322</v>
      </c>
      <c r="D1145" s="740" t="s">
        <v>4384</v>
      </c>
      <c r="E1145" s="741" t="s">
        <v>2892</v>
      </c>
      <c r="F1145" s="661" t="s">
        <v>2867</v>
      </c>
      <c r="G1145" s="661" t="s">
        <v>3301</v>
      </c>
      <c r="H1145" s="661" t="s">
        <v>568</v>
      </c>
      <c r="I1145" s="661" t="s">
        <v>2169</v>
      </c>
      <c r="J1145" s="661" t="s">
        <v>3426</v>
      </c>
      <c r="K1145" s="661" t="s">
        <v>3427</v>
      </c>
      <c r="L1145" s="662">
        <v>484.46</v>
      </c>
      <c r="M1145" s="662">
        <v>1453.3799999999999</v>
      </c>
      <c r="N1145" s="661">
        <v>3</v>
      </c>
      <c r="O1145" s="742">
        <v>1.5</v>
      </c>
      <c r="P1145" s="662">
        <v>1453.3799999999999</v>
      </c>
      <c r="Q1145" s="677">
        <v>1</v>
      </c>
      <c r="R1145" s="661">
        <v>3</v>
      </c>
      <c r="S1145" s="677">
        <v>1</v>
      </c>
      <c r="T1145" s="742">
        <v>1.5</v>
      </c>
      <c r="U1145" s="700">
        <v>1</v>
      </c>
    </row>
    <row r="1146" spans="1:21" ht="14.4" customHeight="1" x14ac:dyDescent="0.3">
      <c r="A1146" s="660">
        <v>32</v>
      </c>
      <c r="B1146" s="661" t="s">
        <v>567</v>
      </c>
      <c r="C1146" s="661">
        <v>89301322</v>
      </c>
      <c r="D1146" s="740" t="s">
        <v>4384</v>
      </c>
      <c r="E1146" s="741" t="s">
        <v>2892</v>
      </c>
      <c r="F1146" s="661" t="s">
        <v>2867</v>
      </c>
      <c r="G1146" s="661" t="s">
        <v>3301</v>
      </c>
      <c r="H1146" s="661" t="s">
        <v>568</v>
      </c>
      <c r="I1146" s="661" t="s">
        <v>3428</v>
      </c>
      <c r="J1146" s="661" t="s">
        <v>3429</v>
      </c>
      <c r="K1146" s="661" t="s">
        <v>3430</v>
      </c>
      <c r="L1146" s="662">
        <v>968.92</v>
      </c>
      <c r="M1146" s="662">
        <v>1937.84</v>
      </c>
      <c r="N1146" s="661">
        <v>2</v>
      </c>
      <c r="O1146" s="742">
        <v>0.5</v>
      </c>
      <c r="P1146" s="662">
        <v>1937.84</v>
      </c>
      <c r="Q1146" s="677">
        <v>1</v>
      </c>
      <c r="R1146" s="661">
        <v>2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32</v>
      </c>
      <c r="B1147" s="661" t="s">
        <v>567</v>
      </c>
      <c r="C1147" s="661">
        <v>89301322</v>
      </c>
      <c r="D1147" s="740" t="s">
        <v>4384</v>
      </c>
      <c r="E1147" s="741" t="s">
        <v>2892</v>
      </c>
      <c r="F1147" s="661" t="s">
        <v>2867</v>
      </c>
      <c r="G1147" s="661" t="s">
        <v>2922</v>
      </c>
      <c r="H1147" s="661" t="s">
        <v>568</v>
      </c>
      <c r="I1147" s="661" t="s">
        <v>828</v>
      </c>
      <c r="J1147" s="661" t="s">
        <v>2046</v>
      </c>
      <c r="K1147" s="661" t="s">
        <v>2981</v>
      </c>
      <c r="L1147" s="662">
        <v>123.3</v>
      </c>
      <c r="M1147" s="662">
        <v>246.6</v>
      </c>
      <c r="N1147" s="661">
        <v>2</v>
      </c>
      <c r="O1147" s="742">
        <v>1</v>
      </c>
      <c r="P1147" s="662">
        <v>246.6</v>
      </c>
      <c r="Q1147" s="677">
        <v>1</v>
      </c>
      <c r="R1147" s="661">
        <v>2</v>
      </c>
      <c r="S1147" s="677">
        <v>1</v>
      </c>
      <c r="T1147" s="742">
        <v>1</v>
      </c>
      <c r="U1147" s="700">
        <v>1</v>
      </c>
    </row>
    <row r="1148" spans="1:21" ht="14.4" customHeight="1" x14ac:dyDescent="0.3">
      <c r="A1148" s="660">
        <v>32</v>
      </c>
      <c r="B1148" s="661" t="s">
        <v>567</v>
      </c>
      <c r="C1148" s="661">
        <v>89301322</v>
      </c>
      <c r="D1148" s="740" t="s">
        <v>4384</v>
      </c>
      <c r="E1148" s="741" t="s">
        <v>2892</v>
      </c>
      <c r="F1148" s="661" t="s">
        <v>2867</v>
      </c>
      <c r="G1148" s="661" t="s">
        <v>2922</v>
      </c>
      <c r="H1148" s="661" t="s">
        <v>568</v>
      </c>
      <c r="I1148" s="661" t="s">
        <v>2923</v>
      </c>
      <c r="J1148" s="661" t="s">
        <v>2046</v>
      </c>
      <c r="K1148" s="661" t="s">
        <v>2924</v>
      </c>
      <c r="L1148" s="662">
        <v>0</v>
      </c>
      <c r="M1148" s="662">
        <v>0</v>
      </c>
      <c r="N1148" s="661">
        <v>1</v>
      </c>
      <c r="O1148" s="742">
        <v>0.5</v>
      </c>
      <c r="P1148" s="662">
        <v>0</v>
      </c>
      <c r="Q1148" s="677"/>
      <c r="R1148" s="661">
        <v>1</v>
      </c>
      <c r="S1148" s="677">
        <v>1</v>
      </c>
      <c r="T1148" s="742">
        <v>0.5</v>
      </c>
      <c r="U1148" s="700">
        <v>1</v>
      </c>
    </row>
    <row r="1149" spans="1:21" ht="14.4" customHeight="1" x14ac:dyDescent="0.3">
      <c r="A1149" s="660">
        <v>32</v>
      </c>
      <c r="B1149" s="661" t="s">
        <v>567</v>
      </c>
      <c r="C1149" s="661">
        <v>89301322</v>
      </c>
      <c r="D1149" s="740" t="s">
        <v>4384</v>
      </c>
      <c r="E1149" s="741" t="s">
        <v>2892</v>
      </c>
      <c r="F1149" s="661" t="s">
        <v>2867</v>
      </c>
      <c r="G1149" s="661" t="s">
        <v>2925</v>
      </c>
      <c r="H1149" s="661" t="s">
        <v>568</v>
      </c>
      <c r="I1149" s="661" t="s">
        <v>1821</v>
      </c>
      <c r="J1149" s="661" t="s">
        <v>1822</v>
      </c>
      <c r="K1149" s="661" t="s">
        <v>2781</v>
      </c>
      <c r="L1149" s="662">
        <v>2991.23</v>
      </c>
      <c r="M1149" s="662">
        <v>50850.91</v>
      </c>
      <c r="N1149" s="661">
        <v>17</v>
      </c>
      <c r="O1149" s="742">
        <v>5.5</v>
      </c>
      <c r="P1149" s="662">
        <v>20938.61</v>
      </c>
      <c r="Q1149" s="677">
        <v>0.41176470588235292</v>
      </c>
      <c r="R1149" s="661">
        <v>7</v>
      </c>
      <c r="S1149" s="677">
        <v>0.41176470588235292</v>
      </c>
      <c r="T1149" s="742">
        <v>2</v>
      </c>
      <c r="U1149" s="700">
        <v>0.36363636363636365</v>
      </c>
    </row>
    <row r="1150" spans="1:21" ht="14.4" customHeight="1" x14ac:dyDescent="0.3">
      <c r="A1150" s="660">
        <v>32</v>
      </c>
      <c r="B1150" s="661" t="s">
        <v>567</v>
      </c>
      <c r="C1150" s="661">
        <v>89301322</v>
      </c>
      <c r="D1150" s="740" t="s">
        <v>4384</v>
      </c>
      <c r="E1150" s="741" t="s">
        <v>2892</v>
      </c>
      <c r="F1150" s="661" t="s">
        <v>2867</v>
      </c>
      <c r="G1150" s="661" t="s">
        <v>2930</v>
      </c>
      <c r="H1150" s="661" t="s">
        <v>568</v>
      </c>
      <c r="I1150" s="661" t="s">
        <v>2931</v>
      </c>
      <c r="J1150" s="661" t="s">
        <v>2932</v>
      </c>
      <c r="K1150" s="661" t="s">
        <v>2933</v>
      </c>
      <c r="L1150" s="662">
        <v>0</v>
      </c>
      <c r="M1150" s="662">
        <v>0</v>
      </c>
      <c r="N1150" s="661">
        <v>1</v>
      </c>
      <c r="O1150" s="742">
        <v>0.5</v>
      </c>
      <c r="P1150" s="662">
        <v>0</v>
      </c>
      <c r="Q1150" s="677"/>
      <c r="R1150" s="661">
        <v>1</v>
      </c>
      <c r="S1150" s="677">
        <v>1</v>
      </c>
      <c r="T1150" s="742">
        <v>0.5</v>
      </c>
      <c r="U1150" s="700">
        <v>1</v>
      </c>
    </row>
    <row r="1151" spans="1:21" ht="14.4" customHeight="1" x14ac:dyDescent="0.3">
      <c r="A1151" s="660">
        <v>32</v>
      </c>
      <c r="B1151" s="661" t="s">
        <v>567</v>
      </c>
      <c r="C1151" s="661">
        <v>89301322</v>
      </c>
      <c r="D1151" s="740" t="s">
        <v>4384</v>
      </c>
      <c r="E1151" s="741" t="s">
        <v>2892</v>
      </c>
      <c r="F1151" s="661" t="s">
        <v>2867</v>
      </c>
      <c r="G1151" s="661" t="s">
        <v>3156</v>
      </c>
      <c r="H1151" s="661" t="s">
        <v>568</v>
      </c>
      <c r="I1151" s="661" t="s">
        <v>966</v>
      </c>
      <c r="J1151" s="661" t="s">
        <v>967</v>
      </c>
      <c r="K1151" s="661" t="s">
        <v>3157</v>
      </c>
      <c r="L1151" s="662">
        <v>420.07</v>
      </c>
      <c r="M1151" s="662">
        <v>2100.35</v>
      </c>
      <c r="N1151" s="661">
        <v>5</v>
      </c>
      <c r="O1151" s="742">
        <v>2.5</v>
      </c>
      <c r="P1151" s="662">
        <v>420.07</v>
      </c>
      <c r="Q1151" s="677">
        <v>0.2</v>
      </c>
      <c r="R1151" s="661">
        <v>1</v>
      </c>
      <c r="S1151" s="677">
        <v>0.2</v>
      </c>
      <c r="T1151" s="742">
        <v>0.5</v>
      </c>
      <c r="U1151" s="700">
        <v>0.2</v>
      </c>
    </row>
    <row r="1152" spans="1:21" ht="14.4" customHeight="1" x14ac:dyDescent="0.3">
      <c r="A1152" s="660">
        <v>32</v>
      </c>
      <c r="B1152" s="661" t="s">
        <v>567</v>
      </c>
      <c r="C1152" s="661">
        <v>89301322</v>
      </c>
      <c r="D1152" s="740" t="s">
        <v>4384</v>
      </c>
      <c r="E1152" s="741" t="s">
        <v>2892</v>
      </c>
      <c r="F1152" s="661" t="s">
        <v>2867</v>
      </c>
      <c r="G1152" s="661" t="s">
        <v>3162</v>
      </c>
      <c r="H1152" s="661" t="s">
        <v>568</v>
      </c>
      <c r="I1152" s="661" t="s">
        <v>705</v>
      </c>
      <c r="J1152" s="661" t="s">
        <v>706</v>
      </c>
      <c r="K1152" s="661" t="s">
        <v>707</v>
      </c>
      <c r="L1152" s="662">
        <v>52.97</v>
      </c>
      <c r="M1152" s="662">
        <v>158.91</v>
      </c>
      <c r="N1152" s="661">
        <v>3</v>
      </c>
      <c r="O1152" s="742">
        <v>1</v>
      </c>
      <c r="P1152" s="662">
        <v>158.91</v>
      </c>
      <c r="Q1152" s="677">
        <v>1</v>
      </c>
      <c r="R1152" s="661">
        <v>3</v>
      </c>
      <c r="S1152" s="677">
        <v>1</v>
      </c>
      <c r="T1152" s="742">
        <v>1</v>
      </c>
      <c r="U1152" s="700">
        <v>1</v>
      </c>
    </row>
    <row r="1153" spans="1:21" ht="14.4" customHeight="1" x14ac:dyDescent="0.3">
      <c r="A1153" s="660">
        <v>32</v>
      </c>
      <c r="B1153" s="661" t="s">
        <v>567</v>
      </c>
      <c r="C1153" s="661">
        <v>89301322</v>
      </c>
      <c r="D1153" s="740" t="s">
        <v>4384</v>
      </c>
      <c r="E1153" s="741" t="s">
        <v>2892</v>
      </c>
      <c r="F1153" s="661" t="s">
        <v>2867</v>
      </c>
      <c r="G1153" s="661" t="s">
        <v>2934</v>
      </c>
      <c r="H1153" s="661" t="s">
        <v>568</v>
      </c>
      <c r="I1153" s="661" t="s">
        <v>1840</v>
      </c>
      <c r="J1153" s="661" t="s">
        <v>1841</v>
      </c>
      <c r="K1153" s="661" t="s">
        <v>2781</v>
      </c>
      <c r="L1153" s="662">
        <v>588.04999999999995</v>
      </c>
      <c r="M1153" s="662">
        <v>1176.0999999999999</v>
      </c>
      <c r="N1153" s="661">
        <v>2</v>
      </c>
      <c r="O1153" s="742">
        <v>0.5</v>
      </c>
      <c r="P1153" s="662">
        <v>1176.0999999999999</v>
      </c>
      <c r="Q1153" s="677">
        <v>1</v>
      </c>
      <c r="R1153" s="661">
        <v>2</v>
      </c>
      <c r="S1153" s="677">
        <v>1</v>
      </c>
      <c r="T1153" s="742">
        <v>0.5</v>
      </c>
      <c r="U1153" s="700">
        <v>1</v>
      </c>
    </row>
    <row r="1154" spans="1:21" ht="14.4" customHeight="1" x14ac:dyDescent="0.3">
      <c r="A1154" s="660">
        <v>32</v>
      </c>
      <c r="B1154" s="661" t="s">
        <v>567</v>
      </c>
      <c r="C1154" s="661">
        <v>89301322</v>
      </c>
      <c r="D1154" s="740" t="s">
        <v>4384</v>
      </c>
      <c r="E1154" s="741" t="s">
        <v>2892</v>
      </c>
      <c r="F1154" s="661" t="s">
        <v>2867</v>
      </c>
      <c r="G1154" s="661" t="s">
        <v>2939</v>
      </c>
      <c r="H1154" s="661" t="s">
        <v>568</v>
      </c>
      <c r="I1154" s="661" t="s">
        <v>2940</v>
      </c>
      <c r="J1154" s="661" t="s">
        <v>1736</v>
      </c>
      <c r="K1154" s="661" t="s">
        <v>2941</v>
      </c>
      <c r="L1154" s="662">
        <v>83.79</v>
      </c>
      <c r="M1154" s="662">
        <v>167.58</v>
      </c>
      <c r="N1154" s="661">
        <v>2</v>
      </c>
      <c r="O1154" s="742">
        <v>1</v>
      </c>
      <c r="P1154" s="662">
        <v>83.79</v>
      </c>
      <c r="Q1154" s="677">
        <v>0.5</v>
      </c>
      <c r="R1154" s="661">
        <v>1</v>
      </c>
      <c r="S1154" s="677">
        <v>0.5</v>
      </c>
      <c r="T1154" s="742">
        <v>0.5</v>
      </c>
      <c r="U1154" s="700">
        <v>0.5</v>
      </c>
    </row>
    <row r="1155" spans="1:21" ht="14.4" customHeight="1" x14ac:dyDescent="0.3">
      <c r="A1155" s="660">
        <v>32</v>
      </c>
      <c r="B1155" s="661" t="s">
        <v>567</v>
      </c>
      <c r="C1155" s="661">
        <v>89301322</v>
      </c>
      <c r="D1155" s="740" t="s">
        <v>4384</v>
      </c>
      <c r="E1155" s="741" t="s">
        <v>2892</v>
      </c>
      <c r="F1155" s="661" t="s">
        <v>2867</v>
      </c>
      <c r="G1155" s="661" t="s">
        <v>2939</v>
      </c>
      <c r="H1155" s="661" t="s">
        <v>568</v>
      </c>
      <c r="I1155" s="661" t="s">
        <v>1719</v>
      </c>
      <c r="J1155" s="661" t="s">
        <v>1720</v>
      </c>
      <c r="K1155" s="661" t="s">
        <v>2763</v>
      </c>
      <c r="L1155" s="662">
        <v>111.72</v>
      </c>
      <c r="M1155" s="662">
        <v>111.72</v>
      </c>
      <c r="N1155" s="661">
        <v>1</v>
      </c>
      <c r="O1155" s="742">
        <v>0.5</v>
      </c>
      <c r="P1155" s="662">
        <v>111.72</v>
      </c>
      <c r="Q1155" s="677">
        <v>1</v>
      </c>
      <c r="R1155" s="661">
        <v>1</v>
      </c>
      <c r="S1155" s="677">
        <v>1</v>
      </c>
      <c r="T1155" s="742">
        <v>0.5</v>
      </c>
      <c r="U1155" s="700">
        <v>1</v>
      </c>
    </row>
    <row r="1156" spans="1:21" ht="14.4" customHeight="1" x14ac:dyDescent="0.3">
      <c r="A1156" s="660">
        <v>32</v>
      </c>
      <c r="B1156" s="661" t="s">
        <v>567</v>
      </c>
      <c r="C1156" s="661">
        <v>89301322</v>
      </c>
      <c r="D1156" s="740" t="s">
        <v>4384</v>
      </c>
      <c r="E1156" s="741" t="s">
        <v>2892</v>
      </c>
      <c r="F1156" s="661" t="s">
        <v>2867</v>
      </c>
      <c r="G1156" s="661" t="s">
        <v>2939</v>
      </c>
      <c r="H1156" s="661" t="s">
        <v>568</v>
      </c>
      <c r="I1156" s="661" t="s">
        <v>4072</v>
      </c>
      <c r="J1156" s="661" t="s">
        <v>1736</v>
      </c>
      <c r="K1156" s="661" t="s">
        <v>3997</v>
      </c>
      <c r="L1156" s="662">
        <v>167.58</v>
      </c>
      <c r="M1156" s="662">
        <v>167.58</v>
      </c>
      <c r="N1156" s="661">
        <v>1</v>
      </c>
      <c r="O1156" s="742">
        <v>0.5</v>
      </c>
      <c r="P1156" s="662">
        <v>167.58</v>
      </c>
      <c r="Q1156" s="677">
        <v>1</v>
      </c>
      <c r="R1156" s="661">
        <v>1</v>
      </c>
      <c r="S1156" s="677">
        <v>1</v>
      </c>
      <c r="T1156" s="742">
        <v>0.5</v>
      </c>
      <c r="U1156" s="700">
        <v>1</v>
      </c>
    </row>
    <row r="1157" spans="1:21" ht="14.4" customHeight="1" x14ac:dyDescent="0.3">
      <c r="A1157" s="660">
        <v>32</v>
      </c>
      <c r="B1157" s="661" t="s">
        <v>567</v>
      </c>
      <c r="C1157" s="661">
        <v>89301322</v>
      </c>
      <c r="D1157" s="740" t="s">
        <v>4384</v>
      </c>
      <c r="E1157" s="741" t="s">
        <v>2892</v>
      </c>
      <c r="F1157" s="661" t="s">
        <v>2867</v>
      </c>
      <c r="G1157" s="661" t="s">
        <v>3168</v>
      </c>
      <c r="H1157" s="661" t="s">
        <v>568</v>
      </c>
      <c r="I1157" s="661" t="s">
        <v>3267</v>
      </c>
      <c r="J1157" s="661" t="s">
        <v>3268</v>
      </c>
      <c r="K1157" s="661" t="s">
        <v>3269</v>
      </c>
      <c r="L1157" s="662">
        <v>52.75</v>
      </c>
      <c r="M1157" s="662">
        <v>158.25</v>
      </c>
      <c r="N1157" s="661">
        <v>3</v>
      </c>
      <c r="O1157" s="742">
        <v>1.5</v>
      </c>
      <c r="P1157" s="662">
        <v>52.75</v>
      </c>
      <c r="Q1157" s="677">
        <v>0.33333333333333331</v>
      </c>
      <c r="R1157" s="661">
        <v>1</v>
      </c>
      <c r="S1157" s="677">
        <v>0.33333333333333331</v>
      </c>
      <c r="T1157" s="742">
        <v>0.5</v>
      </c>
      <c r="U1157" s="700">
        <v>0.33333333333333331</v>
      </c>
    </row>
    <row r="1158" spans="1:21" ht="14.4" customHeight="1" x14ac:dyDescent="0.3">
      <c r="A1158" s="660">
        <v>32</v>
      </c>
      <c r="B1158" s="661" t="s">
        <v>567</v>
      </c>
      <c r="C1158" s="661">
        <v>89301322</v>
      </c>
      <c r="D1158" s="740" t="s">
        <v>4384</v>
      </c>
      <c r="E1158" s="741" t="s">
        <v>2892</v>
      </c>
      <c r="F1158" s="661" t="s">
        <v>2867</v>
      </c>
      <c r="G1158" s="661" t="s">
        <v>3168</v>
      </c>
      <c r="H1158" s="661" t="s">
        <v>568</v>
      </c>
      <c r="I1158" s="661" t="s">
        <v>3169</v>
      </c>
      <c r="J1158" s="661" t="s">
        <v>3170</v>
      </c>
      <c r="K1158" s="661" t="s">
        <v>3171</v>
      </c>
      <c r="L1158" s="662">
        <v>29.54</v>
      </c>
      <c r="M1158" s="662">
        <v>29.54</v>
      </c>
      <c r="N1158" s="661">
        <v>1</v>
      </c>
      <c r="O1158" s="742">
        <v>0.5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32</v>
      </c>
      <c r="B1159" s="661" t="s">
        <v>567</v>
      </c>
      <c r="C1159" s="661">
        <v>89301322</v>
      </c>
      <c r="D1159" s="740" t="s">
        <v>4384</v>
      </c>
      <c r="E1159" s="741" t="s">
        <v>2892</v>
      </c>
      <c r="F1159" s="661" t="s">
        <v>2867</v>
      </c>
      <c r="G1159" s="661" t="s">
        <v>2942</v>
      </c>
      <c r="H1159" s="661" t="s">
        <v>568</v>
      </c>
      <c r="I1159" s="661" t="s">
        <v>808</v>
      </c>
      <c r="J1159" s="661" t="s">
        <v>2943</v>
      </c>
      <c r="K1159" s="661" t="s">
        <v>2944</v>
      </c>
      <c r="L1159" s="662">
        <v>88.76</v>
      </c>
      <c r="M1159" s="662">
        <v>355.04</v>
      </c>
      <c r="N1159" s="661">
        <v>4</v>
      </c>
      <c r="O1159" s="742">
        <v>1.5</v>
      </c>
      <c r="P1159" s="662">
        <v>177.52</v>
      </c>
      <c r="Q1159" s="677">
        <v>0.5</v>
      </c>
      <c r="R1159" s="661">
        <v>2</v>
      </c>
      <c r="S1159" s="677">
        <v>0.5</v>
      </c>
      <c r="T1159" s="742">
        <v>1</v>
      </c>
      <c r="U1159" s="700">
        <v>0.66666666666666663</v>
      </c>
    </row>
    <row r="1160" spans="1:21" ht="14.4" customHeight="1" x14ac:dyDescent="0.3">
      <c r="A1160" s="660">
        <v>32</v>
      </c>
      <c r="B1160" s="661" t="s">
        <v>567</v>
      </c>
      <c r="C1160" s="661">
        <v>89301322</v>
      </c>
      <c r="D1160" s="740" t="s">
        <v>4384</v>
      </c>
      <c r="E1160" s="741" t="s">
        <v>2892</v>
      </c>
      <c r="F1160" s="661" t="s">
        <v>2867</v>
      </c>
      <c r="G1160" s="661" t="s">
        <v>3184</v>
      </c>
      <c r="H1160" s="661" t="s">
        <v>1453</v>
      </c>
      <c r="I1160" s="661" t="s">
        <v>3784</v>
      </c>
      <c r="J1160" s="661" t="s">
        <v>3785</v>
      </c>
      <c r="K1160" s="661" t="s">
        <v>3786</v>
      </c>
      <c r="L1160" s="662">
        <v>62.24</v>
      </c>
      <c r="M1160" s="662">
        <v>62.24</v>
      </c>
      <c r="N1160" s="661">
        <v>1</v>
      </c>
      <c r="O1160" s="742">
        <v>0.5</v>
      </c>
      <c r="P1160" s="662">
        <v>62.24</v>
      </c>
      <c r="Q1160" s="677">
        <v>1</v>
      </c>
      <c r="R1160" s="661">
        <v>1</v>
      </c>
      <c r="S1160" s="677">
        <v>1</v>
      </c>
      <c r="T1160" s="742">
        <v>0.5</v>
      </c>
      <c r="U1160" s="700">
        <v>1</v>
      </c>
    </row>
    <row r="1161" spans="1:21" ht="14.4" customHeight="1" x14ac:dyDescent="0.3">
      <c r="A1161" s="660">
        <v>32</v>
      </c>
      <c r="B1161" s="661" t="s">
        <v>567</v>
      </c>
      <c r="C1161" s="661">
        <v>89301322</v>
      </c>
      <c r="D1161" s="740" t="s">
        <v>4384</v>
      </c>
      <c r="E1161" s="741" t="s">
        <v>2892</v>
      </c>
      <c r="F1161" s="661" t="s">
        <v>2867</v>
      </c>
      <c r="G1161" s="661" t="s">
        <v>3184</v>
      </c>
      <c r="H1161" s="661" t="s">
        <v>1453</v>
      </c>
      <c r="I1161" s="661" t="s">
        <v>2344</v>
      </c>
      <c r="J1161" s="661" t="s">
        <v>2345</v>
      </c>
      <c r="K1161" s="661" t="s">
        <v>2830</v>
      </c>
      <c r="L1161" s="662">
        <v>82.99</v>
      </c>
      <c r="M1161" s="662">
        <v>82.99</v>
      </c>
      <c r="N1161" s="661">
        <v>1</v>
      </c>
      <c r="O1161" s="742">
        <v>1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32</v>
      </c>
      <c r="B1162" s="661" t="s">
        <v>567</v>
      </c>
      <c r="C1162" s="661">
        <v>89301322</v>
      </c>
      <c r="D1162" s="740" t="s">
        <v>4384</v>
      </c>
      <c r="E1162" s="741" t="s">
        <v>2892</v>
      </c>
      <c r="F1162" s="661" t="s">
        <v>2867</v>
      </c>
      <c r="G1162" s="661" t="s">
        <v>4073</v>
      </c>
      <c r="H1162" s="661" t="s">
        <v>568</v>
      </c>
      <c r="I1162" s="661" t="s">
        <v>4074</v>
      </c>
      <c r="J1162" s="661" t="s">
        <v>4075</v>
      </c>
      <c r="K1162" s="661" t="s">
        <v>4076</v>
      </c>
      <c r="L1162" s="662">
        <v>64.56</v>
      </c>
      <c r="M1162" s="662">
        <v>64.56</v>
      </c>
      <c r="N1162" s="661">
        <v>1</v>
      </c>
      <c r="O1162" s="742">
        <v>0.5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32</v>
      </c>
      <c r="B1163" s="661" t="s">
        <v>567</v>
      </c>
      <c r="C1163" s="661">
        <v>89301322</v>
      </c>
      <c r="D1163" s="740" t="s">
        <v>4384</v>
      </c>
      <c r="E1163" s="741" t="s">
        <v>2892</v>
      </c>
      <c r="F1163" s="661" t="s">
        <v>2867</v>
      </c>
      <c r="G1163" s="661" t="s">
        <v>2995</v>
      </c>
      <c r="H1163" s="661" t="s">
        <v>568</v>
      </c>
      <c r="I1163" s="661" t="s">
        <v>713</v>
      </c>
      <c r="J1163" s="661" t="s">
        <v>2996</v>
      </c>
      <c r="K1163" s="661" t="s">
        <v>2997</v>
      </c>
      <c r="L1163" s="662">
        <v>0</v>
      </c>
      <c r="M1163" s="662">
        <v>0</v>
      </c>
      <c r="N1163" s="661">
        <v>1</v>
      </c>
      <c r="O1163" s="742">
        <v>0.5</v>
      </c>
      <c r="P1163" s="662">
        <v>0</v>
      </c>
      <c r="Q1163" s="677"/>
      <c r="R1163" s="661">
        <v>1</v>
      </c>
      <c r="S1163" s="677">
        <v>1</v>
      </c>
      <c r="T1163" s="742">
        <v>0.5</v>
      </c>
      <c r="U1163" s="700">
        <v>1</v>
      </c>
    </row>
    <row r="1164" spans="1:21" ht="14.4" customHeight="1" x14ac:dyDescent="0.3">
      <c r="A1164" s="660">
        <v>32</v>
      </c>
      <c r="B1164" s="661" t="s">
        <v>567</v>
      </c>
      <c r="C1164" s="661">
        <v>89301322</v>
      </c>
      <c r="D1164" s="740" t="s">
        <v>4384</v>
      </c>
      <c r="E1164" s="741" t="s">
        <v>2892</v>
      </c>
      <c r="F1164" s="661" t="s">
        <v>2867</v>
      </c>
      <c r="G1164" s="661" t="s">
        <v>2945</v>
      </c>
      <c r="H1164" s="661" t="s">
        <v>568</v>
      </c>
      <c r="I1164" s="661" t="s">
        <v>2946</v>
      </c>
      <c r="J1164" s="661" t="s">
        <v>2947</v>
      </c>
      <c r="K1164" s="661" t="s">
        <v>2948</v>
      </c>
      <c r="L1164" s="662">
        <v>1121.25</v>
      </c>
      <c r="M1164" s="662">
        <v>2242.5</v>
      </c>
      <c r="N1164" s="661">
        <v>2</v>
      </c>
      <c r="O1164" s="742">
        <v>1</v>
      </c>
      <c r="P1164" s="662">
        <v>2242.5</v>
      </c>
      <c r="Q1164" s="677">
        <v>1</v>
      </c>
      <c r="R1164" s="661">
        <v>2</v>
      </c>
      <c r="S1164" s="677">
        <v>1</v>
      </c>
      <c r="T1164" s="742">
        <v>1</v>
      </c>
      <c r="U1164" s="700">
        <v>1</v>
      </c>
    </row>
    <row r="1165" spans="1:21" ht="14.4" customHeight="1" x14ac:dyDescent="0.3">
      <c r="A1165" s="660">
        <v>32</v>
      </c>
      <c r="B1165" s="661" t="s">
        <v>567</v>
      </c>
      <c r="C1165" s="661">
        <v>89301322</v>
      </c>
      <c r="D1165" s="740" t="s">
        <v>4384</v>
      </c>
      <c r="E1165" s="741" t="s">
        <v>2892</v>
      </c>
      <c r="F1165" s="661" t="s">
        <v>2867</v>
      </c>
      <c r="G1165" s="661" t="s">
        <v>3055</v>
      </c>
      <c r="H1165" s="661" t="s">
        <v>568</v>
      </c>
      <c r="I1165" s="661" t="s">
        <v>740</v>
      </c>
      <c r="J1165" s="661" t="s">
        <v>4077</v>
      </c>
      <c r="K1165" s="661" t="s">
        <v>4078</v>
      </c>
      <c r="L1165" s="662">
        <v>70.23</v>
      </c>
      <c r="M1165" s="662">
        <v>70.23</v>
      </c>
      <c r="N1165" s="661">
        <v>1</v>
      </c>
      <c r="O1165" s="742">
        <v>1</v>
      </c>
      <c r="P1165" s="662">
        <v>70.23</v>
      </c>
      <c r="Q1165" s="677">
        <v>1</v>
      </c>
      <c r="R1165" s="661">
        <v>1</v>
      </c>
      <c r="S1165" s="677">
        <v>1</v>
      </c>
      <c r="T1165" s="742">
        <v>1</v>
      </c>
      <c r="U1165" s="700">
        <v>1</v>
      </c>
    </row>
    <row r="1166" spans="1:21" ht="14.4" customHeight="1" x14ac:dyDescent="0.3">
      <c r="A1166" s="660">
        <v>32</v>
      </c>
      <c r="B1166" s="661" t="s">
        <v>567</v>
      </c>
      <c r="C1166" s="661">
        <v>89301322</v>
      </c>
      <c r="D1166" s="740" t="s">
        <v>4384</v>
      </c>
      <c r="E1166" s="741" t="s">
        <v>2892</v>
      </c>
      <c r="F1166" s="661" t="s">
        <v>2867</v>
      </c>
      <c r="G1166" s="661" t="s">
        <v>4079</v>
      </c>
      <c r="H1166" s="661" t="s">
        <v>568</v>
      </c>
      <c r="I1166" s="661" t="s">
        <v>4080</v>
      </c>
      <c r="J1166" s="661" t="s">
        <v>4081</v>
      </c>
      <c r="K1166" s="661" t="s">
        <v>4082</v>
      </c>
      <c r="L1166" s="662">
        <v>164.58</v>
      </c>
      <c r="M1166" s="662">
        <v>164.58</v>
      </c>
      <c r="N1166" s="661">
        <v>1</v>
      </c>
      <c r="O1166" s="742">
        <v>0.5</v>
      </c>
      <c r="P1166" s="662">
        <v>164.58</v>
      </c>
      <c r="Q1166" s="677">
        <v>1</v>
      </c>
      <c r="R1166" s="661">
        <v>1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32</v>
      </c>
      <c r="B1167" s="661" t="s">
        <v>567</v>
      </c>
      <c r="C1167" s="661">
        <v>89301322</v>
      </c>
      <c r="D1167" s="740" t="s">
        <v>4384</v>
      </c>
      <c r="E1167" s="741" t="s">
        <v>2892</v>
      </c>
      <c r="F1167" s="661" t="s">
        <v>2867</v>
      </c>
      <c r="G1167" s="661" t="s">
        <v>2954</v>
      </c>
      <c r="H1167" s="661" t="s">
        <v>568</v>
      </c>
      <c r="I1167" s="661" t="s">
        <v>3605</v>
      </c>
      <c r="J1167" s="661" t="s">
        <v>721</v>
      </c>
      <c r="K1167" s="661" t="s">
        <v>722</v>
      </c>
      <c r="L1167" s="662">
        <v>0</v>
      </c>
      <c r="M1167" s="662">
        <v>0</v>
      </c>
      <c r="N1167" s="661">
        <v>1</v>
      </c>
      <c r="O1167" s="742">
        <v>0.5</v>
      </c>
      <c r="P1167" s="662">
        <v>0</v>
      </c>
      <c r="Q1167" s="677"/>
      <c r="R1167" s="661">
        <v>1</v>
      </c>
      <c r="S1167" s="677">
        <v>1</v>
      </c>
      <c r="T1167" s="742">
        <v>0.5</v>
      </c>
      <c r="U1167" s="700">
        <v>1</v>
      </c>
    </row>
    <row r="1168" spans="1:21" ht="14.4" customHeight="1" x14ac:dyDescent="0.3">
      <c r="A1168" s="660">
        <v>32</v>
      </c>
      <c r="B1168" s="661" t="s">
        <v>567</v>
      </c>
      <c r="C1168" s="661">
        <v>89301322</v>
      </c>
      <c r="D1168" s="740" t="s">
        <v>4384</v>
      </c>
      <c r="E1168" s="741" t="s">
        <v>2892</v>
      </c>
      <c r="F1168" s="661" t="s">
        <v>2867</v>
      </c>
      <c r="G1168" s="661" t="s">
        <v>2954</v>
      </c>
      <c r="H1168" s="661" t="s">
        <v>568</v>
      </c>
      <c r="I1168" s="661" t="s">
        <v>3005</v>
      </c>
      <c r="J1168" s="661" t="s">
        <v>2956</v>
      </c>
      <c r="K1168" s="661" t="s">
        <v>722</v>
      </c>
      <c r="L1168" s="662">
        <v>301.2</v>
      </c>
      <c r="M1168" s="662">
        <v>301.2</v>
      </c>
      <c r="N1168" s="661">
        <v>1</v>
      </c>
      <c r="O1168" s="742">
        <v>0.5</v>
      </c>
      <c r="P1168" s="662">
        <v>301.2</v>
      </c>
      <c r="Q1168" s="677">
        <v>1</v>
      </c>
      <c r="R1168" s="661">
        <v>1</v>
      </c>
      <c r="S1168" s="677">
        <v>1</v>
      </c>
      <c r="T1168" s="742">
        <v>0.5</v>
      </c>
      <c r="U1168" s="700">
        <v>1</v>
      </c>
    </row>
    <row r="1169" spans="1:21" ht="14.4" customHeight="1" x14ac:dyDescent="0.3">
      <c r="A1169" s="660">
        <v>32</v>
      </c>
      <c r="B1169" s="661" t="s">
        <v>567</v>
      </c>
      <c r="C1169" s="661">
        <v>89301322</v>
      </c>
      <c r="D1169" s="740" t="s">
        <v>4384</v>
      </c>
      <c r="E1169" s="741" t="s">
        <v>2892</v>
      </c>
      <c r="F1169" s="661" t="s">
        <v>2867</v>
      </c>
      <c r="G1169" s="661" t="s">
        <v>2954</v>
      </c>
      <c r="H1169" s="661" t="s">
        <v>568</v>
      </c>
      <c r="I1169" s="661" t="s">
        <v>720</v>
      </c>
      <c r="J1169" s="661" t="s">
        <v>721</v>
      </c>
      <c r="K1169" s="661" t="s">
        <v>722</v>
      </c>
      <c r="L1169" s="662">
        <v>301.2</v>
      </c>
      <c r="M1169" s="662">
        <v>1807.1999999999998</v>
      </c>
      <c r="N1169" s="661">
        <v>6</v>
      </c>
      <c r="O1169" s="742">
        <v>4</v>
      </c>
      <c r="P1169" s="662">
        <v>903.59999999999991</v>
      </c>
      <c r="Q1169" s="677">
        <v>0.5</v>
      </c>
      <c r="R1169" s="661">
        <v>3</v>
      </c>
      <c r="S1169" s="677">
        <v>0.5</v>
      </c>
      <c r="T1169" s="742">
        <v>2.5</v>
      </c>
      <c r="U1169" s="700">
        <v>0.625</v>
      </c>
    </row>
    <row r="1170" spans="1:21" ht="14.4" customHeight="1" x14ac:dyDescent="0.3">
      <c r="A1170" s="660">
        <v>32</v>
      </c>
      <c r="B1170" s="661" t="s">
        <v>567</v>
      </c>
      <c r="C1170" s="661">
        <v>89301322</v>
      </c>
      <c r="D1170" s="740" t="s">
        <v>4384</v>
      </c>
      <c r="E1170" s="741" t="s">
        <v>2892</v>
      </c>
      <c r="F1170" s="661" t="s">
        <v>2867</v>
      </c>
      <c r="G1170" s="661" t="s">
        <v>3278</v>
      </c>
      <c r="H1170" s="661" t="s">
        <v>568</v>
      </c>
      <c r="I1170" s="661" t="s">
        <v>1384</v>
      </c>
      <c r="J1170" s="661" t="s">
        <v>1385</v>
      </c>
      <c r="K1170" s="661" t="s">
        <v>979</v>
      </c>
      <c r="L1170" s="662">
        <v>108.44</v>
      </c>
      <c r="M1170" s="662">
        <v>108.44</v>
      </c>
      <c r="N1170" s="661">
        <v>1</v>
      </c>
      <c r="O1170" s="742">
        <v>0.5</v>
      </c>
      <c r="P1170" s="662">
        <v>108.44</v>
      </c>
      <c r="Q1170" s="677">
        <v>1</v>
      </c>
      <c r="R1170" s="661">
        <v>1</v>
      </c>
      <c r="S1170" s="677">
        <v>1</v>
      </c>
      <c r="T1170" s="742">
        <v>0.5</v>
      </c>
      <c r="U1170" s="700">
        <v>1</v>
      </c>
    </row>
    <row r="1171" spans="1:21" ht="14.4" customHeight="1" x14ac:dyDescent="0.3">
      <c r="A1171" s="660">
        <v>32</v>
      </c>
      <c r="B1171" s="661" t="s">
        <v>567</v>
      </c>
      <c r="C1171" s="661">
        <v>89301322</v>
      </c>
      <c r="D1171" s="740" t="s">
        <v>4384</v>
      </c>
      <c r="E1171" s="741" t="s">
        <v>2892</v>
      </c>
      <c r="F1171" s="661" t="s">
        <v>2867</v>
      </c>
      <c r="G1171" s="661" t="s">
        <v>2958</v>
      </c>
      <c r="H1171" s="661" t="s">
        <v>568</v>
      </c>
      <c r="I1171" s="661" t="s">
        <v>637</v>
      </c>
      <c r="J1171" s="661" t="s">
        <v>3333</v>
      </c>
      <c r="K1171" s="661" t="s">
        <v>3148</v>
      </c>
      <c r="L1171" s="662">
        <v>24.78</v>
      </c>
      <c r="M1171" s="662">
        <v>148.68</v>
      </c>
      <c r="N1171" s="661">
        <v>6</v>
      </c>
      <c r="O1171" s="742">
        <v>1.5</v>
      </c>
      <c r="P1171" s="662">
        <v>74.34</v>
      </c>
      <c r="Q1171" s="677">
        <v>0.5</v>
      </c>
      <c r="R1171" s="661">
        <v>3</v>
      </c>
      <c r="S1171" s="677">
        <v>0.5</v>
      </c>
      <c r="T1171" s="742">
        <v>1</v>
      </c>
      <c r="U1171" s="700">
        <v>0.66666666666666663</v>
      </c>
    </row>
    <row r="1172" spans="1:21" ht="14.4" customHeight="1" x14ac:dyDescent="0.3">
      <c r="A1172" s="660">
        <v>32</v>
      </c>
      <c r="B1172" s="661" t="s">
        <v>567</v>
      </c>
      <c r="C1172" s="661">
        <v>89301322</v>
      </c>
      <c r="D1172" s="740" t="s">
        <v>4384</v>
      </c>
      <c r="E1172" s="741" t="s">
        <v>2892</v>
      </c>
      <c r="F1172" s="661" t="s">
        <v>2867</v>
      </c>
      <c r="G1172" s="661" t="s">
        <v>2958</v>
      </c>
      <c r="H1172" s="661" t="s">
        <v>568</v>
      </c>
      <c r="I1172" s="661" t="s">
        <v>1032</v>
      </c>
      <c r="J1172" s="661" t="s">
        <v>2959</v>
      </c>
      <c r="K1172" s="661" t="s">
        <v>2960</v>
      </c>
      <c r="L1172" s="662">
        <v>99.11</v>
      </c>
      <c r="M1172" s="662">
        <v>891.99</v>
      </c>
      <c r="N1172" s="661">
        <v>9</v>
      </c>
      <c r="O1172" s="742">
        <v>3.5</v>
      </c>
      <c r="P1172" s="662">
        <v>891.99</v>
      </c>
      <c r="Q1172" s="677">
        <v>1</v>
      </c>
      <c r="R1172" s="661">
        <v>9</v>
      </c>
      <c r="S1172" s="677">
        <v>1</v>
      </c>
      <c r="T1172" s="742">
        <v>3.5</v>
      </c>
      <c r="U1172" s="700">
        <v>1</v>
      </c>
    </row>
    <row r="1173" spans="1:21" ht="14.4" customHeight="1" x14ac:dyDescent="0.3">
      <c r="A1173" s="660">
        <v>32</v>
      </c>
      <c r="B1173" s="661" t="s">
        <v>567</v>
      </c>
      <c r="C1173" s="661">
        <v>89301322</v>
      </c>
      <c r="D1173" s="740" t="s">
        <v>4384</v>
      </c>
      <c r="E1173" s="741" t="s">
        <v>2892</v>
      </c>
      <c r="F1173" s="661" t="s">
        <v>2867</v>
      </c>
      <c r="G1173" s="661" t="s">
        <v>3060</v>
      </c>
      <c r="H1173" s="661" t="s">
        <v>568</v>
      </c>
      <c r="I1173" s="661" t="s">
        <v>857</v>
      </c>
      <c r="J1173" s="661" t="s">
        <v>3061</v>
      </c>
      <c r="K1173" s="661" t="s">
        <v>3062</v>
      </c>
      <c r="L1173" s="662">
        <v>0</v>
      </c>
      <c r="M1173" s="662">
        <v>0</v>
      </c>
      <c r="N1173" s="661">
        <v>1</v>
      </c>
      <c r="O1173" s="742">
        <v>1</v>
      </c>
      <c r="P1173" s="662"/>
      <c r="Q1173" s="677"/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32</v>
      </c>
      <c r="B1174" s="661" t="s">
        <v>567</v>
      </c>
      <c r="C1174" s="661">
        <v>89301322</v>
      </c>
      <c r="D1174" s="740" t="s">
        <v>4384</v>
      </c>
      <c r="E1174" s="741" t="s">
        <v>2892</v>
      </c>
      <c r="F1174" s="661" t="s">
        <v>2867</v>
      </c>
      <c r="G1174" s="661" t="s">
        <v>3074</v>
      </c>
      <c r="H1174" s="661" t="s">
        <v>568</v>
      </c>
      <c r="I1174" s="661" t="s">
        <v>3103</v>
      </c>
      <c r="J1174" s="661" t="s">
        <v>1744</v>
      </c>
      <c r="K1174" s="661" t="s">
        <v>3104</v>
      </c>
      <c r="L1174" s="662">
        <v>22.44</v>
      </c>
      <c r="M1174" s="662">
        <v>246.84000000000003</v>
      </c>
      <c r="N1174" s="661">
        <v>11</v>
      </c>
      <c r="O1174" s="742">
        <v>2.5</v>
      </c>
      <c r="P1174" s="662">
        <v>134.64000000000001</v>
      </c>
      <c r="Q1174" s="677">
        <v>0.54545454545454541</v>
      </c>
      <c r="R1174" s="661">
        <v>6</v>
      </c>
      <c r="S1174" s="677">
        <v>0.54545454545454541</v>
      </c>
      <c r="T1174" s="742">
        <v>1</v>
      </c>
      <c r="U1174" s="700">
        <v>0.4</v>
      </c>
    </row>
    <row r="1175" spans="1:21" ht="14.4" customHeight="1" x14ac:dyDescent="0.3">
      <c r="A1175" s="660">
        <v>32</v>
      </c>
      <c r="B1175" s="661" t="s">
        <v>567</v>
      </c>
      <c r="C1175" s="661">
        <v>89301322</v>
      </c>
      <c r="D1175" s="740" t="s">
        <v>4384</v>
      </c>
      <c r="E1175" s="741" t="s">
        <v>2892</v>
      </c>
      <c r="F1175" s="661" t="s">
        <v>2867</v>
      </c>
      <c r="G1175" s="661" t="s">
        <v>3074</v>
      </c>
      <c r="H1175" s="661" t="s">
        <v>568</v>
      </c>
      <c r="I1175" s="661" t="s">
        <v>1708</v>
      </c>
      <c r="J1175" s="661" t="s">
        <v>1709</v>
      </c>
      <c r="K1175" s="661" t="s">
        <v>3104</v>
      </c>
      <c r="L1175" s="662">
        <v>22.44</v>
      </c>
      <c r="M1175" s="662">
        <v>44.88</v>
      </c>
      <c r="N1175" s="661">
        <v>2</v>
      </c>
      <c r="O1175" s="742">
        <v>0.5</v>
      </c>
      <c r="P1175" s="662">
        <v>44.88</v>
      </c>
      <c r="Q1175" s="677">
        <v>1</v>
      </c>
      <c r="R1175" s="661">
        <v>2</v>
      </c>
      <c r="S1175" s="677">
        <v>1</v>
      </c>
      <c r="T1175" s="742">
        <v>0.5</v>
      </c>
      <c r="U1175" s="700">
        <v>1</v>
      </c>
    </row>
    <row r="1176" spans="1:21" ht="14.4" customHeight="1" x14ac:dyDescent="0.3">
      <c r="A1176" s="660">
        <v>32</v>
      </c>
      <c r="B1176" s="661" t="s">
        <v>567</v>
      </c>
      <c r="C1176" s="661">
        <v>89301322</v>
      </c>
      <c r="D1176" s="740" t="s">
        <v>4384</v>
      </c>
      <c r="E1176" s="741" t="s">
        <v>2892</v>
      </c>
      <c r="F1176" s="661" t="s">
        <v>2867</v>
      </c>
      <c r="G1176" s="661" t="s">
        <v>3074</v>
      </c>
      <c r="H1176" s="661" t="s">
        <v>568</v>
      </c>
      <c r="I1176" s="661" t="s">
        <v>2455</v>
      </c>
      <c r="J1176" s="661" t="s">
        <v>2456</v>
      </c>
      <c r="K1176" s="661" t="s">
        <v>3075</v>
      </c>
      <c r="L1176" s="662">
        <v>51.21</v>
      </c>
      <c r="M1176" s="662">
        <v>153.63</v>
      </c>
      <c r="N1176" s="661">
        <v>3</v>
      </c>
      <c r="O1176" s="742">
        <v>1</v>
      </c>
      <c r="P1176" s="662">
        <v>153.63</v>
      </c>
      <c r="Q1176" s="677">
        <v>1</v>
      </c>
      <c r="R1176" s="661">
        <v>3</v>
      </c>
      <c r="S1176" s="677">
        <v>1</v>
      </c>
      <c r="T1176" s="742">
        <v>1</v>
      </c>
      <c r="U1176" s="700">
        <v>1</v>
      </c>
    </row>
    <row r="1177" spans="1:21" ht="14.4" customHeight="1" x14ac:dyDescent="0.3">
      <c r="A1177" s="660">
        <v>32</v>
      </c>
      <c r="B1177" s="661" t="s">
        <v>567</v>
      </c>
      <c r="C1177" s="661">
        <v>89301322</v>
      </c>
      <c r="D1177" s="740" t="s">
        <v>4384</v>
      </c>
      <c r="E1177" s="741" t="s">
        <v>2892</v>
      </c>
      <c r="F1177" s="661" t="s">
        <v>2867</v>
      </c>
      <c r="G1177" s="661" t="s">
        <v>4083</v>
      </c>
      <c r="H1177" s="661" t="s">
        <v>568</v>
      </c>
      <c r="I1177" s="661" t="s">
        <v>4084</v>
      </c>
      <c r="J1177" s="661" t="s">
        <v>4085</v>
      </c>
      <c r="K1177" s="661" t="s">
        <v>4086</v>
      </c>
      <c r="L1177" s="662">
        <v>43.36</v>
      </c>
      <c r="M1177" s="662">
        <v>216.79999999999998</v>
      </c>
      <c r="N1177" s="661">
        <v>5</v>
      </c>
      <c r="O1177" s="742">
        <v>1.5</v>
      </c>
      <c r="P1177" s="662"/>
      <c r="Q1177" s="677">
        <v>0</v>
      </c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32</v>
      </c>
      <c r="B1178" s="661" t="s">
        <v>567</v>
      </c>
      <c r="C1178" s="661">
        <v>89301322</v>
      </c>
      <c r="D1178" s="740" t="s">
        <v>4384</v>
      </c>
      <c r="E1178" s="741" t="s">
        <v>2892</v>
      </c>
      <c r="F1178" s="661" t="s">
        <v>2867</v>
      </c>
      <c r="G1178" s="661" t="s">
        <v>3010</v>
      </c>
      <c r="H1178" s="661" t="s">
        <v>1453</v>
      </c>
      <c r="I1178" s="661" t="s">
        <v>1622</v>
      </c>
      <c r="J1178" s="661" t="s">
        <v>1623</v>
      </c>
      <c r="K1178" s="661" t="s">
        <v>1991</v>
      </c>
      <c r="L1178" s="662">
        <v>1427.23</v>
      </c>
      <c r="M1178" s="662">
        <v>22835.68</v>
      </c>
      <c r="N1178" s="661">
        <v>16</v>
      </c>
      <c r="O1178" s="742">
        <v>4</v>
      </c>
      <c r="P1178" s="662">
        <v>14272.3</v>
      </c>
      <c r="Q1178" s="677">
        <v>0.625</v>
      </c>
      <c r="R1178" s="661">
        <v>10</v>
      </c>
      <c r="S1178" s="677">
        <v>0.625</v>
      </c>
      <c r="T1178" s="742">
        <v>3</v>
      </c>
      <c r="U1178" s="700">
        <v>0.75</v>
      </c>
    </row>
    <row r="1179" spans="1:21" ht="14.4" customHeight="1" x14ac:dyDescent="0.3">
      <c r="A1179" s="660">
        <v>32</v>
      </c>
      <c r="B1179" s="661" t="s">
        <v>567</v>
      </c>
      <c r="C1179" s="661">
        <v>89301322</v>
      </c>
      <c r="D1179" s="740" t="s">
        <v>4384</v>
      </c>
      <c r="E1179" s="741" t="s">
        <v>2892</v>
      </c>
      <c r="F1179" s="661" t="s">
        <v>2867</v>
      </c>
      <c r="G1179" s="661" t="s">
        <v>3076</v>
      </c>
      <c r="H1179" s="661" t="s">
        <v>568</v>
      </c>
      <c r="I1179" s="661" t="s">
        <v>1168</v>
      </c>
      <c r="J1179" s="661" t="s">
        <v>1169</v>
      </c>
      <c r="K1179" s="661" t="s">
        <v>3077</v>
      </c>
      <c r="L1179" s="662">
        <v>32709.68</v>
      </c>
      <c r="M1179" s="662">
        <v>98129.040000000008</v>
      </c>
      <c r="N1179" s="661">
        <v>3</v>
      </c>
      <c r="O1179" s="742">
        <v>1.5</v>
      </c>
      <c r="P1179" s="662">
        <v>32709.68</v>
      </c>
      <c r="Q1179" s="677">
        <v>0.33333333333333331</v>
      </c>
      <c r="R1179" s="661">
        <v>1</v>
      </c>
      <c r="S1179" s="677">
        <v>0.33333333333333331</v>
      </c>
      <c r="T1179" s="742">
        <v>0.5</v>
      </c>
      <c r="U1179" s="700">
        <v>0.33333333333333331</v>
      </c>
    </row>
    <row r="1180" spans="1:21" ht="14.4" customHeight="1" x14ac:dyDescent="0.3">
      <c r="A1180" s="660">
        <v>32</v>
      </c>
      <c r="B1180" s="661" t="s">
        <v>567</v>
      </c>
      <c r="C1180" s="661">
        <v>89301322</v>
      </c>
      <c r="D1180" s="740" t="s">
        <v>4384</v>
      </c>
      <c r="E1180" s="741" t="s">
        <v>2892</v>
      </c>
      <c r="F1180" s="661" t="s">
        <v>2867</v>
      </c>
      <c r="G1180" s="661" t="s">
        <v>3011</v>
      </c>
      <c r="H1180" s="661" t="s">
        <v>1453</v>
      </c>
      <c r="I1180" s="661" t="s">
        <v>1848</v>
      </c>
      <c r="J1180" s="661" t="s">
        <v>1845</v>
      </c>
      <c r="K1180" s="661" t="s">
        <v>2783</v>
      </c>
      <c r="L1180" s="662">
        <v>13849.26</v>
      </c>
      <c r="M1180" s="662">
        <v>235437.41999999998</v>
      </c>
      <c r="N1180" s="661">
        <v>17</v>
      </c>
      <c r="O1180" s="742">
        <v>6.5</v>
      </c>
      <c r="P1180" s="662">
        <v>235437.41999999998</v>
      </c>
      <c r="Q1180" s="677">
        <v>1</v>
      </c>
      <c r="R1180" s="661">
        <v>17</v>
      </c>
      <c r="S1180" s="677">
        <v>1</v>
      </c>
      <c r="T1180" s="742">
        <v>6.5</v>
      </c>
      <c r="U1180" s="700">
        <v>1</v>
      </c>
    </row>
    <row r="1181" spans="1:21" ht="14.4" customHeight="1" x14ac:dyDescent="0.3">
      <c r="A1181" s="660">
        <v>32</v>
      </c>
      <c r="B1181" s="661" t="s">
        <v>567</v>
      </c>
      <c r="C1181" s="661">
        <v>89301322</v>
      </c>
      <c r="D1181" s="740" t="s">
        <v>4384</v>
      </c>
      <c r="E1181" s="741" t="s">
        <v>2892</v>
      </c>
      <c r="F1181" s="661" t="s">
        <v>2867</v>
      </c>
      <c r="G1181" s="661" t="s">
        <v>3065</v>
      </c>
      <c r="H1181" s="661" t="s">
        <v>1453</v>
      </c>
      <c r="I1181" s="661" t="s">
        <v>3207</v>
      </c>
      <c r="J1181" s="661" t="s">
        <v>3208</v>
      </c>
      <c r="K1181" s="661" t="s">
        <v>3209</v>
      </c>
      <c r="L1181" s="662">
        <v>184.74</v>
      </c>
      <c r="M1181" s="662">
        <v>184.74</v>
      </c>
      <c r="N1181" s="661">
        <v>1</v>
      </c>
      <c r="O1181" s="742">
        <v>0.5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32</v>
      </c>
      <c r="B1182" s="661" t="s">
        <v>567</v>
      </c>
      <c r="C1182" s="661">
        <v>89301322</v>
      </c>
      <c r="D1182" s="740" t="s">
        <v>4384</v>
      </c>
      <c r="E1182" s="741" t="s">
        <v>2892</v>
      </c>
      <c r="F1182" s="661" t="s">
        <v>2867</v>
      </c>
      <c r="G1182" s="661" t="s">
        <v>3295</v>
      </c>
      <c r="H1182" s="661" t="s">
        <v>568</v>
      </c>
      <c r="I1182" s="661" t="s">
        <v>4087</v>
      </c>
      <c r="J1182" s="661" t="s">
        <v>3968</v>
      </c>
      <c r="K1182" s="661" t="s">
        <v>2854</v>
      </c>
      <c r="L1182" s="662">
        <v>0</v>
      </c>
      <c r="M1182" s="662">
        <v>0</v>
      </c>
      <c r="N1182" s="661">
        <v>1</v>
      </c>
      <c r="O1182" s="742">
        <v>0.5</v>
      </c>
      <c r="P1182" s="662">
        <v>0</v>
      </c>
      <c r="Q1182" s="677"/>
      <c r="R1182" s="661">
        <v>1</v>
      </c>
      <c r="S1182" s="677">
        <v>1</v>
      </c>
      <c r="T1182" s="742">
        <v>0.5</v>
      </c>
      <c r="U1182" s="700">
        <v>1</v>
      </c>
    </row>
    <row r="1183" spans="1:21" ht="14.4" customHeight="1" x14ac:dyDescent="0.3">
      <c r="A1183" s="660">
        <v>32</v>
      </c>
      <c r="B1183" s="661" t="s">
        <v>567</v>
      </c>
      <c r="C1183" s="661">
        <v>89301322</v>
      </c>
      <c r="D1183" s="740" t="s">
        <v>4384</v>
      </c>
      <c r="E1183" s="741" t="s">
        <v>2893</v>
      </c>
      <c r="F1183" s="661" t="s">
        <v>2867</v>
      </c>
      <c r="G1183" s="661" t="s">
        <v>2909</v>
      </c>
      <c r="H1183" s="661" t="s">
        <v>568</v>
      </c>
      <c r="I1183" s="661" t="s">
        <v>1125</v>
      </c>
      <c r="J1183" s="661" t="s">
        <v>1126</v>
      </c>
      <c r="K1183" s="661" t="s">
        <v>1109</v>
      </c>
      <c r="L1183" s="662">
        <v>263.26</v>
      </c>
      <c r="M1183" s="662">
        <v>526.52</v>
      </c>
      <c r="N1183" s="661">
        <v>2</v>
      </c>
      <c r="O1183" s="742">
        <v>1.5</v>
      </c>
      <c r="P1183" s="662">
        <v>263.26</v>
      </c>
      <c r="Q1183" s="677">
        <v>0.5</v>
      </c>
      <c r="R1183" s="661">
        <v>1</v>
      </c>
      <c r="S1183" s="677">
        <v>0.5</v>
      </c>
      <c r="T1183" s="742">
        <v>1</v>
      </c>
      <c r="U1183" s="700">
        <v>0.66666666666666663</v>
      </c>
    </row>
    <row r="1184" spans="1:21" ht="14.4" customHeight="1" x14ac:dyDescent="0.3">
      <c r="A1184" s="660">
        <v>32</v>
      </c>
      <c r="B1184" s="661" t="s">
        <v>567</v>
      </c>
      <c r="C1184" s="661">
        <v>89301322</v>
      </c>
      <c r="D1184" s="740" t="s">
        <v>4384</v>
      </c>
      <c r="E1184" s="741" t="s">
        <v>2893</v>
      </c>
      <c r="F1184" s="661" t="s">
        <v>2867</v>
      </c>
      <c r="G1184" s="661" t="s">
        <v>2909</v>
      </c>
      <c r="H1184" s="661" t="s">
        <v>568</v>
      </c>
      <c r="I1184" s="661" t="s">
        <v>1153</v>
      </c>
      <c r="J1184" s="661" t="s">
        <v>1154</v>
      </c>
      <c r="K1184" s="661" t="s">
        <v>3025</v>
      </c>
      <c r="L1184" s="662">
        <v>1295.6400000000001</v>
      </c>
      <c r="M1184" s="662">
        <v>6478.2000000000007</v>
      </c>
      <c r="N1184" s="661">
        <v>5</v>
      </c>
      <c r="O1184" s="742">
        <v>3</v>
      </c>
      <c r="P1184" s="662">
        <v>2591.2800000000002</v>
      </c>
      <c r="Q1184" s="677">
        <v>0.39999999999999997</v>
      </c>
      <c r="R1184" s="661">
        <v>2</v>
      </c>
      <c r="S1184" s="677">
        <v>0.4</v>
      </c>
      <c r="T1184" s="742">
        <v>1</v>
      </c>
      <c r="U1184" s="700">
        <v>0.33333333333333331</v>
      </c>
    </row>
    <row r="1185" spans="1:21" ht="14.4" customHeight="1" x14ac:dyDescent="0.3">
      <c r="A1185" s="660">
        <v>32</v>
      </c>
      <c r="B1185" s="661" t="s">
        <v>567</v>
      </c>
      <c r="C1185" s="661">
        <v>89301322</v>
      </c>
      <c r="D1185" s="740" t="s">
        <v>4384</v>
      </c>
      <c r="E1185" s="741" t="s">
        <v>2893</v>
      </c>
      <c r="F1185" s="661" t="s">
        <v>2867</v>
      </c>
      <c r="G1185" s="661" t="s">
        <v>2910</v>
      </c>
      <c r="H1185" s="661" t="s">
        <v>568</v>
      </c>
      <c r="I1185" s="661" t="s">
        <v>3015</v>
      </c>
      <c r="J1185" s="661" t="s">
        <v>2914</v>
      </c>
      <c r="K1185" s="661" t="s">
        <v>3016</v>
      </c>
      <c r="L1185" s="662">
        <v>0</v>
      </c>
      <c r="M1185" s="662">
        <v>0</v>
      </c>
      <c r="N1185" s="661">
        <v>1</v>
      </c>
      <c r="O1185" s="742">
        <v>0.5</v>
      </c>
      <c r="P1185" s="662"/>
      <c r="Q1185" s="677"/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32</v>
      </c>
      <c r="B1186" s="661" t="s">
        <v>567</v>
      </c>
      <c r="C1186" s="661">
        <v>89301322</v>
      </c>
      <c r="D1186" s="740" t="s">
        <v>4384</v>
      </c>
      <c r="E1186" s="741" t="s">
        <v>2893</v>
      </c>
      <c r="F1186" s="661" t="s">
        <v>2867</v>
      </c>
      <c r="G1186" s="661" t="s">
        <v>2910</v>
      </c>
      <c r="H1186" s="661" t="s">
        <v>568</v>
      </c>
      <c r="I1186" s="661" t="s">
        <v>673</v>
      </c>
      <c r="J1186" s="661" t="s">
        <v>674</v>
      </c>
      <c r="K1186" s="661" t="s">
        <v>3027</v>
      </c>
      <c r="L1186" s="662">
        <v>40.58</v>
      </c>
      <c r="M1186" s="662">
        <v>81.16</v>
      </c>
      <c r="N1186" s="661">
        <v>2</v>
      </c>
      <c r="O1186" s="742">
        <v>2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32</v>
      </c>
      <c r="B1187" s="661" t="s">
        <v>567</v>
      </c>
      <c r="C1187" s="661">
        <v>89301322</v>
      </c>
      <c r="D1187" s="740" t="s">
        <v>4384</v>
      </c>
      <c r="E1187" s="741" t="s">
        <v>2893</v>
      </c>
      <c r="F1187" s="661" t="s">
        <v>2867</v>
      </c>
      <c r="G1187" s="661" t="s">
        <v>2910</v>
      </c>
      <c r="H1187" s="661" t="s">
        <v>568</v>
      </c>
      <c r="I1187" s="661" t="s">
        <v>2911</v>
      </c>
      <c r="J1187" s="661" t="s">
        <v>674</v>
      </c>
      <c r="K1187" s="661" t="s">
        <v>2912</v>
      </c>
      <c r="L1187" s="662">
        <v>135.25</v>
      </c>
      <c r="M1187" s="662">
        <v>135.25</v>
      </c>
      <c r="N1187" s="661">
        <v>1</v>
      </c>
      <c r="O1187" s="742">
        <v>1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32</v>
      </c>
      <c r="B1188" s="661" t="s">
        <v>567</v>
      </c>
      <c r="C1188" s="661">
        <v>89301322</v>
      </c>
      <c r="D1188" s="740" t="s">
        <v>4384</v>
      </c>
      <c r="E1188" s="741" t="s">
        <v>2893</v>
      </c>
      <c r="F1188" s="661" t="s">
        <v>2867</v>
      </c>
      <c r="G1188" s="661" t="s">
        <v>2918</v>
      </c>
      <c r="H1188" s="661" t="s">
        <v>1453</v>
      </c>
      <c r="I1188" s="661" t="s">
        <v>2467</v>
      </c>
      <c r="J1188" s="661" t="s">
        <v>611</v>
      </c>
      <c r="K1188" s="661" t="s">
        <v>2833</v>
      </c>
      <c r="L1188" s="662">
        <v>150.04</v>
      </c>
      <c r="M1188" s="662">
        <v>750.2</v>
      </c>
      <c r="N1188" s="661">
        <v>5</v>
      </c>
      <c r="O1188" s="742">
        <v>3.5</v>
      </c>
      <c r="P1188" s="662">
        <v>450.12</v>
      </c>
      <c r="Q1188" s="677">
        <v>0.6</v>
      </c>
      <c r="R1188" s="661">
        <v>3</v>
      </c>
      <c r="S1188" s="677">
        <v>0.6</v>
      </c>
      <c r="T1188" s="742">
        <v>2.5</v>
      </c>
      <c r="U1188" s="700">
        <v>0.7142857142857143</v>
      </c>
    </row>
    <row r="1189" spans="1:21" ht="14.4" customHeight="1" x14ac:dyDescent="0.3">
      <c r="A1189" s="660">
        <v>32</v>
      </c>
      <c r="B1189" s="661" t="s">
        <v>567</v>
      </c>
      <c r="C1189" s="661">
        <v>89301322</v>
      </c>
      <c r="D1189" s="740" t="s">
        <v>4384</v>
      </c>
      <c r="E1189" s="741" t="s">
        <v>2893</v>
      </c>
      <c r="F1189" s="661" t="s">
        <v>2867</v>
      </c>
      <c r="G1189" s="661" t="s">
        <v>2918</v>
      </c>
      <c r="H1189" s="661" t="s">
        <v>1453</v>
      </c>
      <c r="I1189" s="661" t="s">
        <v>2467</v>
      </c>
      <c r="J1189" s="661" t="s">
        <v>611</v>
      </c>
      <c r="K1189" s="661" t="s">
        <v>2833</v>
      </c>
      <c r="L1189" s="662">
        <v>154.36000000000001</v>
      </c>
      <c r="M1189" s="662">
        <v>1080.52</v>
      </c>
      <c r="N1189" s="661">
        <v>7</v>
      </c>
      <c r="O1189" s="742">
        <v>3.5</v>
      </c>
      <c r="P1189" s="662">
        <v>308.72000000000003</v>
      </c>
      <c r="Q1189" s="677">
        <v>0.28571428571428575</v>
      </c>
      <c r="R1189" s="661">
        <v>2</v>
      </c>
      <c r="S1189" s="677">
        <v>0.2857142857142857</v>
      </c>
      <c r="T1189" s="742">
        <v>1.5</v>
      </c>
      <c r="U1189" s="700">
        <v>0.42857142857142855</v>
      </c>
    </row>
    <row r="1190" spans="1:21" ht="14.4" customHeight="1" x14ac:dyDescent="0.3">
      <c r="A1190" s="660">
        <v>32</v>
      </c>
      <c r="B1190" s="661" t="s">
        <v>567</v>
      </c>
      <c r="C1190" s="661">
        <v>89301322</v>
      </c>
      <c r="D1190" s="740" t="s">
        <v>4384</v>
      </c>
      <c r="E1190" s="741" t="s">
        <v>2893</v>
      </c>
      <c r="F1190" s="661" t="s">
        <v>2867</v>
      </c>
      <c r="G1190" s="661" t="s">
        <v>2975</v>
      </c>
      <c r="H1190" s="661" t="s">
        <v>568</v>
      </c>
      <c r="I1190" s="661" t="s">
        <v>1712</v>
      </c>
      <c r="J1190" s="661" t="s">
        <v>1713</v>
      </c>
      <c r="K1190" s="661" t="s">
        <v>2760</v>
      </c>
      <c r="L1190" s="662">
        <v>170.52</v>
      </c>
      <c r="M1190" s="662">
        <v>341.04</v>
      </c>
      <c r="N1190" s="661">
        <v>2</v>
      </c>
      <c r="O1190" s="742">
        <v>1.5</v>
      </c>
      <c r="P1190" s="662">
        <v>170.52</v>
      </c>
      <c r="Q1190" s="677">
        <v>0.5</v>
      </c>
      <c r="R1190" s="661">
        <v>1</v>
      </c>
      <c r="S1190" s="677">
        <v>0.5</v>
      </c>
      <c r="T1190" s="742">
        <v>1</v>
      </c>
      <c r="U1190" s="700">
        <v>0.66666666666666663</v>
      </c>
    </row>
    <row r="1191" spans="1:21" ht="14.4" customHeight="1" x14ac:dyDescent="0.3">
      <c r="A1191" s="660">
        <v>32</v>
      </c>
      <c r="B1191" s="661" t="s">
        <v>567</v>
      </c>
      <c r="C1191" s="661">
        <v>89301322</v>
      </c>
      <c r="D1191" s="740" t="s">
        <v>4384</v>
      </c>
      <c r="E1191" s="741" t="s">
        <v>2893</v>
      </c>
      <c r="F1191" s="661" t="s">
        <v>2867</v>
      </c>
      <c r="G1191" s="661" t="s">
        <v>3017</v>
      </c>
      <c r="H1191" s="661" t="s">
        <v>568</v>
      </c>
      <c r="I1191" s="661" t="s">
        <v>1716</v>
      </c>
      <c r="J1191" s="661" t="s">
        <v>1717</v>
      </c>
      <c r="K1191" s="661" t="s">
        <v>2760</v>
      </c>
      <c r="L1191" s="662">
        <v>66.819999999999993</v>
      </c>
      <c r="M1191" s="662">
        <v>267.27999999999997</v>
      </c>
      <c r="N1191" s="661">
        <v>4</v>
      </c>
      <c r="O1191" s="742">
        <v>2.5</v>
      </c>
      <c r="P1191" s="662">
        <v>133.63999999999999</v>
      </c>
      <c r="Q1191" s="677">
        <v>0.5</v>
      </c>
      <c r="R1191" s="661">
        <v>2</v>
      </c>
      <c r="S1191" s="677">
        <v>0.5</v>
      </c>
      <c r="T1191" s="742">
        <v>1</v>
      </c>
      <c r="U1191" s="700">
        <v>0.4</v>
      </c>
    </row>
    <row r="1192" spans="1:21" ht="14.4" customHeight="1" x14ac:dyDescent="0.3">
      <c r="A1192" s="660">
        <v>32</v>
      </c>
      <c r="B1192" s="661" t="s">
        <v>567</v>
      </c>
      <c r="C1192" s="661">
        <v>89301322</v>
      </c>
      <c r="D1192" s="740" t="s">
        <v>4384</v>
      </c>
      <c r="E1192" s="741" t="s">
        <v>2893</v>
      </c>
      <c r="F1192" s="661" t="s">
        <v>2867</v>
      </c>
      <c r="G1192" s="661" t="s">
        <v>3301</v>
      </c>
      <c r="H1192" s="661" t="s">
        <v>568</v>
      </c>
      <c r="I1192" s="661" t="s">
        <v>2529</v>
      </c>
      <c r="J1192" s="661" t="s">
        <v>2530</v>
      </c>
      <c r="K1192" s="661" t="s">
        <v>3302</v>
      </c>
      <c r="L1192" s="662">
        <v>1937.84</v>
      </c>
      <c r="M1192" s="662">
        <v>1937.84</v>
      </c>
      <c r="N1192" s="661">
        <v>1</v>
      </c>
      <c r="O1192" s="742">
        <v>0.5</v>
      </c>
      <c r="P1192" s="662">
        <v>1937.84</v>
      </c>
      <c r="Q1192" s="677">
        <v>1</v>
      </c>
      <c r="R1192" s="661">
        <v>1</v>
      </c>
      <c r="S1192" s="677">
        <v>1</v>
      </c>
      <c r="T1192" s="742">
        <v>0.5</v>
      </c>
      <c r="U1192" s="700">
        <v>1</v>
      </c>
    </row>
    <row r="1193" spans="1:21" ht="14.4" customHeight="1" x14ac:dyDescent="0.3">
      <c r="A1193" s="660">
        <v>32</v>
      </c>
      <c r="B1193" s="661" t="s">
        <v>567</v>
      </c>
      <c r="C1193" s="661">
        <v>89301322</v>
      </c>
      <c r="D1193" s="740" t="s">
        <v>4384</v>
      </c>
      <c r="E1193" s="741" t="s">
        <v>2893</v>
      </c>
      <c r="F1193" s="661" t="s">
        <v>2867</v>
      </c>
      <c r="G1193" s="661" t="s">
        <v>3353</v>
      </c>
      <c r="H1193" s="661" t="s">
        <v>568</v>
      </c>
      <c r="I1193" s="661" t="s">
        <v>3461</v>
      </c>
      <c r="J1193" s="661" t="s">
        <v>3462</v>
      </c>
      <c r="K1193" s="661" t="s">
        <v>3463</v>
      </c>
      <c r="L1193" s="662">
        <v>6210.27</v>
      </c>
      <c r="M1193" s="662">
        <v>12420.54</v>
      </c>
      <c r="N1193" s="661">
        <v>2</v>
      </c>
      <c r="O1193" s="742">
        <v>1</v>
      </c>
      <c r="P1193" s="662">
        <v>12420.54</v>
      </c>
      <c r="Q1193" s="677">
        <v>1</v>
      </c>
      <c r="R1193" s="661">
        <v>2</v>
      </c>
      <c r="S1193" s="677">
        <v>1</v>
      </c>
      <c r="T1193" s="742">
        <v>1</v>
      </c>
      <c r="U1193" s="700">
        <v>1</v>
      </c>
    </row>
    <row r="1194" spans="1:21" ht="14.4" customHeight="1" x14ac:dyDescent="0.3">
      <c r="A1194" s="660">
        <v>32</v>
      </c>
      <c r="B1194" s="661" t="s">
        <v>567</v>
      </c>
      <c r="C1194" s="661">
        <v>89301322</v>
      </c>
      <c r="D1194" s="740" t="s">
        <v>4384</v>
      </c>
      <c r="E1194" s="741" t="s">
        <v>2893</v>
      </c>
      <c r="F1194" s="661" t="s">
        <v>2867</v>
      </c>
      <c r="G1194" s="661" t="s">
        <v>2925</v>
      </c>
      <c r="H1194" s="661" t="s">
        <v>568</v>
      </c>
      <c r="I1194" s="661" t="s">
        <v>1821</v>
      </c>
      <c r="J1194" s="661" t="s">
        <v>1822</v>
      </c>
      <c r="K1194" s="661" t="s">
        <v>2781</v>
      </c>
      <c r="L1194" s="662">
        <v>2991.23</v>
      </c>
      <c r="M1194" s="662">
        <v>11964.92</v>
      </c>
      <c r="N1194" s="661">
        <v>4</v>
      </c>
      <c r="O1194" s="742">
        <v>2.5</v>
      </c>
      <c r="P1194" s="662">
        <v>8973.69</v>
      </c>
      <c r="Q1194" s="677">
        <v>0.75</v>
      </c>
      <c r="R1194" s="661">
        <v>3</v>
      </c>
      <c r="S1194" s="677">
        <v>0.75</v>
      </c>
      <c r="T1194" s="742">
        <v>2</v>
      </c>
      <c r="U1194" s="700">
        <v>0.8</v>
      </c>
    </row>
    <row r="1195" spans="1:21" ht="14.4" customHeight="1" x14ac:dyDescent="0.3">
      <c r="A1195" s="660">
        <v>32</v>
      </c>
      <c r="B1195" s="661" t="s">
        <v>567</v>
      </c>
      <c r="C1195" s="661">
        <v>89301322</v>
      </c>
      <c r="D1195" s="740" t="s">
        <v>4384</v>
      </c>
      <c r="E1195" s="741" t="s">
        <v>2893</v>
      </c>
      <c r="F1195" s="661" t="s">
        <v>2867</v>
      </c>
      <c r="G1195" s="661" t="s">
        <v>4088</v>
      </c>
      <c r="H1195" s="661" t="s">
        <v>568</v>
      </c>
      <c r="I1195" s="661" t="s">
        <v>4089</v>
      </c>
      <c r="J1195" s="661" t="s">
        <v>4090</v>
      </c>
      <c r="K1195" s="661" t="s">
        <v>4091</v>
      </c>
      <c r="L1195" s="662">
        <v>0</v>
      </c>
      <c r="M1195" s="662">
        <v>0</v>
      </c>
      <c r="N1195" s="661">
        <v>1</v>
      </c>
      <c r="O1195" s="742">
        <v>1</v>
      </c>
      <c r="P1195" s="662"/>
      <c r="Q1195" s="677"/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32</v>
      </c>
      <c r="B1196" s="661" t="s">
        <v>567</v>
      </c>
      <c r="C1196" s="661">
        <v>89301322</v>
      </c>
      <c r="D1196" s="740" t="s">
        <v>4384</v>
      </c>
      <c r="E1196" s="741" t="s">
        <v>2893</v>
      </c>
      <c r="F1196" s="661" t="s">
        <v>2867</v>
      </c>
      <c r="G1196" s="661" t="s">
        <v>3361</v>
      </c>
      <c r="H1196" s="661" t="s">
        <v>1453</v>
      </c>
      <c r="I1196" s="661" t="s">
        <v>1523</v>
      </c>
      <c r="J1196" s="661" t="s">
        <v>2794</v>
      </c>
      <c r="K1196" s="661" t="s">
        <v>2795</v>
      </c>
      <c r="L1196" s="662">
        <v>424.24</v>
      </c>
      <c r="M1196" s="662">
        <v>424.24</v>
      </c>
      <c r="N1196" s="661">
        <v>1</v>
      </c>
      <c r="O1196" s="742">
        <v>1</v>
      </c>
      <c r="P1196" s="662">
        <v>424.24</v>
      </c>
      <c r="Q1196" s="677">
        <v>1</v>
      </c>
      <c r="R1196" s="661">
        <v>1</v>
      </c>
      <c r="S1196" s="677">
        <v>1</v>
      </c>
      <c r="T1196" s="742">
        <v>1</v>
      </c>
      <c r="U1196" s="700">
        <v>1</v>
      </c>
    </row>
    <row r="1197" spans="1:21" ht="14.4" customHeight="1" x14ac:dyDescent="0.3">
      <c r="A1197" s="660">
        <v>32</v>
      </c>
      <c r="B1197" s="661" t="s">
        <v>567</v>
      </c>
      <c r="C1197" s="661">
        <v>89301322</v>
      </c>
      <c r="D1197" s="740" t="s">
        <v>4384</v>
      </c>
      <c r="E1197" s="741" t="s">
        <v>2893</v>
      </c>
      <c r="F1197" s="661" t="s">
        <v>2867</v>
      </c>
      <c r="G1197" s="661" t="s">
        <v>3243</v>
      </c>
      <c r="H1197" s="661" t="s">
        <v>568</v>
      </c>
      <c r="I1197" s="661" t="s">
        <v>804</v>
      </c>
      <c r="J1197" s="661" t="s">
        <v>805</v>
      </c>
      <c r="K1197" s="661" t="s">
        <v>3244</v>
      </c>
      <c r="L1197" s="662">
        <v>156.77000000000001</v>
      </c>
      <c r="M1197" s="662">
        <v>313.54000000000002</v>
      </c>
      <c r="N1197" s="661">
        <v>2</v>
      </c>
      <c r="O1197" s="742">
        <v>1</v>
      </c>
      <c r="P1197" s="662"/>
      <c r="Q1197" s="677">
        <v>0</v>
      </c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32</v>
      </c>
      <c r="B1198" s="661" t="s">
        <v>567</v>
      </c>
      <c r="C1198" s="661">
        <v>89301322</v>
      </c>
      <c r="D1198" s="740" t="s">
        <v>4384</v>
      </c>
      <c r="E1198" s="741" t="s">
        <v>2893</v>
      </c>
      <c r="F1198" s="661" t="s">
        <v>2867</v>
      </c>
      <c r="G1198" s="661" t="s">
        <v>3156</v>
      </c>
      <c r="H1198" s="661" t="s">
        <v>568</v>
      </c>
      <c r="I1198" s="661" t="s">
        <v>966</v>
      </c>
      <c r="J1198" s="661" t="s">
        <v>967</v>
      </c>
      <c r="K1198" s="661" t="s">
        <v>3157</v>
      </c>
      <c r="L1198" s="662">
        <v>420.07</v>
      </c>
      <c r="M1198" s="662">
        <v>1260.21</v>
      </c>
      <c r="N1198" s="661">
        <v>3</v>
      </c>
      <c r="O1198" s="742">
        <v>1.5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32</v>
      </c>
      <c r="B1199" s="661" t="s">
        <v>567</v>
      </c>
      <c r="C1199" s="661">
        <v>89301322</v>
      </c>
      <c r="D1199" s="740" t="s">
        <v>4384</v>
      </c>
      <c r="E1199" s="741" t="s">
        <v>2893</v>
      </c>
      <c r="F1199" s="661" t="s">
        <v>2867</v>
      </c>
      <c r="G1199" s="661" t="s">
        <v>3031</v>
      </c>
      <c r="H1199" s="661" t="s">
        <v>568</v>
      </c>
      <c r="I1199" s="661" t="s">
        <v>900</v>
      </c>
      <c r="J1199" s="661" t="s">
        <v>901</v>
      </c>
      <c r="K1199" s="661" t="s">
        <v>902</v>
      </c>
      <c r="L1199" s="662">
        <v>33</v>
      </c>
      <c r="M1199" s="662">
        <v>33</v>
      </c>
      <c r="N1199" s="661">
        <v>1</v>
      </c>
      <c r="O1199" s="742">
        <v>1</v>
      </c>
      <c r="P1199" s="662">
        <v>33</v>
      </c>
      <c r="Q1199" s="677">
        <v>1</v>
      </c>
      <c r="R1199" s="661">
        <v>1</v>
      </c>
      <c r="S1199" s="677">
        <v>1</v>
      </c>
      <c r="T1199" s="742">
        <v>1</v>
      </c>
      <c r="U1199" s="700">
        <v>1</v>
      </c>
    </row>
    <row r="1200" spans="1:21" ht="14.4" customHeight="1" x14ac:dyDescent="0.3">
      <c r="A1200" s="660">
        <v>32</v>
      </c>
      <c r="B1200" s="661" t="s">
        <v>567</v>
      </c>
      <c r="C1200" s="661">
        <v>89301322</v>
      </c>
      <c r="D1200" s="740" t="s">
        <v>4384</v>
      </c>
      <c r="E1200" s="741" t="s">
        <v>2893</v>
      </c>
      <c r="F1200" s="661" t="s">
        <v>2867</v>
      </c>
      <c r="G1200" s="661" t="s">
        <v>3031</v>
      </c>
      <c r="H1200" s="661" t="s">
        <v>568</v>
      </c>
      <c r="I1200" s="661" t="s">
        <v>3032</v>
      </c>
      <c r="J1200" s="661" t="s">
        <v>3033</v>
      </c>
      <c r="K1200" s="661" t="s">
        <v>3034</v>
      </c>
      <c r="L1200" s="662">
        <v>0</v>
      </c>
      <c r="M1200" s="662">
        <v>0</v>
      </c>
      <c r="N1200" s="661">
        <v>1</v>
      </c>
      <c r="O1200" s="742">
        <v>0.5</v>
      </c>
      <c r="P1200" s="662">
        <v>0</v>
      </c>
      <c r="Q1200" s="677"/>
      <c r="R1200" s="661">
        <v>1</v>
      </c>
      <c r="S1200" s="677">
        <v>1</v>
      </c>
      <c r="T1200" s="742">
        <v>0.5</v>
      </c>
      <c r="U1200" s="700">
        <v>1</v>
      </c>
    </row>
    <row r="1201" spans="1:21" ht="14.4" customHeight="1" x14ac:dyDescent="0.3">
      <c r="A1201" s="660">
        <v>32</v>
      </c>
      <c r="B1201" s="661" t="s">
        <v>567</v>
      </c>
      <c r="C1201" s="661">
        <v>89301322</v>
      </c>
      <c r="D1201" s="740" t="s">
        <v>4384</v>
      </c>
      <c r="E1201" s="741" t="s">
        <v>2893</v>
      </c>
      <c r="F1201" s="661" t="s">
        <v>2867</v>
      </c>
      <c r="G1201" s="661" t="s">
        <v>3031</v>
      </c>
      <c r="H1201" s="661" t="s">
        <v>568</v>
      </c>
      <c r="I1201" s="661" t="s">
        <v>3566</v>
      </c>
      <c r="J1201" s="661" t="s">
        <v>901</v>
      </c>
      <c r="K1201" s="661" t="s">
        <v>902</v>
      </c>
      <c r="L1201" s="662">
        <v>33</v>
      </c>
      <c r="M1201" s="662">
        <v>33</v>
      </c>
      <c r="N1201" s="661">
        <v>1</v>
      </c>
      <c r="O1201" s="742">
        <v>0.5</v>
      </c>
      <c r="P1201" s="662">
        <v>33</v>
      </c>
      <c r="Q1201" s="677">
        <v>1</v>
      </c>
      <c r="R1201" s="661">
        <v>1</v>
      </c>
      <c r="S1201" s="677">
        <v>1</v>
      </c>
      <c r="T1201" s="742">
        <v>0.5</v>
      </c>
      <c r="U1201" s="700">
        <v>1</v>
      </c>
    </row>
    <row r="1202" spans="1:21" ht="14.4" customHeight="1" x14ac:dyDescent="0.3">
      <c r="A1202" s="660">
        <v>32</v>
      </c>
      <c r="B1202" s="661" t="s">
        <v>567</v>
      </c>
      <c r="C1202" s="661">
        <v>89301322</v>
      </c>
      <c r="D1202" s="740" t="s">
        <v>4384</v>
      </c>
      <c r="E1202" s="741" t="s">
        <v>2893</v>
      </c>
      <c r="F1202" s="661" t="s">
        <v>2867</v>
      </c>
      <c r="G1202" s="661" t="s">
        <v>2939</v>
      </c>
      <c r="H1202" s="661" t="s">
        <v>568</v>
      </c>
      <c r="I1202" s="661" t="s">
        <v>1719</v>
      </c>
      <c r="J1202" s="661" t="s">
        <v>1720</v>
      </c>
      <c r="K1202" s="661" t="s">
        <v>2763</v>
      </c>
      <c r="L1202" s="662">
        <v>111.72</v>
      </c>
      <c r="M1202" s="662">
        <v>223.44</v>
      </c>
      <c r="N1202" s="661">
        <v>2</v>
      </c>
      <c r="O1202" s="742">
        <v>1</v>
      </c>
      <c r="P1202" s="662">
        <v>111.72</v>
      </c>
      <c r="Q1202" s="677">
        <v>0.5</v>
      </c>
      <c r="R1202" s="661">
        <v>1</v>
      </c>
      <c r="S1202" s="677">
        <v>0.5</v>
      </c>
      <c r="T1202" s="742">
        <v>0.5</v>
      </c>
      <c r="U1202" s="700">
        <v>0.5</v>
      </c>
    </row>
    <row r="1203" spans="1:21" ht="14.4" customHeight="1" x14ac:dyDescent="0.3">
      <c r="A1203" s="660">
        <v>32</v>
      </c>
      <c r="B1203" s="661" t="s">
        <v>567</v>
      </c>
      <c r="C1203" s="661">
        <v>89301322</v>
      </c>
      <c r="D1203" s="740" t="s">
        <v>4384</v>
      </c>
      <c r="E1203" s="741" t="s">
        <v>2893</v>
      </c>
      <c r="F1203" s="661" t="s">
        <v>2867</v>
      </c>
      <c r="G1203" s="661" t="s">
        <v>3168</v>
      </c>
      <c r="H1203" s="661" t="s">
        <v>568</v>
      </c>
      <c r="I1203" s="661" t="s">
        <v>3267</v>
      </c>
      <c r="J1203" s="661" t="s">
        <v>3268</v>
      </c>
      <c r="K1203" s="661" t="s">
        <v>3269</v>
      </c>
      <c r="L1203" s="662">
        <v>52.75</v>
      </c>
      <c r="M1203" s="662">
        <v>105.5</v>
      </c>
      <c r="N1203" s="661">
        <v>2</v>
      </c>
      <c r="O1203" s="742">
        <v>1.5</v>
      </c>
      <c r="P1203" s="662">
        <v>52.75</v>
      </c>
      <c r="Q1203" s="677">
        <v>0.5</v>
      </c>
      <c r="R1203" s="661">
        <v>1</v>
      </c>
      <c r="S1203" s="677">
        <v>0.5</v>
      </c>
      <c r="T1203" s="742">
        <v>0.5</v>
      </c>
      <c r="U1203" s="700">
        <v>0.33333333333333331</v>
      </c>
    </row>
    <row r="1204" spans="1:21" ht="14.4" customHeight="1" x14ac:dyDescent="0.3">
      <c r="A1204" s="660">
        <v>32</v>
      </c>
      <c r="B1204" s="661" t="s">
        <v>567</v>
      </c>
      <c r="C1204" s="661">
        <v>89301322</v>
      </c>
      <c r="D1204" s="740" t="s">
        <v>4384</v>
      </c>
      <c r="E1204" s="741" t="s">
        <v>2893</v>
      </c>
      <c r="F1204" s="661" t="s">
        <v>2867</v>
      </c>
      <c r="G1204" s="661" t="s">
        <v>2942</v>
      </c>
      <c r="H1204" s="661" t="s">
        <v>568</v>
      </c>
      <c r="I1204" s="661" t="s">
        <v>808</v>
      </c>
      <c r="J1204" s="661" t="s">
        <v>2943</v>
      </c>
      <c r="K1204" s="661" t="s">
        <v>2944</v>
      </c>
      <c r="L1204" s="662">
        <v>88.76</v>
      </c>
      <c r="M1204" s="662">
        <v>88.76</v>
      </c>
      <c r="N1204" s="661">
        <v>1</v>
      </c>
      <c r="O1204" s="742">
        <v>1</v>
      </c>
      <c r="P1204" s="662">
        <v>88.76</v>
      </c>
      <c r="Q1204" s="677">
        <v>1</v>
      </c>
      <c r="R1204" s="661">
        <v>1</v>
      </c>
      <c r="S1204" s="677">
        <v>1</v>
      </c>
      <c r="T1204" s="742">
        <v>1</v>
      </c>
      <c r="U1204" s="700">
        <v>1</v>
      </c>
    </row>
    <row r="1205" spans="1:21" ht="14.4" customHeight="1" x14ac:dyDescent="0.3">
      <c r="A1205" s="660">
        <v>32</v>
      </c>
      <c r="B1205" s="661" t="s">
        <v>567</v>
      </c>
      <c r="C1205" s="661">
        <v>89301322</v>
      </c>
      <c r="D1205" s="740" t="s">
        <v>4384</v>
      </c>
      <c r="E1205" s="741" t="s">
        <v>2893</v>
      </c>
      <c r="F1205" s="661" t="s">
        <v>2867</v>
      </c>
      <c r="G1205" s="661" t="s">
        <v>2949</v>
      </c>
      <c r="H1205" s="661" t="s">
        <v>1453</v>
      </c>
      <c r="I1205" s="661" t="s">
        <v>1482</v>
      </c>
      <c r="J1205" s="661" t="s">
        <v>1479</v>
      </c>
      <c r="K1205" s="661" t="s">
        <v>1483</v>
      </c>
      <c r="L1205" s="662">
        <v>923.74</v>
      </c>
      <c r="M1205" s="662">
        <v>923.74</v>
      </c>
      <c r="N1205" s="661">
        <v>1</v>
      </c>
      <c r="O1205" s="742">
        <v>1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32</v>
      </c>
      <c r="B1206" s="661" t="s">
        <v>567</v>
      </c>
      <c r="C1206" s="661">
        <v>89301322</v>
      </c>
      <c r="D1206" s="740" t="s">
        <v>4384</v>
      </c>
      <c r="E1206" s="741" t="s">
        <v>2893</v>
      </c>
      <c r="F1206" s="661" t="s">
        <v>2867</v>
      </c>
      <c r="G1206" s="661" t="s">
        <v>2949</v>
      </c>
      <c r="H1206" s="661" t="s">
        <v>1453</v>
      </c>
      <c r="I1206" s="661" t="s">
        <v>2364</v>
      </c>
      <c r="J1206" s="661" t="s">
        <v>2361</v>
      </c>
      <c r="K1206" s="661" t="s">
        <v>1483</v>
      </c>
      <c r="L1206" s="662">
        <v>1847.49</v>
      </c>
      <c r="M1206" s="662">
        <v>1847.49</v>
      </c>
      <c r="N1206" s="661">
        <v>1</v>
      </c>
      <c r="O1206" s="742">
        <v>1</v>
      </c>
      <c r="P1206" s="662">
        <v>1847.49</v>
      </c>
      <c r="Q1206" s="677">
        <v>1</v>
      </c>
      <c r="R1206" s="661">
        <v>1</v>
      </c>
      <c r="S1206" s="677">
        <v>1</v>
      </c>
      <c r="T1206" s="742">
        <v>1</v>
      </c>
      <c r="U1206" s="700">
        <v>1</v>
      </c>
    </row>
    <row r="1207" spans="1:21" ht="14.4" customHeight="1" x14ac:dyDescent="0.3">
      <c r="A1207" s="660">
        <v>32</v>
      </c>
      <c r="B1207" s="661" t="s">
        <v>567</v>
      </c>
      <c r="C1207" s="661">
        <v>89301322</v>
      </c>
      <c r="D1207" s="740" t="s">
        <v>4384</v>
      </c>
      <c r="E1207" s="741" t="s">
        <v>2893</v>
      </c>
      <c r="F1207" s="661" t="s">
        <v>2867</v>
      </c>
      <c r="G1207" s="661" t="s">
        <v>3000</v>
      </c>
      <c r="H1207" s="661" t="s">
        <v>568</v>
      </c>
      <c r="I1207" s="661" t="s">
        <v>1723</v>
      </c>
      <c r="J1207" s="661" t="s">
        <v>1724</v>
      </c>
      <c r="K1207" s="661" t="s">
        <v>3001</v>
      </c>
      <c r="L1207" s="662">
        <v>66.819999999999993</v>
      </c>
      <c r="M1207" s="662">
        <v>200.45999999999998</v>
      </c>
      <c r="N1207" s="661">
        <v>3</v>
      </c>
      <c r="O1207" s="742">
        <v>2</v>
      </c>
      <c r="P1207" s="662">
        <v>133.63999999999999</v>
      </c>
      <c r="Q1207" s="677">
        <v>0.66666666666666663</v>
      </c>
      <c r="R1207" s="661">
        <v>2</v>
      </c>
      <c r="S1207" s="677">
        <v>0.66666666666666663</v>
      </c>
      <c r="T1207" s="742">
        <v>1</v>
      </c>
      <c r="U1207" s="700">
        <v>0.5</v>
      </c>
    </row>
    <row r="1208" spans="1:21" ht="14.4" customHeight="1" x14ac:dyDescent="0.3">
      <c r="A1208" s="660">
        <v>32</v>
      </c>
      <c r="B1208" s="661" t="s">
        <v>567</v>
      </c>
      <c r="C1208" s="661">
        <v>89301322</v>
      </c>
      <c r="D1208" s="740" t="s">
        <v>4384</v>
      </c>
      <c r="E1208" s="741" t="s">
        <v>2893</v>
      </c>
      <c r="F1208" s="661" t="s">
        <v>2867</v>
      </c>
      <c r="G1208" s="661" t="s">
        <v>2954</v>
      </c>
      <c r="H1208" s="661" t="s">
        <v>568</v>
      </c>
      <c r="I1208" s="661" t="s">
        <v>3925</v>
      </c>
      <c r="J1208" s="661" t="s">
        <v>3926</v>
      </c>
      <c r="K1208" s="661" t="s">
        <v>3927</v>
      </c>
      <c r="L1208" s="662">
        <v>327.98</v>
      </c>
      <c r="M1208" s="662">
        <v>327.98</v>
      </c>
      <c r="N1208" s="661">
        <v>1</v>
      </c>
      <c r="O1208" s="742">
        <v>0.5</v>
      </c>
      <c r="P1208" s="662">
        <v>327.98</v>
      </c>
      <c r="Q1208" s="677">
        <v>1</v>
      </c>
      <c r="R1208" s="661">
        <v>1</v>
      </c>
      <c r="S1208" s="677">
        <v>1</v>
      </c>
      <c r="T1208" s="742">
        <v>0.5</v>
      </c>
      <c r="U1208" s="700">
        <v>1</v>
      </c>
    </row>
    <row r="1209" spans="1:21" ht="14.4" customHeight="1" x14ac:dyDescent="0.3">
      <c r="A1209" s="660">
        <v>32</v>
      </c>
      <c r="B1209" s="661" t="s">
        <v>567</v>
      </c>
      <c r="C1209" s="661">
        <v>89301322</v>
      </c>
      <c r="D1209" s="740" t="s">
        <v>4384</v>
      </c>
      <c r="E1209" s="741" t="s">
        <v>2893</v>
      </c>
      <c r="F1209" s="661" t="s">
        <v>2867</v>
      </c>
      <c r="G1209" s="661" t="s">
        <v>2954</v>
      </c>
      <c r="H1209" s="661" t="s">
        <v>568</v>
      </c>
      <c r="I1209" s="661" t="s">
        <v>2955</v>
      </c>
      <c r="J1209" s="661" t="s">
        <v>2956</v>
      </c>
      <c r="K1209" s="661" t="s">
        <v>2957</v>
      </c>
      <c r="L1209" s="662">
        <v>93.71</v>
      </c>
      <c r="M1209" s="662">
        <v>187.42</v>
      </c>
      <c r="N1209" s="661">
        <v>2</v>
      </c>
      <c r="O1209" s="742">
        <v>1.5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32</v>
      </c>
      <c r="B1210" s="661" t="s">
        <v>567</v>
      </c>
      <c r="C1210" s="661">
        <v>89301322</v>
      </c>
      <c r="D1210" s="740" t="s">
        <v>4384</v>
      </c>
      <c r="E1210" s="741" t="s">
        <v>2893</v>
      </c>
      <c r="F1210" s="661" t="s">
        <v>2867</v>
      </c>
      <c r="G1210" s="661" t="s">
        <v>2954</v>
      </c>
      <c r="H1210" s="661" t="s">
        <v>568</v>
      </c>
      <c r="I1210" s="661" t="s">
        <v>3005</v>
      </c>
      <c r="J1210" s="661" t="s">
        <v>2956</v>
      </c>
      <c r="K1210" s="661" t="s">
        <v>722</v>
      </c>
      <c r="L1210" s="662">
        <v>301.2</v>
      </c>
      <c r="M1210" s="662">
        <v>903.59999999999991</v>
      </c>
      <c r="N1210" s="661">
        <v>3</v>
      </c>
      <c r="O1210" s="742">
        <v>2.5</v>
      </c>
      <c r="P1210" s="662">
        <v>301.2</v>
      </c>
      <c r="Q1210" s="677">
        <v>0.33333333333333337</v>
      </c>
      <c r="R1210" s="661">
        <v>1</v>
      </c>
      <c r="S1210" s="677">
        <v>0.33333333333333331</v>
      </c>
      <c r="T1210" s="742">
        <v>1</v>
      </c>
      <c r="U1210" s="700">
        <v>0.4</v>
      </c>
    </row>
    <row r="1211" spans="1:21" ht="14.4" customHeight="1" x14ac:dyDescent="0.3">
      <c r="A1211" s="660">
        <v>32</v>
      </c>
      <c r="B1211" s="661" t="s">
        <v>567</v>
      </c>
      <c r="C1211" s="661">
        <v>89301322</v>
      </c>
      <c r="D1211" s="740" t="s">
        <v>4384</v>
      </c>
      <c r="E1211" s="741" t="s">
        <v>2893</v>
      </c>
      <c r="F1211" s="661" t="s">
        <v>2867</v>
      </c>
      <c r="G1211" s="661" t="s">
        <v>3375</v>
      </c>
      <c r="H1211" s="661" t="s">
        <v>1453</v>
      </c>
      <c r="I1211" s="661" t="s">
        <v>3445</v>
      </c>
      <c r="J1211" s="661" t="s">
        <v>3446</v>
      </c>
      <c r="K1211" s="661" t="s">
        <v>3447</v>
      </c>
      <c r="L1211" s="662">
        <v>1300.49</v>
      </c>
      <c r="M1211" s="662">
        <v>1300.49</v>
      </c>
      <c r="N1211" s="661">
        <v>1</v>
      </c>
      <c r="O1211" s="742">
        <v>0.5</v>
      </c>
      <c r="P1211" s="662">
        <v>1300.49</v>
      </c>
      <c r="Q1211" s="677">
        <v>1</v>
      </c>
      <c r="R1211" s="661">
        <v>1</v>
      </c>
      <c r="S1211" s="677">
        <v>1</v>
      </c>
      <c r="T1211" s="742">
        <v>0.5</v>
      </c>
      <c r="U1211" s="700">
        <v>1</v>
      </c>
    </row>
    <row r="1212" spans="1:21" ht="14.4" customHeight="1" x14ac:dyDescent="0.3">
      <c r="A1212" s="660">
        <v>32</v>
      </c>
      <c r="B1212" s="661" t="s">
        <v>567</v>
      </c>
      <c r="C1212" s="661">
        <v>89301322</v>
      </c>
      <c r="D1212" s="740" t="s">
        <v>4384</v>
      </c>
      <c r="E1212" s="741" t="s">
        <v>2893</v>
      </c>
      <c r="F1212" s="661" t="s">
        <v>2867</v>
      </c>
      <c r="G1212" s="661" t="s">
        <v>3099</v>
      </c>
      <c r="H1212" s="661" t="s">
        <v>1453</v>
      </c>
      <c r="I1212" s="661" t="s">
        <v>4092</v>
      </c>
      <c r="J1212" s="661" t="s">
        <v>4093</v>
      </c>
      <c r="K1212" s="661" t="s">
        <v>1664</v>
      </c>
      <c r="L1212" s="662">
        <v>82.04</v>
      </c>
      <c r="M1212" s="662">
        <v>574.28000000000009</v>
      </c>
      <c r="N1212" s="661">
        <v>7</v>
      </c>
      <c r="O1212" s="742">
        <v>1</v>
      </c>
      <c r="P1212" s="662">
        <v>574.28000000000009</v>
      </c>
      <c r="Q1212" s="677">
        <v>1</v>
      </c>
      <c r="R1212" s="661">
        <v>7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32</v>
      </c>
      <c r="B1213" s="661" t="s">
        <v>567</v>
      </c>
      <c r="C1213" s="661">
        <v>89301322</v>
      </c>
      <c r="D1213" s="740" t="s">
        <v>4384</v>
      </c>
      <c r="E1213" s="741" t="s">
        <v>2893</v>
      </c>
      <c r="F1213" s="661" t="s">
        <v>2867</v>
      </c>
      <c r="G1213" s="661" t="s">
        <v>3099</v>
      </c>
      <c r="H1213" s="661" t="s">
        <v>1453</v>
      </c>
      <c r="I1213" s="661" t="s">
        <v>4094</v>
      </c>
      <c r="J1213" s="661" t="s">
        <v>4095</v>
      </c>
      <c r="K1213" s="661" t="s">
        <v>1664</v>
      </c>
      <c r="L1213" s="662">
        <v>82.04</v>
      </c>
      <c r="M1213" s="662">
        <v>574.28000000000009</v>
      </c>
      <c r="N1213" s="661">
        <v>7</v>
      </c>
      <c r="O1213" s="742">
        <v>0.5</v>
      </c>
      <c r="P1213" s="662">
        <v>574.28000000000009</v>
      </c>
      <c r="Q1213" s="677">
        <v>1</v>
      </c>
      <c r="R1213" s="661">
        <v>7</v>
      </c>
      <c r="S1213" s="677">
        <v>1</v>
      </c>
      <c r="T1213" s="742">
        <v>0.5</v>
      </c>
      <c r="U1213" s="700">
        <v>1</v>
      </c>
    </row>
    <row r="1214" spans="1:21" ht="14.4" customHeight="1" x14ac:dyDescent="0.3">
      <c r="A1214" s="660">
        <v>32</v>
      </c>
      <c r="B1214" s="661" t="s">
        <v>567</v>
      </c>
      <c r="C1214" s="661">
        <v>89301322</v>
      </c>
      <c r="D1214" s="740" t="s">
        <v>4384</v>
      </c>
      <c r="E1214" s="741" t="s">
        <v>2893</v>
      </c>
      <c r="F1214" s="661" t="s">
        <v>2867</v>
      </c>
      <c r="G1214" s="661" t="s">
        <v>3099</v>
      </c>
      <c r="H1214" s="661" t="s">
        <v>1453</v>
      </c>
      <c r="I1214" s="661" t="s">
        <v>4096</v>
      </c>
      <c r="J1214" s="661" t="s">
        <v>4097</v>
      </c>
      <c r="K1214" s="661" t="s">
        <v>1664</v>
      </c>
      <c r="L1214" s="662">
        <v>82.04</v>
      </c>
      <c r="M1214" s="662">
        <v>574.28000000000009</v>
      </c>
      <c r="N1214" s="661">
        <v>7</v>
      </c>
      <c r="O1214" s="742">
        <v>0.5</v>
      </c>
      <c r="P1214" s="662">
        <v>574.28000000000009</v>
      </c>
      <c r="Q1214" s="677">
        <v>1</v>
      </c>
      <c r="R1214" s="661">
        <v>7</v>
      </c>
      <c r="S1214" s="677">
        <v>1</v>
      </c>
      <c r="T1214" s="742">
        <v>0.5</v>
      </c>
      <c r="U1214" s="700">
        <v>1</v>
      </c>
    </row>
    <row r="1215" spans="1:21" ht="14.4" customHeight="1" x14ac:dyDescent="0.3">
      <c r="A1215" s="660">
        <v>32</v>
      </c>
      <c r="B1215" s="661" t="s">
        <v>567</v>
      </c>
      <c r="C1215" s="661">
        <v>89301322</v>
      </c>
      <c r="D1215" s="740" t="s">
        <v>4384</v>
      </c>
      <c r="E1215" s="741" t="s">
        <v>2893</v>
      </c>
      <c r="F1215" s="661" t="s">
        <v>2867</v>
      </c>
      <c r="G1215" s="661" t="s">
        <v>2958</v>
      </c>
      <c r="H1215" s="661" t="s">
        <v>568</v>
      </c>
      <c r="I1215" s="661" t="s">
        <v>1032</v>
      </c>
      <c r="J1215" s="661" t="s">
        <v>2959</v>
      </c>
      <c r="K1215" s="661" t="s">
        <v>2960</v>
      </c>
      <c r="L1215" s="662">
        <v>99.11</v>
      </c>
      <c r="M1215" s="662">
        <v>396.44</v>
      </c>
      <c r="N1215" s="661">
        <v>4</v>
      </c>
      <c r="O1215" s="742">
        <v>1</v>
      </c>
      <c r="P1215" s="662">
        <v>297.33</v>
      </c>
      <c r="Q1215" s="677">
        <v>0.75</v>
      </c>
      <c r="R1215" s="661">
        <v>3</v>
      </c>
      <c r="S1215" s="677">
        <v>0.75</v>
      </c>
      <c r="T1215" s="742">
        <v>0.5</v>
      </c>
      <c r="U1215" s="700">
        <v>0.5</v>
      </c>
    </row>
    <row r="1216" spans="1:21" ht="14.4" customHeight="1" x14ac:dyDescent="0.3">
      <c r="A1216" s="660">
        <v>32</v>
      </c>
      <c r="B1216" s="661" t="s">
        <v>567</v>
      </c>
      <c r="C1216" s="661">
        <v>89301322</v>
      </c>
      <c r="D1216" s="740" t="s">
        <v>4384</v>
      </c>
      <c r="E1216" s="741" t="s">
        <v>2893</v>
      </c>
      <c r="F1216" s="661" t="s">
        <v>2867</v>
      </c>
      <c r="G1216" s="661" t="s">
        <v>4098</v>
      </c>
      <c r="H1216" s="661" t="s">
        <v>568</v>
      </c>
      <c r="I1216" s="661" t="s">
        <v>4099</v>
      </c>
      <c r="J1216" s="661" t="s">
        <v>4100</v>
      </c>
      <c r="K1216" s="661" t="s">
        <v>4101</v>
      </c>
      <c r="L1216" s="662">
        <v>316.08999999999997</v>
      </c>
      <c r="M1216" s="662">
        <v>316.08999999999997</v>
      </c>
      <c r="N1216" s="661">
        <v>1</v>
      </c>
      <c r="O1216" s="742">
        <v>1</v>
      </c>
      <c r="P1216" s="662">
        <v>316.08999999999997</v>
      </c>
      <c r="Q1216" s="677">
        <v>1</v>
      </c>
      <c r="R1216" s="661">
        <v>1</v>
      </c>
      <c r="S1216" s="677">
        <v>1</v>
      </c>
      <c r="T1216" s="742">
        <v>1</v>
      </c>
      <c r="U1216" s="700">
        <v>1</v>
      </c>
    </row>
    <row r="1217" spans="1:21" ht="14.4" customHeight="1" x14ac:dyDescent="0.3">
      <c r="A1217" s="660">
        <v>32</v>
      </c>
      <c r="B1217" s="661" t="s">
        <v>567</v>
      </c>
      <c r="C1217" s="661">
        <v>89301322</v>
      </c>
      <c r="D1217" s="740" t="s">
        <v>4384</v>
      </c>
      <c r="E1217" s="741" t="s">
        <v>2893</v>
      </c>
      <c r="F1217" s="661" t="s">
        <v>2867</v>
      </c>
      <c r="G1217" s="661" t="s">
        <v>3060</v>
      </c>
      <c r="H1217" s="661" t="s">
        <v>568</v>
      </c>
      <c r="I1217" s="661" t="s">
        <v>857</v>
      </c>
      <c r="J1217" s="661" t="s">
        <v>3061</v>
      </c>
      <c r="K1217" s="661" t="s">
        <v>3062</v>
      </c>
      <c r="L1217" s="662">
        <v>0</v>
      </c>
      <c r="M1217" s="662">
        <v>0</v>
      </c>
      <c r="N1217" s="661">
        <v>1</v>
      </c>
      <c r="O1217" s="742">
        <v>1</v>
      </c>
      <c r="P1217" s="662"/>
      <c r="Q1217" s="677"/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32</v>
      </c>
      <c r="B1218" s="661" t="s">
        <v>567</v>
      </c>
      <c r="C1218" s="661">
        <v>89301322</v>
      </c>
      <c r="D1218" s="740" t="s">
        <v>4384</v>
      </c>
      <c r="E1218" s="741" t="s">
        <v>2893</v>
      </c>
      <c r="F1218" s="661" t="s">
        <v>2867</v>
      </c>
      <c r="G1218" s="661" t="s">
        <v>2961</v>
      </c>
      <c r="H1218" s="661" t="s">
        <v>568</v>
      </c>
      <c r="I1218" s="661" t="s">
        <v>3334</v>
      </c>
      <c r="J1218" s="661" t="s">
        <v>2043</v>
      </c>
      <c r="K1218" s="661" t="s">
        <v>3335</v>
      </c>
      <c r="L1218" s="662">
        <v>214.5</v>
      </c>
      <c r="M1218" s="662">
        <v>214.5</v>
      </c>
      <c r="N1218" s="661">
        <v>1</v>
      </c>
      <c r="O1218" s="742">
        <v>1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32</v>
      </c>
      <c r="B1219" s="661" t="s">
        <v>567</v>
      </c>
      <c r="C1219" s="661">
        <v>89301322</v>
      </c>
      <c r="D1219" s="740" t="s">
        <v>4384</v>
      </c>
      <c r="E1219" s="741" t="s">
        <v>2893</v>
      </c>
      <c r="F1219" s="661" t="s">
        <v>2867</v>
      </c>
      <c r="G1219" s="661" t="s">
        <v>3074</v>
      </c>
      <c r="H1219" s="661" t="s">
        <v>568</v>
      </c>
      <c r="I1219" s="661" t="s">
        <v>3103</v>
      </c>
      <c r="J1219" s="661" t="s">
        <v>1744</v>
      </c>
      <c r="K1219" s="661" t="s">
        <v>3104</v>
      </c>
      <c r="L1219" s="662">
        <v>22.44</v>
      </c>
      <c r="M1219" s="662">
        <v>44.88</v>
      </c>
      <c r="N1219" s="661">
        <v>2</v>
      </c>
      <c r="O1219" s="742">
        <v>1.5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32</v>
      </c>
      <c r="B1220" s="661" t="s">
        <v>567</v>
      </c>
      <c r="C1220" s="661">
        <v>89301322</v>
      </c>
      <c r="D1220" s="740" t="s">
        <v>4384</v>
      </c>
      <c r="E1220" s="741" t="s">
        <v>2893</v>
      </c>
      <c r="F1220" s="661" t="s">
        <v>2867</v>
      </c>
      <c r="G1220" s="661" t="s">
        <v>3074</v>
      </c>
      <c r="H1220" s="661" t="s">
        <v>568</v>
      </c>
      <c r="I1220" s="661" t="s">
        <v>2455</v>
      </c>
      <c r="J1220" s="661" t="s">
        <v>2456</v>
      </c>
      <c r="K1220" s="661" t="s">
        <v>3075</v>
      </c>
      <c r="L1220" s="662">
        <v>51.21</v>
      </c>
      <c r="M1220" s="662">
        <v>51.21</v>
      </c>
      <c r="N1220" s="661">
        <v>1</v>
      </c>
      <c r="O1220" s="742">
        <v>1</v>
      </c>
      <c r="P1220" s="662">
        <v>51.21</v>
      </c>
      <c r="Q1220" s="677">
        <v>1</v>
      </c>
      <c r="R1220" s="661">
        <v>1</v>
      </c>
      <c r="S1220" s="677">
        <v>1</v>
      </c>
      <c r="T1220" s="742">
        <v>1</v>
      </c>
      <c r="U1220" s="700">
        <v>1</v>
      </c>
    </row>
    <row r="1221" spans="1:21" ht="14.4" customHeight="1" x14ac:dyDescent="0.3">
      <c r="A1221" s="660">
        <v>32</v>
      </c>
      <c r="B1221" s="661" t="s">
        <v>567</v>
      </c>
      <c r="C1221" s="661">
        <v>89301322</v>
      </c>
      <c r="D1221" s="740" t="s">
        <v>4384</v>
      </c>
      <c r="E1221" s="741" t="s">
        <v>2893</v>
      </c>
      <c r="F1221" s="661" t="s">
        <v>2867</v>
      </c>
      <c r="G1221" s="661" t="s">
        <v>3713</v>
      </c>
      <c r="H1221" s="661" t="s">
        <v>568</v>
      </c>
      <c r="I1221" s="661" t="s">
        <v>3714</v>
      </c>
      <c r="J1221" s="661" t="s">
        <v>3715</v>
      </c>
      <c r="K1221" s="661" t="s">
        <v>3716</v>
      </c>
      <c r="L1221" s="662">
        <v>186.27</v>
      </c>
      <c r="M1221" s="662">
        <v>372.54</v>
      </c>
      <c r="N1221" s="661">
        <v>2</v>
      </c>
      <c r="O1221" s="742">
        <v>0.5</v>
      </c>
      <c r="P1221" s="662">
        <v>372.54</v>
      </c>
      <c r="Q1221" s="677">
        <v>1</v>
      </c>
      <c r="R1221" s="661">
        <v>2</v>
      </c>
      <c r="S1221" s="677">
        <v>1</v>
      </c>
      <c r="T1221" s="742">
        <v>0.5</v>
      </c>
      <c r="U1221" s="700">
        <v>1</v>
      </c>
    </row>
    <row r="1222" spans="1:21" ht="14.4" customHeight="1" x14ac:dyDescent="0.3">
      <c r="A1222" s="660">
        <v>32</v>
      </c>
      <c r="B1222" s="661" t="s">
        <v>567</v>
      </c>
      <c r="C1222" s="661">
        <v>89301322</v>
      </c>
      <c r="D1222" s="740" t="s">
        <v>4384</v>
      </c>
      <c r="E1222" s="741" t="s">
        <v>2893</v>
      </c>
      <c r="F1222" s="661" t="s">
        <v>2867</v>
      </c>
      <c r="G1222" s="661" t="s">
        <v>3010</v>
      </c>
      <c r="H1222" s="661" t="s">
        <v>1453</v>
      </c>
      <c r="I1222" s="661" t="s">
        <v>1622</v>
      </c>
      <c r="J1222" s="661" t="s">
        <v>1623</v>
      </c>
      <c r="K1222" s="661" t="s">
        <v>1991</v>
      </c>
      <c r="L1222" s="662">
        <v>1427.23</v>
      </c>
      <c r="M1222" s="662">
        <v>8563.380000000001</v>
      </c>
      <c r="N1222" s="661">
        <v>6</v>
      </c>
      <c r="O1222" s="742">
        <v>2.5</v>
      </c>
      <c r="P1222" s="662">
        <v>8563.380000000001</v>
      </c>
      <c r="Q1222" s="677">
        <v>1</v>
      </c>
      <c r="R1222" s="661">
        <v>6</v>
      </c>
      <c r="S1222" s="677">
        <v>1</v>
      </c>
      <c r="T1222" s="742">
        <v>2.5</v>
      </c>
      <c r="U1222" s="700">
        <v>1</v>
      </c>
    </row>
    <row r="1223" spans="1:21" ht="14.4" customHeight="1" x14ac:dyDescent="0.3">
      <c r="A1223" s="660">
        <v>32</v>
      </c>
      <c r="B1223" s="661" t="s">
        <v>567</v>
      </c>
      <c r="C1223" s="661">
        <v>89301322</v>
      </c>
      <c r="D1223" s="740" t="s">
        <v>4384</v>
      </c>
      <c r="E1223" s="741" t="s">
        <v>2893</v>
      </c>
      <c r="F1223" s="661" t="s">
        <v>2867</v>
      </c>
      <c r="G1223" s="661" t="s">
        <v>3011</v>
      </c>
      <c r="H1223" s="661" t="s">
        <v>1453</v>
      </c>
      <c r="I1223" s="661" t="s">
        <v>1848</v>
      </c>
      <c r="J1223" s="661" t="s">
        <v>1845</v>
      </c>
      <c r="K1223" s="661" t="s">
        <v>2783</v>
      </c>
      <c r="L1223" s="662">
        <v>13849.26</v>
      </c>
      <c r="M1223" s="662">
        <v>13849.26</v>
      </c>
      <c r="N1223" s="661">
        <v>1</v>
      </c>
      <c r="O1223" s="742">
        <v>1</v>
      </c>
      <c r="P1223" s="662">
        <v>13849.26</v>
      </c>
      <c r="Q1223" s="677">
        <v>1</v>
      </c>
      <c r="R1223" s="661">
        <v>1</v>
      </c>
      <c r="S1223" s="677">
        <v>1</v>
      </c>
      <c r="T1223" s="742">
        <v>1</v>
      </c>
      <c r="U1223" s="700">
        <v>1</v>
      </c>
    </row>
    <row r="1224" spans="1:21" ht="14.4" customHeight="1" x14ac:dyDescent="0.3">
      <c r="A1224" s="660">
        <v>32</v>
      </c>
      <c r="B1224" s="661" t="s">
        <v>567</v>
      </c>
      <c r="C1224" s="661">
        <v>89301322</v>
      </c>
      <c r="D1224" s="740" t="s">
        <v>4384</v>
      </c>
      <c r="E1224" s="741" t="s">
        <v>2893</v>
      </c>
      <c r="F1224" s="661" t="s">
        <v>2867</v>
      </c>
      <c r="G1224" s="661" t="s">
        <v>3295</v>
      </c>
      <c r="H1224" s="661" t="s">
        <v>568</v>
      </c>
      <c r="I1224" s="661" t="s">
        <v>4102</v>
      </c>
      <c r="J1224" s="661" t="s">
        <v>3968</v>
      </c>
      <c r="K1224" s="661" t="s">
        <v>4103</v>
      </c>
      <c r="L1224" s="662">
        <v>0</v>
      </c>
      <c r="M1224" s="662">
        <v>0</v>
      </c>
      <c r="N1224" s="661">
        <v>1</v>
      </c>
      <c r="O1224" s="742">
        <v>0.5</v>
      </c>
      <c r="P1224" s="662"/>
      <c r="Q1224" s="677"/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32</v>
      </c>
      <c r="B1225" s="661" t="s">
        <v>567</v>
      </c>
      <c r="C1225" s="661">
        <v>89301322</v>
      </c>
      <c r="D1225" s="740" t="s">
        <v>4384</v>
      </c>
      <c r="E1225" s="741" t="s">
        <v>2893</v>
      </c>
      <c r="F1225" s="661" t="s">
        <v>2868</v>
      </c>
      <c r="G1225" s="661" t="s">
        <v>3012</v>
      </c>
      <c r="H1225" s="661" t="s">
        <v>568</v>
      </c>
      <c r="I1225" s="661" t="s">
        <v>2219</v>
      </c>
      <c r="J1225" s="661" t="s">
        <v>3014</v>
      </c>
      <c r="K1225" s="661"/>
      <c r="L1225" s="662">
        <v>0</v>
      </c>
      <c r="M1225" s="662">
        <v>0</v>
      </c>
      <c r="N1225" s="661">
        <v>1</v>
      </c>
      <c r="O1225" s="742">
        <v>1</v>
      </c>
      <c r="P1225" s="662">
        <v>0</v>
      </c>
      <c r="Q1225" s="677"/>
      <c r="R1225" s="661">
        <v>1</v>
      </c>
      <c r="S1225" s="677">
        <v>1</v>
      </c>
      <c r="T1225" s="742">
        <v>1</v>
      </c>
      <c r="U1225" s="700">
        <v>1</v>
      </c>
    </row>
    <row r="1226" spans="1:21" ht="14.4" customHeight="1" x14ac:dyDescent="0.3">
      <c r="A1226" s="660">
        <v>32</v>
      </c>
      <c r="B1226" s="661" t="s">
        <v>567</v>
      </c>
      <c r="C1226" s="661">
        <v>89301322</v>
      </c>
      <c r="D1226" s="740" t="s">
        <v>4384</v>
      </c>
      <c r="E1226" s="741" t="s">
        <v>2893</v>
      </c>
      <c r="F1226" s="661" t="s">
        <v>2868</v>
      </c>
      <c r="G1226" s="661" t="s">
        <v>3012</v>
      </c>
      <c r="H1226" s="661" t="s">
        <v>568</v>
      </c>
      <c r="I1226" s="661" t="s">
        <v>4104</v>
      </c>
      <c r="J1226" s="661" t="s">
        <v>3014</v>
      </c>
      <c r="K1226" s="661"/>
      <c r="L1226" s="662">
        <v>0</v>
      </c>
      <c r="M1226" s="662">
        <v>0</v>
      </c>
      <c r="N1226" s="661">
        <v>1</v>
      </c>
      <c r="O1226" s="742">
        <v>1</v>
      </c>
      <c r="P1226" s="662"/>
      <c r="Q1226" s="677"/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32</v>
      </c>
      <c r="B1227" s="661" t="s">
        <v>567</v>
      </c>
      <c r="C1227" s="661">
        <v>89301322</v>
      </c>
      <c r="D1227" s="740" t="s">
        <v>4384</v>
      </c>
      <c r="E1227" s="741" t="s">
        <v>2894</v>
      </c>
      <c r="F1227" s="661" t="s">
        <v>2867</v>
      </c>
      <c r="G1227" s="661" t="s">
        <v>2909</v>
      </c>
      <c r="H1227" s="661" t="s">
        <v>568</v>
      </c>
      <c r="I1227" s="661" t="s">
        <v>1153</v>
      </c>
      <c r="J1227" s="661" t="s">
        <v>1154</v>
      </c>
      <c r="K1227" s="661" t="s">
        <v>3025</v>
      </c>
      <c r="L1227" s="662">
        <v>1295.6400000000001</v>
      </c>
      <c r="M1227" s="662">
        <v>5182.5600000000004</v>
      </c>
      <c r="N1227" s="661">
        <v>4</v>
      </c>
      <c r="O1227" s="742">
        <v>2</v>
      </c>
      <c r="P1227" s="662">
        <v>2591.2800000000002</v>
      </c>
      <c r="Q1227" s="677">
        <v>0.5</v>
      </c>
      <c r="R1227" s="661">
        <v>2</v>
      </c>
      <c r="S1227" s="677">
        <v>0.5</v>
      </c>
      <c r="T1227" s="742">
        <v>1.5</v>
      </c>
      <c r="U1227" s="700">
        <v>0.75</v>
      </c>
    </row>
    <row r="1228" spans="1:21" ht="14.4" customHeight="1" x14ac:dyDescent="0.3">
      <c r="A1228" s="660">
        <v>32</v>
      </c>
      <c r="B1228" s="661" t="s">
        <v>567</v>
      </c>
      <c r="C1228" s="661">
        <v>89301322</v>
      </c>
      <c r="D1228" s="740" t="s">
        <v>4384</v>
      </c>
      <c r="E1228" s="741" t="s">
        <v>2894</v>
      </c>
      <c r="F1228" s="661" t="s">
        <v>2867</v>
      </c>
      <c r="G1228" s="661" t="s">
        <v>2910</v>
      </c>
      <c r="H1228" s="661" t="s">
        <v>568</v>
      </c>
      <c r="I1228" s="661" t="s">
        <v>3015</v>
      </c>
      <c r="J1228" s="661" t="s">
        <v>2914</v>
      </c>
      <c r="K1228" s="661" t="s">
        <v>3016</v>
      </c>
      <c r="L1228" s="662">
        <v>0</v>
      </c>
      <c r="M1228" s="662">
        <v>0</v>
      </c>
      <c r="N1228" s="661">
        <v>8</v>
      </c>
      <c r="O1228" s="742">
        <v>5.5</v>
      </c>
      <c r="P1228" s="662">
        <v>0</v>
      </c>
      <c r="Q1228" s="677"/>
      <c r="R1228" s="661">
        <v>6</v>
      </c>
      <c r="S1228" s="677">
        <v>0.75</v>
      </c>
      <c r="T1228" s="742">
        <v>4</v>
      </c>
      <c r="U1228" s="700">
        <v>0.72727272727272729</v>
      </c>
    </row>
    <row r="1229" spans="1:21" ht="14.4" customHeight="1" x14ac:dyDescent="0.3">
      <c r="A1229" s="660">
        <v>32</v>
      </c>
      <c r="B1229" s="661" t="s">
        <v>567</v>
      </c>
      <c r="C1229" s="661">
        <v>89301322</v>
      </c>
      <c r="D1229" s="740" t="s">
        <v>4384</v>
      </c>
      <c r="E1229" s="741" t="s">
        <v>2894</v>
      </c>
      <c r="F1229" s="661" t="s">
        <v>2867</v>
      </c>
      <c r="G1229" s="661" t="s">
        <v>2910</v>
      </c>
      <c r="H1229" s="661" t="s">
        <v>568</v>
      </c>
      <c r="I1229" s="661" t="s">
        <v>673</v>
      </c>
      <c r="J1229" s="661" t="s">
        <v>674</v>
      </c>
      <c r="K1229" s="661" t="s">
        <v>3027</v>
      </c>
      <c r="L1229" s="662">
        <v>40.58</v>
      </c>
      <c r="M1229" s="662">
        <v>162.32</v>
      </c>
      <c r="N1229" s="661">
        <v>4</v>
      </c>
      <c r="O1229" s="742">
        <v>2</v>
      </c>
      <c r="P1229" s="662">
        <v>121.74</v>
      </c>
      <c r="Q1229" s="677">
        <v>0.75</v>
      </c>
      <c r="R1229" s="661">
        <v>3</v>
      </c>
      <c r="S1229" s="677">
        <v>0.75</v>
      </c>
      <c r="T1229" s="742">
        <v>1.5</v>
      </c>
      <c r="U1229" s="700">
        <v>0.75</v>
      </c>
    </row>
    <row r="1230" spans="1:21" ht="14.4" customHeight="1" x14ac:dyDescent="0.3">
      <c r="A1230" s="660">
        <v>32</v>
      </c>
      <c r="B1230" s="661" t="s">
        <v>567</v>
      </c>
      <c r="C1230" s="661">
        <v>89301322</v>
      </c>
      <c r="D1230" s="740" t="s">
        <v>4384</v>
      </c>
      <c r="E1230" s="741" t="s">
        <v>2894</v>
      </c>
      <c r="F1230" s="661" t="s">
        <v>2867</v>
      </c>
      <c r="G1230" s="661" t="s">
        <v>2910</v>
      </c>
      <c r="H1230" s="661" t="s">
        <v>568</v>
      </c>
      <c r="I1230" s="661" t="s">
        <v>2911</v>
      </c>
      <c r="J1230" s="661" t="s">
        <v>674</v>
      </c>
      <c r="K1230" s="661" t="s">
        <v>2912</v>
      </c>
      <c r="L1230" s="662">
        <v>135.25</v>
      </c>
      <c r="M1230" s="662">
        <v>270.5</v>
      </c>
      <c r="N1230" s="661">
        <v>2</v>
      </c>
      <c r="O1230" s="742">
        <v>1</v>
      </c>
      <c r="P1230" s="662">
        <v>270.5</v>
      </c>
      <c r="Q1230" s="677">
        <v>1</v>
      </c>
      <c r="R1230" s="661">
        <v>2</v>
      </c>
      <c r="S1230" s="677">
        <v>1</v>
      </c>
      <c r="T1230" s="742">
        <v>1</v>
      </c>
      <c r="U1230" s="700">
        <v>1</v>
      </c>
    </row>
    <row r="1231" spans="1:21" ht="14.4" customHeight="1" x14ac:dyDescent="0.3">
      <c r="A1231" s="660">
        <v>32</v>
      </c>
      <c r="B1231" s="661" t="s">
        <v>567</v>
      </c>
      <c r="C1231" s="661">
        <v>89301322</v>
      </c>
      <c r="D1231" s="740" t="s">
        <v>4384</v>
      </c>
      <c r="E1231" s="741" t="s">
        <v>2894</v>
      </c>
      <c r="F1231" s="661" t="s">
        <v>2867</v>
      </c>
      <c r="G1231" s="661" t="s">
        <v>2910</v>
      </c>
      <c r="H1231" s="661" t="s">
        <v>568</v>
      </c>
      <c r="I1231" s="661" t="s">
        <v>2913</v>
      </c>
      <c r="J1231" s="661" t="s">
        <v>2914</v>
      </c>
      <c r="K1231" s="661" t="s">
        <v>1007</v>
      </c>
      <c r="L1231" s="662">
        <v>42.85</v>
      </c>
      <c r="M1231" s="662">
        <v>42.85</v>
      </c>
      <c r="N1231" s="661">
        <v>1</v>
      </c>
      <c r="O1231" s="742">
        <v>0.5</v>
      </c>
      <c r="P1231" s="662">
        <v>42.85</v>
      </c>
      <c r="Q1231" s="677">
        <v>1</v>
      </c>
      <c r="R1231" s="661">
        <v>1</v>
      </c>
      <c r="S1231" s="677">
        <v>1</v>
      </c>
      <c r="T1231" s="742">
        <v>0.5</v>
      </c>
      <c r="U1231" s="700">
        <v>1</v>
      </c>
    </row>
    <row r="1232" spans="1:21" ht="14.4" customHeight="1" x14ac:dyDescent="0.3">
      <c r="A1232" s="660">
        <v>32</v>
      </c>
      <c r="B1232" s="661" t="s">
        <v>567</v>
      </c>
      <c r="C1232" s="661">
        <v>89301322</v>
      </c>
      <c r="D1232" s="740" t="s">
        <v>4384</v>
      </c>
      <c r="E1232" s="741" t="s">
        <v>2894</v>
      </c>
      <c r="F1232" s="661" t="s">
        <v>2867</v>
      </c>
      <c r="G1232" s="661" t="s">
        <v>2910</v>
      </c>
      <c r="H1232" s="661" t="s">
        <v>568</v>
      </c>
      <c r="I1232" s="661" t="s">
        <v>4068</v>
      </c>
      <c r="J1232" s="661" t="s">
        <v>2914</v>
      </c>
      <c r="K1232" s="661" t="s">
        <v>1007</v>
      </c>
      <c r="L1232" s="662">
        <v>42.85</v>
      </c>
      <c r="M1232" s="662">
        <v>42.85</v>
      </c>
      <c r="N1232" s="661">
        <v>1</v>
      </c>
      <c r="O1232" s="742">
        <v>1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32</v>
      </c>
      <c r="B1233" s="661" t="s">
        <v>567</v>
      </c>
      <c r="C1233" s="661">
        <v>89301322</v>
      </c>
      <c r="D1233" s="740" t="s">
        <v>4384</v>
      </c>
      <c r="E1233" s="741" t="s">
        <v>2894</v>
      </c>
      <c r="F1233" s="661" t="s">
        <v>2867</v>
      </c>
      <c r="G1233" s="661" t="s">
        <v>3110</v>
      </c>
      <c r="H1233" s="661" t="s">
        <v>1453</v>
      </c>
      <c r="I1233" s="661" t="s">
        <v>1463</v>
      </c>
      <c r="J1233" s="661" t="s">
        <v>1464</v>
      </c>
      <c r="K1233" s="661" t="s">
        <v>2731</v>
      </c>
      <c r="L1233" s="662">
        <v>72</v>
      </c>
      <c r="M1233" s="662">
        <v>72</v>
      </c>
      <c r="N1233" s="661">
        <v>1</v>
      </c>
      <c r="O1233" s="742">
        <v>0.5</v>
      </c>
      <c r="P1233" s="662">
        <v>72</v>
      </c>
      <c r="Q1233" s="677">
        <v>1</v>
      </c>
      <c r="R1233" s="661">
        <v>1</v>
      </c>
      <c r="S1233" s="677">
        <v>1</v>
      </c>
      <c r="T1233" s="742">
        <v>0.5</v>
      </c>
      <c r="U1233" s="700">
        <v>1</v>
      </c>
    </row>
    <row r="1234" spans="1:21" ht="14.4" customHeight="1" x14ac:dyDescent="0.3">
      <c r="A1234" s="660">
        <v>32</v>
      </c>
      <c r="B1234" s="661" t="s">
        <v>567</v>
      </c>
      <c r="C1234" s="661">
        <v>89301322</v>
      </c>
      <c r="D1234" s="740" t="s">
        <v>4384</v>
      </c>
      <c r="E1234" s="741" t="s">
        <v>2894</v>
      </c>
      <c r="F1234" s="661" t="s">
        <v>2867</v>
      </c>
      <c r="G1234" s="661" t="s">
        <v>2918</v>
      </c>
      <c r="H1234" s="661" t="s">
        <v>568</v>
      </c>
      <c r="I1234" s="661" t="s">
        <v>3081</v>
      </c>
      <c r="J1234" s="661" t="s">
        <v>3082</v>
      </c>
      <c r="K1234" s="661" t="s">
        <v>3083</v>
      </c>
      <c r="L1234" s="662">
        <v>154.36000000000001</v>
      </c>
      <c r="M1234" s="662">
        <v>154.36000000000001</v>
      </c>
      <c r="N1234" s="661">
        <v>1</v>
      </c>
      <c r="O1234" s="742">
        <v>0.5</v>
      </c>
      <c r="P1234" s="662">
        <v>154.36000000000001</v>
      </c>
      <c r="Q1234" s="677">
        <v>1</v>
      </c>
      <c r="R1234" s="661">
        <v>1</v>
      </c>
      <c r="S1234" s="677">
        <v>1</v>
      </c>
      <c r="T1234" s="742">
        <v>0.5</v>
      </c>
      <c r="U1234" s="700">
        <v>1</v>
      </c>
    </row>
    <row r="1235" spans="1:21" ht="14.4" customHeight="1" x14ac:dyDescent="0.3">
      <c r="A1235" s="660">
        <v>32</v>
      </c>
      <c r="B1235" s="661" t="s">
        <v>567</v>
      </c>
      <c r="C1235" s="661">
        <v>89301322</v>
      </c>
      <c r="D1235" s="740" t="s">
        <v>4384</v>
      </c>
      <c r="E1235" s="741" t="s">
        <v>2894</v>
      </c>
      <c r="F1235" s="661" t="s">
        <v>2867</v>
      </c>
      <c r="G1235" s="661" t="s">
        <v>2918</v>
      </c>
      <c r="H1235" s="661" t="s">
        <v>1453</v>
      </c>
      <c r="I1235" s="661" t="s">
        <v>2467</v>
      </c>
      <c r="J1235" s="661" t="s">
        <v>611</v>
      </c>
      <c r="K1235" s="661" t="s">
        <v>2833</v>
      </c>
      <c r="L1235" s="662">
        <v>150.04</v>
      </c>
      <c r="M1235" s="662">
        <v>450.12</v>
      </c>
      <c r="N1235" s="661">
        <v>3</v>
      </c>
      <c r="O1235" s="742">
        <v>1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32</v>
      </c>
      <c r="B1236" s="661" t="s">
        <v>567</v>
      </c>
      <c r="C1236" s="661">
        <v>89301322</v>
      </c>
      <c r="D1236" s="740" t="s">
        <v>4384</v>
      </c>
      <c r="E1236" s="741" t="s">
        <v>2894</v>
      </c>
      <c r="F1236" s="661" t="s">
        <v>2867</v>
      </c>
      <c r="G1236" s="661" t="s">
        <v>2918</v>
      </c>
      <c r="H1236" s="661" t="s">
        <v>1453</v>
      </c>
      <c r="I1236" s="661" t="s">
        <v>2467</v>
      </c>
      <c r="J1236" s="661" t="s">
        <v>611</v>
      </c>
      <c r="K1236" s="661" t="s">
        <v>2833</v>
      </c>
      <c r="L1236" s="662">
        <v>154.36000000000001</v>
      </c>
      <c r="M1236" s="662">
        <v>463.08000000000004</v>
      </c>
      <c r="N1236" s="661">
        <v>3</v>
      </c>
      <c r="O1236" s="742">
        <v>0.5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32</v>
      </c>
      <c r="B1237" s="661" t="s">
        <v>567</v>
      </c>
      <c r="C1237" s="661">
        <v>89301322</v>
      </c>
      <c r="D1237" s="740" t="s">
        <v>4384</v>
      </c>
      <c r="E1237" s="741" t="s">
        <v>2894</v>
      </c>
      <c r="F1237" s="661" t="s">
        <v>2867</v>
      </c>
      <c r="G1237" s="661" t="s">
        <v>3385</v>
      </c>
      <c r="H1237" s="661" t="s">
        <v>1453</v>
      </c>
      <c r="I1237" s="661" t="s">
        <v>1777</v>
      </c>
      <c r="J1237" s="661" t="s">
        <v>1778</v>
      </c>
      <c r="K1237" s="661" t="s">
        <v>1779</v>
      </c>
      <c r="L1237" s="662">
        <v>119.7</v>
      </c>
      <c r="M1237" s="662">
        <v>119.7</v>
      </c>
      <c r="N1237" s="661">
        <v>1</v>
      </c>
      <c r="O1237" s="742">
        <v>1</v>
      </c>
      <c r="P1237" s="662">
        <v>119.7</v>
      </c>
      <c r="Q1237" s="677">
        <v>1</v>
      </c>
      <c r="R1237" s="661">
        <v>1</v>
      </c>
      <c r="S1237" s="677">
        <v>1</v>
      </c>
      <c r="T1237" s="742">
        <v>1</v>
      </c>
      <c r="U1237" s="700">
        <v>1</v>
      </c>
    </row>
    <row r="1238" spans="1:21" ht="14.4" customHeight="1" x14ac:dyDescent="0.3">
      <c r="A1238" s="660">
        <v>32</v>
      </c>
      <c r="B1238" s="661" t="s">
        <v>567</v>
      </c>
      <c r="C1238" s="661">
        <v>89301322</v>
      </c>
      <c r="D1238" s="740" t="s">
        <v>4384</v>
      </c>
      <c r="E1238" s="741" t="s">
        <v>2894</v>
      </c>
      <c r="F1238" s="661" t="s">
        <v>2867</v>
      </c>
      <c r="G1238" s="661" t="s">
        <v>2919</v>
      </c>
      <c r="H1238" s="661" t="s">
        <v>568</v>
      </c>
      <c r="I1238" s="661" t="s">
        <v>832</v>
      </c>
      <c r="J1238" s="661" t="s">
        <v>2920</v>
      </c>
      <c r="K1238" s="661" t="s">
        <v>2921</v>
      </c>
      <c r="L1238" s="662">
        <v>0</v>
      </c>
      <c r="M1238" s="662">
        <v>0</v>
      </c>
      <c r="N1238" s="661">
        <v>4</v>
      </c>
      <c r="O1238" s="742">
        <v>1.5</v>
      </c>
      <c r="P1238" s="662">
        <v>0</v>
      </c>
      <c r="Q1238" s="677"/>
      <c r="R1238" s="661">
        <v>1</v>
      </c>
      <c r="S1238" s="677">
        <v>0.25</v>
      </c>
      <c r="T1238" s="742">
        <v>1</v>
      </c>
      <c r="U1238" s="700">
        <v>0.66666666666666663</v>
      </c>
    </row>
    <row r="1239" spans="1:21" ht="14.4" customHeight="1" x14ac:dyDescent="0.3">
      <c r="A1239" s="660">
        <v>32</v>
      </c>
      <c r="B1239" s="661" t="s">
        <v>567</v>
      </c>
      <c r="C1239" s="661">
        <v>89301322</v>
      </c>
      <c r="D1239" s="740" t="s">
        <v>4384</v>
      </c>
      <c r="E1239" s="741" t="s">
        <v>2894</v>
      </c>
      <c r="F1239" s="661" t="s">
        <v>2867</v>
      </c>
      <c r="G1239" s="661" t="s">
        <v>2919</v>
      </c>
      <c r="H1239" s="661" t="s">
        <v>568</v>
      </c>
      <c r="I1239" s="661" t="s">
        <v>4105</v>
      </c>
      <c r="J1239" s="661" t="s">
        <v>2920</v>
      </c>
      <c r="K1239" s="661" t="s">
        <v>2921</v>
      </c>
      <c r="L1239" s="662">
        <v>0</v>
      </c>
      <c r="M1239" s="662">
        <v>0</v>
      </c>
      <c r="N1239" s="661">
        <v>1</v>
      </c>
      <c r="O1239" s="742">
        <v>0.5</v>
      </c>
      <c r="P1239" s="662">
        <v>0</v>
      </c>
      <c r="Q1239" s="677"/>
      <c r="R1239" s="661">
        <v>1</v>
      </c>
      <c r="S1239" s="677">
        <v>1</v>
      </c>
      <c r="T1239" s="742">
        <v>0.5</v>
      </c>
      <c r="U1239" s="700">
        <v>1</v>
      </c>
    </row>
    <row r="1240" spans="1:21" ht="14.4" customHeight="1" x14ac:dyDescent="0.3">
      <c r="A1240" s="660">
        <v>32</v>
      </c>
      <c r="B1240" s="661" t="s">
        <v>567</v>
      </c>
      <c r="C1240" s="661">
        <v>89301322</v>
      </c>
      <c r="D1240" s="740" t="s">
        <v>4384</v>
      </c>
      <c r="E1240" s="741" t="s">
        <v>2894</v>
      </c>
      <c r="F1240" s="661" t="s">
        <v>2867</v>
      </c>
      <c r="G1240" s="661" t="s">
        <v>2975</v>
      </c>
      <c r="H1240" s="661" t="s">
        <v>568</v>
      </c>
      <c r="I1240" s="661" t="s">
        <v>3861</v>
      </c>
      <c r="J1240" s="661" t="s">
        <v>1713</v>
      </c>
      <c r="K1240" s="661" t="s">
        <v>2760</v>
      </c>
      <c r="L1240" s="662">
        <v>170.52</v>
      </c>
      <c r="M1240" s="662">
        <v>341.04</v>
      </c>
      <c r="N1240" s="661">
        <v>2</v>
      </c>
      <c r="O1240" s="742">
        <v>0.5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32</v>
      </c>
      <c r="B1241" s="661" t="s">
        <v>567</v>
      </c>
      <c r="C1241" s="661">
        <v>89301322</v>
      </c>
      <c r="D1241" s="740" t="s">
        <v>4384</v>
      </c>
      <c r="E1241" s="741" t="s">
        <v>2894</v>
      </c>
      <c r="F1241" s="661" t="s">
        <v>2867</v>
      </c>
      <c r="G1241" s="661" t="s">
        <v>2975</v>
      </c>
      <c r="H1241" s="661" t="s">
        <v>568</v>
      </c>
      <c r="I1241" s="661" t="s">
        <v>1712</v>
      </c>
      <c r="J1241" s="661" t="s">
        <v>1713</v>
      </c>
      <c r="K1241" s="661" t="s">
        <v>2760</v>
      </c>
      <c r="L1241" s="662">
        <v>170.52</v>
      </c>
      <c r="M1241" s="662">
        <v>341.04</v>
      </c>
      <c r="N1241" s="661">
        <v>2</v>
      </c>
      <c r="O1241" s="742">
        <v>2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32</v>
      </c>
      <c r="B1242" s="661" t="s">
        <v>567</v>
      </c>
      <c r="C1242" s="661">
        <v>89301322</v>
      </c>
      <c r="D1242" s="740" t="s">
        <v>4384</v>
      </c>
      <c r="E1242" s="741" t="s">
        <v>2894</v>
      </c>
      <c r="F1242" s="661" t="s">
        <v>2867</v>
      </c>
      <c r="G1242" s="661" t="s">
        <v>3663</v>
      </c>
      <c r="H1242" s="661" t="s">
        <v>568</v>
      </c>
      <c r="I1242" s="661" t="s">
        <v>2000</v>
      </c>
      <c r="J1242" s="661" t="s">
        <v>986</v>
      </c>
      <c r="K1242" s="661" t="s">
        <v>2001</v>
      </c>
      <c r="L1242" s="662">
        <v>0</v>
      </c>
      <c r="M1242" s="662">
        <v>0</v>
      </c>
      <c r="N1242" s="661">
        <v>1</v>
      </c>
      <c r="O1242" s="742">
        <v>1</v>
      </c>
      <c r="P1242" s="662">
        <v>0</v>
      </c>
      <c r="Q1242" s="677"/>
      <c r="R1242" s="661">
        <v>1</v>
      </c>
      <c r="S1242" s="677">
        <v>1</v>
      </c>
      <c r="T1242" s="742">
        <v>1</v>
      </c>
      <c r="U1242" s="700">
        <v>1</v>
      </c>
    </row>
    <row r="1243" spans="1:21" ht="14.4" customHeight="1" x14ac:dyDescent="0.3">
      <c r="A1243" s="660">
        <v>32</v>
      </c>
      <c r="B1243" s="661" t="s">
        <v>567</v>
      </c>
      <c r="C1243" s="661">
        <v>89301322</v>
      </c>
      <c r="D1243" s="740" t="s">
        <v>4384</v>
      </c>
      <c r="E1243" s="741" t="s">
        <v>2894</v>
      </c>
      <c r="F1243" s="661" t="s">
        <v>2867</v>
      </c>
      <c r="G1243" s="661" t="s">
        <v>3017</v>
      </c>
      <c r="H1243" s="661" t="s">
        <v>568</v>
      </c>
      <c r="I1243" s="661" t="s">
        <v>1716</v>
      </c>
      <c r="J1243" s="661" t="s">
        <v>1717</v>
      </c>
      <c r="K1243" s="661" t="s">
        <v>2760</v>
      </c>
      <c r="L1243" s="662">
        <v>66.819999999999993</v>
      </c>
      <c r="M1243" s="662">
        <v>267.27999999999997</v>
      </c>
      <c r="N1243" s="661">
        <v>4</v>
      </c>
      <c r="O1243" s="742">
        <v>2.5</v>
      </c>
      <c r="P1243" s="662">
        <v>267.27999999999997</v>
      </c>
      <c r="Q1243" s="677">
        <v>1</v>
      </c>
      <c r="R1243" s="661">
        <v>4</v>
      </c>
      <c r="S1243" s="677">
        <v>1</v>
      </c>
      <c r="T1243" s="742">
        <v>2.5</v>
      </c>
      <c r="U1243" s="700">
        <v>1</v>
      </c>
    </row>
    <row r="1244" spans="1:21" ht="14.4" customHeight="1" x14ac:dyDescent="0.3">
      <c r="A1244" s="660">
        <v>32</v>
      </c>
      <c r="B1244" s="661" t="s">
        <v>567</v>
      </c>
      <c r="C1244" s="661">
        <v>89301322</v>
      </c>
      <c r="D1244" s="740" t="s">
        <v>4384</v>
      </c>
      <c r="E1244" s="741" t="s">
        <v>2894</v>
      </c>
      <c r="F1244" s="661" t="s">
        <v>2867</v>
      </c>
      <c r="G1244" s="661" t="s">
        <v>3086</v>
      </c>
      <c r="H1244" s="661" t="s">
        <v>568</v>
      </c>
      <c r="I1244" s="661" t="s">
        <v>4106</v>
      </c>
      <c r="J1244" s="661" t="s">
        <v>4107</v>
      </c>
      <c r="K1244" s="661" t="s">
        <v>2825</v>
      </c>
      <c r="L1244" s="662">
        <v>439.98</v>
      </c>
      <c r="M1244" s="662">
        <v>439.98</v>
      </c>
      <c r="N1244" s="661">
        <v>1</v>
      </c>
      <c r="O1244" s="742">
        <v>0.5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32</v>
      </c>
      <c r="B1245" s="661" t="s">
        <v>567</v>
      </c>
      <c r="C1245" s="661">
        <v>89301322</v>
      </c>
      <c r="D1245" s="740" t="s">
        <v>4384</v>
      </c>
      <c r="E1245" s="741" t="s">
        <v>2894</v>
      </c>
      <c r="F1245" s="661" t="s">
        <v>2867</v>
      </c>
      <c r="G1245" s="661" t="s">
        <v>3086</v>
      </c>
      <c r="H1245" s="661" t="s">
        <v>568</v>
      </c>
      <c r="I1245" s="661" t="s">
        <v>4108</v>
      </c>
      <c r="J1245" s="661" t="s">
        <v>1607</v>
      </c>
      <c r="K1245" s="661" t="s">
        <v>4109</v>
      </c>
      <c r="L1245" s="662">
        <v>0</v>
      </c>
      <c r="M1245" s="662">
        <v>0</v>
      </c>
      <c r="N1245" s="661">
        <v>1</v>
      </c>
      <c r="O1245" s="742">
        <v>0.5</v>
      </c>
      <c r="P1245" s="662"/>
      <c r="Q1245" s="677"/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32</v>
      </c>
      <c r="B1246" s="661" t="s">
        <v>567</v>
      </c>
      <c r="C1246" s="661">
        <v>89301322</v>
      </c>
      <c r="D1246" s="740" t="s">
        <v>4384</v>
      </c>
      <c r="E1246" s="741" t="s">
        <v>2894</v>
      </c>
      <c r="F1246" s="661" t="s">
        <v>2867</v>
      </c>
      <c r="G1246" s="661" t="s">
        <v>3086</v>
      </c>
      <c r="H1246" s="661" t="s">
        <v>1453</v>
      </c>
      <c r="I1246" s="661" t="s">
        <v>4110</v>
      </c>
      <c r="J1246" s="661" t="s">
        <v>1607</v>
      </c>
      <c r="K1246" s="661" t="s">
        <v>2620</v>
      </c>
      <c r="L1246" s="662">
        <v>264</v>
      </c>
      <c r="M1246" s="662">
        <v>264</v>
      </c>
      <c r="N1246" s="661">
        <v>1</v>
      </c>
      <c r="O1246" s="742">
        <v>0.5</v>
      </c>
      <c r="P1246" s="662"/>
      <c r="Q1246" s="677">
        <v>0</v>
      </c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32</v>
      </c>
      <c r="B1247" s="661" t="s">
        <v>567</v>
      </c>
      <c r="C1247" s="661">
        <v>89301322</v>
      </c>
      <c r="D1247" s="740" t="s">
        <v>4384</v>
      </c>
      <c r="E1247" s="741" t="s">
        <v>2894</v>
      </c>
      <c r="F1247" s="661" t="s">
        <v>2867</v>
      </c>
      <c r="G1247" s="661" t="s">
        <v>3301</v>
      </c>
      <c r="H1247" s="661" t="s">
        <v>568</v>
      </c>
      <c r="I1247" s="661" t="s">
        <v>4111</v>
      </c>
      <c r="J1247" s="661" t="s">
        <v>4112</v>
      </c>
      <c r="K1247" s="661" t="s">
        <v>3430</v>
      </c>
      <c r="L1247" s="662">
        <v>968.92</v>
      </c>
      <c r="M1247" s="662">
        <v>1937.84</v>
      </c>
      <c r="N1247" s="661">
        <v>2</v>
      </c>
      <c r="O1247" s="742">
        <v>1</v>
      </c>
      <c r="P1247" s="662">
        <v>1937.84</v>
      </c>
      <c r="Q1247" s="677">
        <v>1</v>
      </c>
      <c r="R1247" s="661">
        <v>2</v>
      </c>
      <c r="S1247" s="677">
        <v>1</v>
      </c>
      <c r="T1247" s="742">
        <v>1</v>
      </c>
      <c r="U1247" s="700">
        <v>1</v>
      </c>
    </row>
    <row r="1248" spans="1:21" ht="14.4" customHeight="1" x14ac:dyDescent="0.3">
      <c r="A1248" s="660">
        <v>32</v>
      </c>
      <c r="B1248" s="661" t="s">
        <v>567</v>
      </c>
      <c r="C1248" s="661">
        <v>89301322</v>
      </c>
      <c r="D1248" s="740" t="s">
        <v>4384</v>
      </c>
      <c r="E1248" s="741" t="s">
        <v>2894</v>
      </c>
      <c r="F1248" s="661" t="s">
        <v>2867</v>
      </c>
      <c r="G1248" s="661" t="s">
        <v>3301</v>
      </c>
      <c r="H1248" s="661" t="s">
        <v>568</v>
      </c>
      <c r="I1248" s="661" t="s">
        <v>3428</v>
      </c>
      <c r="J1248" s="661" t="s">
        <v>3429</v>
      </c>
      <c r="K1248" s="661" t="s">
        <v>3430</v>
      </c>
      <c r="L1248" s="662">
        <v>968.92</v>
      </c>
      <c r="M1248" s="662">
        <v>1937.84</v>
      </c>
      <c r="N1248" s="661">
        <v>2</v>
      </c>
      <c r="O1248" s="742">
        <v>1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32</v>
      </c>
      <c r="B1249" s="661" t="s">
        <v>567</v>
      </c>
      <c r="C1249" s="661">
        <v>89301322</v>
      </c>
      <c r="D1249" s="740" t="s">
        <v>4384</v>
      </c>
      <c r="E1249" s="741" t="s">
        <v>2894</v>
      </c>
      <c r="F1249" s="661" t="s">
        <v>2867</v>
      </c>
      <c r="G1249" s="661" t="s">
        <v>3301</v>
      </c>
      <c r="H1249" s="661" t="s">
        <v>568</v>
      </c>
      <c r="I1249" s="661" t="s">
        <v>4113</v>
      </c>
      <c r="J1249" s="661" t="s">
        <v>4112</v>
      </c>
      <c r="K1249" s="661" t="s">
        <v>4114</v>
      </c>
      <c r="L1249" s="662">
        <v>0</v>
      </c>
      <c r="M1249" s="662">
        <v>0</v>
      </c>
      <c r="N1249" s="661">
        <v>1</v>
      </c>
      <c r="O1249" s="742">
        <v>0.5</v>
      </c>
      <c r="P1249" s="662">
        <v>0</v>
      </c>
      <c r="Q1249" s="677"/>
      <c r="R1249" s="661">
        <v>1</v>
      </c>
      <c r="S1249" s="677">
        <v>1</v>
      </c>
      <c r="T1249" s="742">
        <v>0.5</v>
      </c>
      <c r="U1249" s="700">
        <v>1</v>
      </c>
    </row>
    <row r="1250" spans="1:21" ht="14.4" customHeight="1" x14ac:dyDescent="0.3">
      <c r="A1250" s="660">
        <v>32</v>
      </c>
      <c r="B1250" s="661" t="s">
        <v>567</v>
      </c>
      <c r="C1250" s="661">
        <v>89301322</v>
      </c>
      <c r="D1250" s="740" t="s">
        <v>4384</v>
      </c>
      <c r="E1250" s="741" t="s">
        <v>2894</v>
      </c>
      <c r="F1250" s="661" t="s">
        <v>2867</v>
      </c>
      <c r="G1250" s="661" t="s">
        <v>4115</v>
      </c>
      <c r="H1250" s="661" t="s">
        <v>568</v>
      </c>
      <c r="I1250" s="661" t="s">
        <v>4116</v>
      </c>
      <c r="J1250" s="661" t="s">
        <v>4117</v>
      </c>
      <c r="K1250" s="661" t="s">
        <v>4118</v>
      </c>
      <c r="L1250" s="662">
        <v>0</v>
      </c>
      <c r="M1250" s="662">
        <v>0</v>
      </c>
      <c r="N1250" s="661">
        <v>1</v>
      </c>
      <c r="O1250" s="742">
        <v>0.5</v>
      </c>
      <c r="P1250" s="662">
        <v>0</v>
      </c>
      <c r="Q1250" s="677"/>
      <c r="R1250" s="661">
        <v>1</v>
      </c>
      <c r="S1250" s="677">
        <v>1</v>
      </c>
      <c r="T1250" s="742">
        <v>0.5</v>
      </c>
      <c r="U1250" s="700">
        <v>1</v>
      </c>
    </row>
    <row r="1251" spans="1:21" ht="14.4" customHeight="1" x14ac:dyDescent="0.3">
      <c r="A1251" s="660">
        <v>32</v>
      </c>
      <c r="B1251" s="661" t="s">
        <v>567</v>
      </c>
      <c r="C1251" s="661">
        <v>89301322</v>
      </c>
      <c r="D1251" s="740" t="s">
        <v>4384</v>
      </c>
      <c r="E1251" s="741" t="s">
        <v>2894</v>
      </c>
      <c r="F1251" s="661" t="s">
        <v>2867</v>
      </c>
      <c r="G1251" s="661" t="s">
        <v>4119</v>
      </c>
      <c r="H1251" s="661" t="s">
        <v>568</v>
      </c>
      <c r="I1251" s="661" t="s">
        <v>4120</v>
      </c>
      <c r="J1251" s="661" t="s">
        <v>4121</v>
      </c>
      <c r="K1251" s="661" t="s">
        <v>4122</v>
      </c>
      <c r="L1251" s="662">
        <v>0</v>
      </c>
      <c r="M1251" s="662">
        <v>0</v>
      </c>
      <c r="N1251" s="661">
        <v>1</v>
      </c>
      <c r="O1251" s="742">
        <v>1</v>
      </c>
      <c r="P1251" s="662">
        <v>0</v>
      </c>
      <c r="Q1251" s="677"/>
      <c r="R1251" s="661">
        <v>1</v>
      </c>
      <c r="S1251" s="677">
        <v>1</v>
      </c>
      <c r="T1251" s="742">
        <v>1</v>
      </c>
      <c r="U1251" s="700">
        <v>1</v>
      </c>
    </row>
    <row r="1252" spans="1:21" ht="14.4" customHeight="1" x14ac:dyDescent="0.3">
      <c r="A1252" s="660">
        <v>32</v>
      </c>
      <c r="B1252" s="661" t="s">
        <v>567</v>
      </c>
      <c r="C1252" s="661">
        <v>89301322</v>
      </c>
      <c r="D1252" s="740" t="s">
        <v>4384</v>
      </c>
      <c r="E1252" s="741" t="s">
        <v>2894</v>
      </c>
      <c r="F1252" s="661" t="s">
        <v>2867</v>
      </c>
      <c r="G1252" s="661" t="s">
        <v>2980</v>
      </c>
      <c r="H1252" s="661" t="s">
        <v>568</v>
      </c>
      <c r="I1252" s="661" t="s">
        <v>701</v>
      </c>
      <c r="J1252" s="661" t="s">
        <v>702</v>
      </c>
      <c r="K1252" s="661" t="s">
        <v>2728</v>
      </c>
      <c r="L1252" s="662">
        <v>110.28</v>
      </c>
      <c r="M1252" s="662">
        <v>110.28</v>
      </c>
      <c r="N1252" s="661">
        <v>1</v>
      </c>
      <c r="O1252" s="742">
        <v>1</v>
      </c>
      <c r="P1252" s="662">
        <v>110.28</v>
      </c>
      <c r="Q1252" s="677">
        <v>1</v>
      </c>
      <c r="R1252" s="661">
        <v>1</v>
      </c>
      <c r="S1252" s="677">
        <v>1</v>
      </c>
      <c r="T1252" s="742">
        <v>1</v>
      </c>
      <c r="U1252" s="700">
        <v>1</v>
      </c>
    </row>
    <row r="1253" spans="1:21" ht="14.4" customHeight="1" x14ac:dyDescent="0.3">
      <c r="A1253" s="660">
        <v>32</v>
      </c>
      <c r="B1253" s="661" t="s">
        <v>567</v>
      </c>
      <c r="C1253" s="661">
        <v>89301322</v>
      </c>
      <c r="D1253" s="740" t="s">
        <v>4384</v>
      </c>
      <c r="E1253" s="741" t="s">
        <v>2894</v>
      </c>
      <c r="F1253" s="661" t="s">
        <v>2867</v>
      </c>
      <c r="G1253" s="661" t="s">
        <v>2980</v>
      </c>
      <c r="H1253" s="661" t="s">
        <v>568</v>
      </c>
      <c r="I1253" s="661" t="s">
        <v>1400</v>
      </c>
      <c r="J1253" s="661" t="s">
        <v>702</v>
      </c>
      <c r="K1253" s="661" t="s">
        <v>1401</v>
      </c>
      <c r="L1253" s="662">
        <v>220.56</v>
      </c>
      <c r="M1253" s="662">
        <v>441.12</v>
      </c>
      <c r="N1253" s="661">
        <v>2</v>
      </c>
      <c r="O1253" s="742">
        <v>1</v>
      </c>
      <c r="P1253" s="662">
        <v>441.12</v>
      </c>
      <c r="Q1253" s="677">
        <v>1</v>
      </c>
      <c r="R1253" s="661">
        <v>2</v>
      </c>
      <c r="S1253" s="677">
        <v>1</v>
      </c>
      <c r="T1253" s="742">
        <v>1</v>
      </c>
      <c r="U1253" s="700">
        <v>1</v>
      </c>
    </row>
    <row r="1254" spans="1:21" ht="14.4" customHeight="1" x14ac:dyDescent="0.3">
      <c r="A1254" s="660">
        <v>32</v>
      </c>
      <c r="B1254" s="661" t="s">
        <v>567</v>
      </c>
      <c r="C1254" s="661">
        <v>89301322</v>
      </c>
      <c r="D1254" s="740" t="s">
        <v>4384</v>
      </c>
      <c r="E1254" s="741" t="s">
        <v>2894</v>
      </c>
      <c r="F1254" s="661" t="s">
        <v>2867</v>
      </c>
      <c r="G1254" s="661" t="s">
        <v>2922</v>
      </c>
      <c r="H1254" s="661" t="s">
        <v>568</v>
      </c>
      <c r="I1254" s="661" t="s">
        <v>828</v>
      </c>
      <c r="J1254" s="661" t="s">
        <v>2046</v>
      </c>
      <c r="K1254" s="661" t="s">
        <v>2981</v>
      </c>
      <c r="L1254" s="662">
        <v>123.3</v>
      </c>
      <c r="M1254" s="662">
        <v>246.6</v>
      </c>
      <c r="N1254" s="661">
        <v>2</v>
      </c>
      <c r="O1254" s="742">
        <v>1</v>
      </c>
      <c r="P1254" s="662">
        <v>246.6</v>
      </c>
      <c r="Q1254" s="677">
        <v>1</v>
      </c>
      <c r="R1254" s="661">
        <v>2</v>
      </c>
      <c r="S1254" s="677">
        <v>1</v>
      </c>
      <c r="T1254" s="742">
        <v>1</v>
      </c>
      <c r="U1254" s="700">
        <v>1</v>
      </c>
    </row>
    <row r="1255" spans="1:21" ht="14.4" customHeight="1" x14ac:dyDescent="0.3">
      <c r="A1255" s="660">
        <v>32</v>
      </c>
      <c r="B1255" s="661" t="s">
        <v>567</v>
      </c>
      <c r="C1255" s="661">
        <v>89301322</v>
      </c>
      <c r="D1255" s="740" t="s">
        <v>4384</v>
      </c>
      <c r="E1255" s="741" t="s">
        <v>2894</v>
      </c>
      <c r="F1255" s="661" t="s">
        <v>2867</v>
      </c>
      <c r="G1255" s="661" t="s">
        <v>2922</v>
      </c>
      <c r="H1255" s="661" t="s">
        <v>568</v>
      </c>
      <c r="I1255" s="661" t="s">
        <v>2923</v>
      </c>
      <c r="J1255" s="661" t="s">
        <v>2046</v>
      </c>
      <c r="K1255" s="661" t="s">
        <v>2924</v>
      </c>
      <c r="L1255" s="662">
        <v>0</v>
      </c>
      <c r="M1255" s="662">
        <v>0</v>
      </c>
      <c r="N1255" s="661">
        <v>2</v>
      </c>
      <c r="O1255" s="742">
        <v>1.5</v>
      </c>
      <c r="P1255" s="662">
        <v>0</v>
      </c>
      <c r="Q1255" s="677"/>
      <c r="R1255" s="661">
        <v>1</v>
      </c>
      <c r="S1255" s="677">
        <v>0.5</v>
      </c>
      <c r="T1255" s="742">
        <v>0.5</v>
      </c>
      <c r="U1255" s="700">
        <v>0.33333333333333331</v>
      </c>
    </row>
    <row r="1256" spans="1:21" ht="14.4" customHeight="1" x14ac:dyDescent="0.3">
      <c r="A1256" s="660">
        <v>32</v>
      </c>
      <c r="B1256" s="661" t="s">
        <v>567</v>
      </c>
      <c r="C1256" s="661">
        <v>89301322</v>
      </c>
      <c r="D1256" s="740" t="s">
        <v>4384</v>
      </c>
      <c r="E1256" s="741" t="s">
        <v>2894</v>
      </c>
      <c r="F1256" s="661" t="s">
        <v>2867</v>
      </c>
      <c r="G1256" s="661" t="s">
        <v>2925</v>
      </c>
      <c r="H1256" s="661" t="s">
        <v>568</v>
      </c>
      <c r="I1256" s="661" t="s">
        <v>1821</v>
      </c>
      <c r="J1256" s="661" t="s">
        <v>1822</v>
      </c>
      <c r="K1256" s="661" t="s">
        <v>2781</v>
      </c>
      <c r="L1256" s="662">
        <v>2991.23</v>
      </c>
      <c r="M1256" s="662">
        <v>44868.45</v>
      </c>
      <c r="N1256" s="661">
        <v>15</v>
      </c>
      <c r="O1256" s="742">
        <v>7</v>
      </c>
      <c r="P1256" s="662">
        <v>23929.84</v>
      </c>
      <c r="Q1256" s="677">
        <v>0.53333333333333333</v>
      </c>
      <c r="R1256" s="661">
        <v>8</v>
      </c>
      <c r="S1256" s="677">
        <v>0.53333333333333333</v>
      </c>
      <c r="T1256" s="742">
        <v>4</v>
      </c>
      <c r="U1256" s="700">
        <v>0.5714285714285714</v>
      </c>
    </row>
    <row r="1257" spans="1:21" ht="14.4" customHeight="1" x14ac:dyDescent="0.3">
      <c r="A1257" s="660">
        <v>32</v>
      </c>
      <c r="B1257" s="661" t="s">
        <v>567</v>
      </c>
      <c r="C1257" s="661">
        <v>89301322</v>
      </c>
      <c r="D1257" s="740" t="s">
        <v>4384</v>
      </c>
      <c r="E1257" s="741" t="s">
        <v>2894</v>
      </c>
      <c r="F1257" s="661" t="s">
        <v>2867</v>
      </c>
      <c r="G1257" s="661" t="s">
        <v>2930</v>
      </c>
      <c r="H1257" s="661" t="s">
        <v>568</v>
      </c>
      <c r="I1257" s="661" t="s">
        <v>869</v>
      </c>
      <c r="J1257" s="661" t="s">
        <v>2932</v>
      </c>
      <c r="K1257" s="661" t="s">
        <v>3155</v>
      </c>
      <c r="L1257" s="662">
        <v>63.7</v>
      </c>
      <c r="M1257" s="662">
        <v>63.7</v>
      </c>
      <c r="N1257" s="661">
        <v>1</v>
      </c>
      <c r="O1257" s="742">
        <v>0.5</v>
      </c>
      <c r="P1257" s="662">
        <v>63.7</v>
      </c>
      <c r="Q1257" s="677">
        <v>1</v>
      </c>
      <c r="R1257" s="661">
        <v>1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32</v>
      </c>
      <c r="B1258" s="661" t="s">
        <v>567</v>
      </c>
      <c r="C1258" s="661">
        <v>89301322</v>
      </c>
      <c r="D1258" s="740" t="s">
        <v>4384</v>
      </c>
      <c r="E1258" s="741" t="s">
        <v>2894</v>
      </c>
      <c r="F1258" s="661" t="s">
        <v>2867</v>
      </c>
      <c r="G1258" s="661" t="s">
        <v>3243</v>
      </c>
      <c r="H1258" s="661" t="s">
        <v>568</v>
      </c>
      <c r="I1258" s="661" t="s">
        <v>804</v>
      </c>
      <c r="J1258" s="661" t="s">
        <v>805</v>
      </c>
      <c r="K1258" s="661" t="s">
        <v>3244</v>
      </c>
      <c r="L1258" s="662">
        <v>156.77000000000001</v>
      </c>
      <c r="M1258" s="662">
        <v>2038.0100000000002</v>
      </c>
      <c r="N1258" s="661">
        <v>13</v>
      </c>
      <c r="O1258" s="742">
        <v>4</v>
      </c>
      <c r="P1258" s="662">
        <v>1410.9300000000003</v>
      </c>
      <c r="Q1258" s="677">
        <v>0.6923076923076924</v>
      </c>
      <c r="R1258" s="661">
        <v>9</v>
      </c>
      <c r="S1258" s="677">
        <v>0.69230769230769229</v>
      </c>
      <c r="T1258" s="742">
        <v>2.5</v>
      </c>
      <c r="U1258" s="700">
        <v>0.625</v>
      </c>
    </row>
    <row r="1259" spans="1:21" ht="14.4" customHeight="1" x14ac:dyDescent="0.3">
      <c r="A1259" s="660">
        <v>32</v>
      </c>
      <c r="B1259" s="661" t="s">
        <v>567</v>
      </c>
      <c r="C1259" s="661">
        <v>89301322</v>
      </c>
      <c r="D1259" s="740" t="s">
        <v>4384</v>
      </c>
      <c r="E1259" s="741" t="s">
        <v>2894</v>
      </c>
      <c r="F1259" s="661" t="s">
        <v>2867</v>
      </c>
      <c r="G1259" s="661" t="s">
        <v>3245</v>
      </c>
      <c r="H1259" s="661" t="s">
        <v>568</v>
      </c>
      <c r="I1259" s="661" t="s">
        <v>2036</v>
      </c>
      <c r="J1259" s="661" t="s">
        <v>2037</v>
      </c>
      <c r="K1259" s="661" t="s">
        <v>1528</v>
      </c>
      <c r="L1259" s="662">
        <v>32.270000000000003</v>
      </c>
      <c r="M1259" s="662">
        <v>32.270000000000003</v>
      </c>
      <c r="N1259" s="661">
        <v>1</v>
      </c>
      <c r="O1259" s="742">
        <v>1</v>
      </c>
      <c r="P1259" s="662">
        <v>32.270000000000003</v>
      </c>
      <c r="Q1259" s="677">
        <v>1</v>
      </c>
      <c r="R1259" s="661">
        <v>1</v>
      </c>
      <c r="S1259" s="677">
        <v>1</v>
      </c>
      <c r="T1259" s="742">
        <v>1</v>
      </c>
      <c r="U1259" s="700">
        <v>1</v>
      </c>
    </row>
    <row r="1260" spans="1:21" ht="14.4" customHeight="1" x14ac:dyDescent="0.3">
      <c r="A1260" s="660">
        <v>32</v>
      </c>
      <c r="B1260" s="661" t="s">
        <v>567</v>
      </c>
      <c r="C1260" s="661">
        <v>89301322</v>
      </c>
      <c r="D1260" s="740" t="s">
        <v>4384</v>
      </c>
      <c r="E1260" s="741" t="s">
        <v>2894</v>
      </c>
      <c r="F1260" s="661" t="s">
        <v>2867</v>
      </c>
      <c r="G1260" s="661" t="s">
        <v>3156</v>
      </c>
      <c r="H1260" s="661" t="s">
        <v>568</v>
      </c>
      <c r="I1260" s="661" t="s">
        <v>966</v>
      </c>
      <c r="J1260" s="661" t="s">
        <v>967</v>
      </c>
      <c r="K1260" s="661" t="s">
        <v>3157</v>
      </c>
      <c r="L1260" s="662">
        <v>420.07</v>
      </c>
      <c r="M1260" s="662">
        <v>5040.84</v>
      </c>
      <c r="N1260" s="661">
        <v>12</v>
      </c>
      <c r="O1260" s="742">
        <v>8</v>
      </c>
      <c r="P1260" s="662">
        <v>2100.35</v>
      </c>
      <c r="Q1260" s="677">
        <v>0.41666666666666663</v>
      </c>
      <c r="R1260" s="661">
        <v>5</v>
      </c>
      <c r="S1260" s="677">
        <v>0.41666666666666669</v>
      </c>
      <c r="T1260" s="742">
        <v>4</v>
      </c>
      <c r="U1260" s="700">
        <v>0.5</v>
      </c>
    </row>
    <row r="1261" spans="1:21" ht="14.4" customHeight="1" x14ac:dyDescent="0.3">
      <c r="A1261" s="660">
        <v>32</v>
      </c>
      <c r="B1261" s="661" t="s">
        <v>567</v>
      </c>
      <c r="C1261" s="661">
        <v>89301322</v>
      </c>
      <c r="D1261" s="740" t="s">
        <v>4384</v>
      </c>
      <c r="E1261" s="741" t="s">
        <v>2894</v>
      </c>
      <c r="F1261" s="661" t="s">
        <v>2867</v>
      </c>
      <c r="G1261" s="661" t="s">
        <v>3031</v>
      </c>
      <c r="H1261" s="661" t="s">
        <v>568</v>
      </c>
      <c r="I1261" s="661" t="s">
        <v>900</v>
      </c>
      <c r="J1261" s="661" t="s">
        <v>901</v>
      </c>
      <c r="K1261" s="661" t="s">
        <v>902</v>
      </c>
      <c r="L1261" s="662">
        <v>33</v>
      </c>
      <c r="M1261" s="662">
        <v>99</v>
      </c>
      <c r="N1261" s="661">
        <v>3</v>
      </c>
      <c r="O1261" s="742">
        <v>0.5</v>
      </c>
      <c r="P1261" s="662">
        <v>99</v>
      </c>
      <c r="Q1261" s="677">
        <v>1</v>
      </c>
      <c r="R1261" s="661">
        <v>3</v>
      </c>
      <c r="S1261" s="677">
        <v>1</v>
      </c>
      <c r="T1261" s="742">
        <v>0.5</v>
      </c>
      <c r="U1261" s="700">
        <v>1</v>
      </c>
    </row>
    <row r="1262" spans="1:21" ht="14.4" customHeight="1" x14ac:dyDescent="0.3">
      <c r="A1262" s="660">
        <v>32</v>
      </c>
      <c r="B1262" s="661" t="s">
        <v>567</v>
      </c>
      <c r="C1262" s="661">
        <v>89301322</v>
      </c>
      <c r="D1262" s="740" t="s">
        <v>4384</v>
      </c>
      <c r="E1262" s="741" t="s">
        <v>2894</v>
      </c>
      <c r="F1262" s="661" t="s">
        <v>2867</v>
      </c>
      <c r="G1262" s="661" t="s">
        <v>3389</v>
      </c>
      <c r="H1262" s="661" t="s">
        <v>568</v>
      </c>
      <c r="I1262" s="661" t="s">
        <v>3390</v>
      </c>
      <c r="J1262" s="661" t="s">
        <v>3391</v>
      </c>
      <c r="K1262" s="661" t="s">
        <v>2731</v>
      </c>
      <c r="L1262" s="662">
        <v>0</v>
      </c>
      <c r="M1262" s="662">
        <v>0</v>
      </c>
      <c r="N1262" s="661">
        <v>1</v>
      </c>
      <c r="O1262" s="742">
        <v>0.5</v>
      </c>
      <c r="P1262" s="662"/>
      <c r="Q1262" s="677"/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32</v>
      </c>
      <c r="B1263" s="661" t="s">
        <v>567</v>
      </c>
      <c r="C1263" s="661">
        <v>89301322</v>
      </c>
      <c r="D1263" s="740" t="s">
        <v>4384</v>
      </c>
      <c r="E1263" s="741" t="s">
        <v>2894</v>
      </c>
      <c r="F1263" s="661" t="s">
        <v>2867</v>
      </c>
      <c r="G1263" s="661" t="s">
        <v>3992</v>
      </c>
      <c r="H1263" s="661" t="s">
        <v>568</v>
      </c>
      <c r="I1263" s="661" t="s">
        <v>4123</v>
      </c>
      <c r="J1263" s="661" t="s">
        <v>3994</v>
      </c>
      <c r="K1263" s="661" t="s">
        <v>3322</v>
      </c>
      <c r="L1263" s="662">
        <v>977.47</v>
      </c>
      <c r="M1263" s="662">
        <v>977.47</v>
      </c>
      <c r="N1263" s="661">
        <v>1</v>
      </c>
      <c r="O1263" s="742">
        <v>1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32</v>
      </c>
      <c r="B1264" s="661" t="s">
        <v>567</v>
      </c>
      <c r="C1264" s="661">
        <v>89301322</v>
      </c>
      <c r="D1264" s="740" t="s">
        <v>4384</v>
      </c>
      <c r="E1264" s="741" t="s">
        <v>2894</v>
      </c>
      <c r="F1264" s="661" t="s">
        <v>2867</v>
      </c>
      <c r="G1264" s="661" t="s">
        <v>2934</v>
      </c>
      <c r="H1264" s="661" t="s">
        <v>568</v>
      </c>
      <c r="I1264" s="661" t="s">
        <v>1840</v>
      </c>
      <c r="J1264" s="661" t="s">
        <v>1841</v>
      </c>
      <c r="K1264" s="661" t="s">
        <v>2781</v>
      </c>
      <c r="L1264" s="662">
        <v>588.04999999999995</v>
      </c>
      <c r="M1264" s="662">
        <v>2352.1999999999998</v>
      </c>
      <c r="N1264" s="661">
        <v>4</v>
      </c>
      <c r="O1264" s="742">
        <v>1.5</v>
      </c>
      <c r="P1264" s="662">
        <v>1764.1499999999999</v>
      </c>
      <c r="Q1264" s="677">
        <v>0.75</v>
      </c>
      <c r="R1264" s="661">
        <v>3</v>
      </c>
      <c r="S1264" s="677">
        <v>0.75</v>
      </c>
      <c r="T1264" s="742">
        <v>1</v>
      </c>
      <c r="U1264" s="700">
        <v>0.66666666666666663</v>
      </c>
    </row>
    <row r="1265" spans="1:21" ht="14.4" customHeight="1" x14ac:dyDescent="0.3">
      <c r="A1265" s="660">
        <v>32</v>
      </c>
      <c r="B1265" s="661" t="s">
        <v>567</v>
      </c>
      <c r="C1265" s="661">
        <v>89301322</v>
      </c>
      <c r="D1265" s="740" t="s">
        <v>4384</v>
      </c>
      <c r="E1265" s="741" t="s">
        <v>2894</v>
      </c>
      <c r="F1265" s="661" t="s">
        <v>2867</v>
      </c>
      <c r="G1265" s="661" t="s">
        <v>2935</v>
      </c>
      <c r="H1265" s="661" t="s">
        <v>1453</v>
      </c>
      <c r="I1265" s="661" t="s">
        <v>4124</v>
      </c>
      <c r="J1265" s="661" t="s">
        <v>4125</v>
      </c>
      <c r="K1265" s="661" t="s">
        <v>4126</v>
      </c>
      <c r="L1265" s="662">
        <v>8.7899999999999991</v>
      </c>
      <c r="M1265" s="662">
        <v>8.7899999999999991</v>
      </c>
      <c r="N1265" s="661">
        <v>1</v>
      </c>
      <c r="O1265" s="742">
        <v>0.5</v>
      </c>
      <c r="P1265" s="662">
        <v>8.7899999999999991</v>
      </c>
      <c r="Q1265" s="677">
        <v>1</v>
      </c>
      <c r="R1265" s="661">
        <v>1</v>
      </c>
      <c r="S1265" s="677">
        <v>1</v>
      </c>
      <c r="T1265" s="742">
        <v>0.5</v>
      </c>
      <c r="U1265" s="700">
        <v>1</v>
      </c>
    </row>
    <row r="1266" spans="1:21" ht="14.4" customHeight="1" x14ac:dyDescent="0.3">
      <c r="A1266" s="660">
        <v>32</v>
      </c>
      <c r="B1266" s="661" t="s">
        <v>567</v>
      </c>
      <c r="C1266" s="661">
        <v>89301322</v>
      </c>
      <c r="D1266" s="740" t="s">
        <v>4384</v>
      </c>
      <c r="E1266" s="741" t="s">
        <v>2894</v>
      </c>
      <c r="F1266" s="661" t="s">
        <v>2867</v>
      </c>
      <c r="G1266" s="661" t="s">
        <v>3041</v>
      </c>
      <c r="H1266" s="661" t="s">
        <v>568</v>
      </c>
      <c r="I1266" s="661" t="s">
        <v>774</v>
      </c>
      <c r="J1266" s="661" t="s">
        <v>3264</v>
      </c>
      <c r="K1266" s="661" t="s">
        <v>3265</v>
      </c>
      <c r="L1266" s="662">
        <v>73.989999999999995</v>
      </c>
      <c r="M1266" s="662">
        <v>369.94999999999993</v>
      </c>
      <c r="N1266" s="661">
        <v>5</v>
      </c>
      <c r="O1266" s="742">
        <v>2</v>
      </c>
      <c r="P1266" s="662">
        <v>221.96999999999997</v>
      </c>
      <c r="Q1266" s="677">
        <v>0.6</v>
      </c>
      <c r="R1266" s="661">
        <v>3</v>
      </c>
      <c r="S1266" s="677">
        <v>0.6</v>
      </c>
      <c r="T1266" s="742">
        <v>1.5</v>
      </c>
      <c r="U1266" s="700">
        <v>0.75</v>
      </c>
    </row>
    <row r="1267" spans="1:21" ht="14.4" customHeight="1" x14ac:dyDescent="0.3">
      <c r="A1267" s="660">
        <v>32</v>
      </c>
      <c r="B1267" s="661" t="s">
        <v>567</v>
      </c>
      <c r="C1267" s="661">
        <v>89301322</v>
      </c>
      <c r="D1267" s="740" t="s">
        <v>4384</v>
      </c>
      <c r="E1267" s="741" t="s">
        <v>2894</v>
      </c>
      <c r="F1267" s="661" t="s">
        <v>2867</v>
      </c>
      <c r="G1267" s="661" t="s">
        <v>3437</v>
      </c>
      <c r="H1267" s="661" t="s">
        <v>568</v>
      </c>
      <c r="I1267" s="661" t="s">
        <v>2501</v>
      </c>
      <c r="J1267" s="661" t="s">
        <v>2502</v>
      </c>
      <c r="K1267" s="661" t="s">
        <v>3438</v>
      </c>
      <c r="L1267" s="662">
        <v>77.14</v>
      </c>
      <c r="M1267" s="662">
        <v>539.98</v>
      </c>
      <c r="N1267" s="661">
        <v>7</v>
      </c>
      <c r="O1267" s="742">
        <v>1.5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32</v>
      </c>
      <c r="B1268" s="661" t="s">
        <v>567</v>
      </c>
      <c r="C1268" s="661">
        <v>89301322</v>
      </c>
      <c r="D1268" s="740" t="s">
        <v>4384</v>
      </c>
      <c r="E1268" s="741" t="s">
        <v>2894</v>
      </c>
      <c r="F1268" s="661" t="s">
        <v>2867</v>
      </c>
      <c r="G1268" s="661" t="s">
        <v>3697</v>
      </c>
      <c r="H1268" s="661" t="s">
        <v>568</v>
      </c>
      <c r="I1268" s="661" t="s">
        <v>1898</v>
      </c>
      <c r="J1268" s="661" t="s">
        <v>4127</v>
      </c>
      <c r="K1268" s="661" t="s">
        <v>4128</v>
      </c>
      <c r="L1268" s="662">
        <v>16.23</v>
      </c>
      <c r="M1268" s="662">
        <v>16.23</v>
      </c>
      <c r="N1268" s="661">
        <v>1</v>
      </c>
      <c r="O1268" s="742">
        <v>1</v>
      </c>
      <c r="P1268" s="662"/>
      <c r="Q1268" s="677">
        <v>0</v>
      </c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32</v>
      </c>
      <c r="B1269" s="661" t="s">
        <v>567</v>
      </c>
      <c r="C1269" s="661">
        <v>89301322</v>
      </c>
      <c r="D1269" s="740" t="s">
        <v>4384</v>
      </c>
      <c r="E1269" s="741" t="s">
        <v>2894</v>
      </c>
      <c r="F1269" s="661" t="s">
        <v>2867</v>
      </c>
      <c r="G1269" s="661" t="s">
        <v>3168</v>
      </c>
      <c r="H1269" s="661" t="s">
        <v>568</v>
      </c>
      <c r="I1269" s="661" t="s">
        <v>3267</v>
      </c>
      <c r="J1269" s="661" t="s">
        <v>3268</v>
      </c>
      <c r="K1269" s="661" t="s">
        <v>3269</v>
      </c>
      <c r="L1269" s="662">
        <v>52.75</v>
      </c>
      <c r="M1269" s="662">
        <v>211</v>
      </c>
      <c r="N1269" s="661">
        <v>4</v>
      </c>
      <c r="O1269" s="742">
        <v>2.5</v>
      </c>
      <c r="P1269" s="662">
        <v>52.75</v>
      </c>
      <c r="Q1269" s="677">
        <v>0.25</v>
      </c>
      <c r="R1269" s="661">
        <v>1</v>
      </c>
      <c r="S1269" s="677">
        <v>0.25</v>
      </c>
      <c r="T1269" s="742">
        <v>0.5</v>
      </c>
      <c r="U1269" s="700">
        <v>0.2</v>
      </c>
    </row>
    <row r="1270" spans="1:21" ht="14.4" customHeight="1" x14ac:dyDescent="0.3">
      <c r="A1270" s="660">
        <v>32</v>
      </c>
      <c r="B1270" s="661" t="s">
        <v>567</v>
      </c>
      <c r="C1270" s="661">
        <v>89301322</v>
      </c>
      <c r="D1270" s="740" t="s">
        <v>4384</v>
      </c>
      <c r="E1270" s="741" t="s">
        <v>2894</v>
      </c>
      <c r="F1270" s="661" t="s">
        <v>2867</v>
      </c>
      <c r="G1270" s="661" t="s">
        <v>3168</v>
      </c>
      <c r="H1270" s="661" t="s">
        <v>568</v>
      </c>
      <c r="I1270" s="661" t="s">
        <v>4129</v>
      </c>
      <c r="J1270" s="661" t="s">
        <v>4130</v>
      </c>
      <c r="K1270" s="661" t="s">
        <v>4131</v>
      </c>
      <c r="L1270" s="662">
        <v>0</v>
      </c>
      <c r="M1270" s="662">
        <v>0</v>
      </c>
      <c r="N1270" s="661">
        <v>1</v>
      </c>
      <c r="O1270" s="742">
        <v>0.5</v>
      </c>
      <c r="P1270" s="662"/>
      <c r="Q1270" s="677"/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32</v>
      </c>
      <c r="B1271" s="661" t="s">
        <v>567</v>
      </c>
      <c r="C1271" s="661">
        <v>89301322</v>
      </c>
      <c r="D1271" s="740" t="s">
        <v>4384</v>
      </c>
      <c r="E1271" s="741" t="s">
        <v>2894</v>
      </c>
      <c r="F1271" s="661" t="s">
        <v>2867</v>
      </c>
      <c r="G1271" s="661" t="s">
        <v>3168</v>
      </c>
      <c r="H1271" s="661" t="s">
        <v>568</v>
      </c>
      <c r="I1271" s="661" t="s">
        <v>3169</v>
      </c>
      <c r="J1271" s="661" t="s">
        <v>3170</v>
      </c>
      <c r="K1271" s="661" t="s">
        <v>3171</v>
      </c>
      <c r="L1271" s="662">
        <v>29.54</v>
      </c>
      <c r="M1271" s="662">
        <v>59.08</v>
      </c>
      <c r="N1271" s="661">
        <v>2</v>
      </c>
      <c r="O1271" s="742">
        <v>1.5</v>
      </c>
      <c r="P1271" s="662">
        <v>59.08</v>
      </c>
      <c r="Q1271" s="677">
        <v>1</v>
      </c>
      <c r="R1271" s="661">
        <v>2</v>
      </c>
      <c r="S1271" s="677">
        <v>1</v>
      </c>
      <c r="T1271" s="742">
        <v>1.5</v>
      </c>
      <c r="U1271" s="700">
        <v>1</v>
      </c>
    </row>
    <row r="1272" spans="1:21" ht="14.4" customHeight="1" x14ac:dyDescent="0.3">
      <c r="A1272" s="660">
        <v>32</v>
      </c>
      <c r="B1272" s="661" t="s">
        <v>567</v>
      </c>
      <c r="C1272" s="661">
        <v>89301322</v>
      </c>
      <c r="D1272" s="740" t="s">
        <v>4384</v>
      </c>
      <c r="E1272" s="741" t="s">
        <v>2894</v>
      </c>
      <c r="F1272" s="661" t="s">
        <v>2867</v>
      </c>
      <c r="G1272" s="661" t="s">
        <v>2942</v>
      </c>
      <c r="H1272" s="661" t="s">
        <v>568</v>
      </c>
      <c r="I1272" s="661" t="s">
        <v>808</v>
      </c>
      <c r="J1272" s="661" t="s">
        <v>2943</v>
      </c>
      <c r="K1272" s="661" t="s">
        <v>2944</v>
      </c>
      <c r="L1272" s="662">
        <v>88.76</v>
      </c>
      <c r="M1272" s="662">
        <v>1242.6400000000001</v>
      </c>
      <c r="N1272" s="661">
        <v>14</v>
      </c>
      <c r="O1272" s="742">
        <v>3</v>
      </c>
      <c r="P1272" s="662">
        <v>976.36</v>
      </c>
      <c r="Q1272" s="677">
        <v>0.7857142857142857</v>
      </c>
      <c r="R1272" s="661">
        <v>11</v>
      </c>
      <c r="S1272" s="677">
        <v>0.7857142857142857</v>
      </c>
      <c r="T1272" s="742">
        <v>2.5</v>
      </c>
      <c r="U1272" s="700">
        <v>0.83333333333333337</v>
      </c>
    </row>
    <row r="1273" spans="1:21" ht="14.4" customHeight="1" x14ac:dyDescent="0.3">
      <c r="A1273" s="660">
        <v>32</v>
      </c>
      <c r="B1273" s="661" t="s">
        <v>567</v>
      </c>
      <c r="C1273" s="661">
        <v>89301322</v>
      </c>
      <c r="D1273" s="740" t="s">
        <v>4384</v>
      </c>
      <c r="E1273" s="741" t="s">
        <v>2894</v>
      </c>
      <c r="F1273" s="661" t="s">
        <v>2867</v>
      </c>
      <c r="G1273" s="661" t="s">
        <v>3369</v>
      </c>
      <c r="H1273" s="661" t="s">
        <v>568</v>
      </c>
      <c r="I1273" s="661" t="s">
        <v>4132</v>
      </c>
      <c r="J1273" s="661" t="s">
        <v>4133</v>
      </c>
      <c r="K1273" s="661" t="s">
        <v>4134</v>
      </c>
      <c r="L1273" s="662">
        <v>0</v>
      </c>
      <c r="M1273" s="662">
        <v>0</v>
      </c>
      <c r="N1273" s="661">
        <v>1</v>
      </c>
      <c r="O1273" s="742">
        <v>0.5</v>
      </c>
      <c r="P1273" s="662">
        <v>0</v>
      </c>
      <c r="Q1273" s="677"/>
      <c r="R1273" s="661">
        <v>1</v>
      </c>
      <c r="S1273" s="677">
        <v>1</v>
      </c>
      <c r="T1273" s="742">
        <v>0.5</v>
      </c>
      <c r="U1273" s="700">
        <v>1</v>
      </c>
    </row>
    <row r="1274" spans="1:21" ht="14.4" customHeight="1" x14ac:dyDescent="0.3">
      <c r="A1274" s="660">
        <v>32</v>
      </c>
      <c r="B1274" s="661" t="s">
        <v>567</v>
      </c>
      <c r="C1274" s="661">
        <v>89301322</v>
      </c>
      <c r="D1274" s="740" t="s">
        <v>4384</v>
      </c>
      <c r="E1274" s="741" t="s">
        <v>2894</v>
      </c>
      <c r="F1274" s="661" t="s">
        <v>2867</v>
      </c>
      <c r="G1274" s="661" t="s">
        <v>3053</v>
      </c>
      <c r="H1274" s="661" t="s">
        <v>568</v>
      </c>
      <c r="I1274" s="661" t="s">
        <v>2051</v>
      </c>
      <c r="J1274" s="661" t="s">
        <v>1002</v>
      </c>
      <c r="K1274" s="661" t="s">
        <v>3054</v>
      </c>
      <c r="L1274" s="662">
        <v>0</v>
      </c>
      <c r="M1274" s="662">
        <v>0</v>
      </c>
      <c r="N1274" s="661">
        <v>3</v>
      </c>
      <c r="O1274" s="742">
        <v>2</v>
      </c>
      <c r="P1274" s="662">
        <v>0</v>
      </c>
      <c r="Q1274" s="677"/>
      <c r="R1274" s="661">
        <v>3</v>
      </c>
      <c r="S1274" s="677">
        <v>1</v>
      </c>
      <c r="T1274" s="742">
        <v>2</v>
      </c>
      <c r="U1274" s="700">
        <v>1</v>
      </c>
    </row>
    <row r="1275" spans="1:21" ht="14.4" customHeight="1" x14ac:dyDescent="0.3">
      <c r="A1275" s="660">
        <v>32</v>
      </c>
      <c r="B1275" s="661" t="s">
        <v>567</v>
      </c>
      <c r="C1275" s="661">
        <v>89301322</v>
      </c>
      <c r="D1275" s="740" t="s">
        <v>4384</v>
      </c>
      <c r="E1275" s="741" t="s">
        <v>2894</v>
      </c>
      <c r="F1275" s="661" t="s">
        <v>2867</v>
      </c>
      <c r="G1275" s="661" t="s">
        <v>3184</v>
      </c>
      <c r="H1275" s="661" t="s">
        <v>1453</v>
      </c>
      <c r="I1275" s="661" t="s">
        <v>4135</v>
      </c>
      <c r="J1275" s="661" t="s">
        <v>4136</v>
      </c>
      <c r="K1275" s="661" t="s">
        <v>4137</v>
      </c>
      <c r="L1275" s="662">
        <v>92.95</v>
      </c>
      <c r="M1275" s="662">
        <v>92.95</v>
      </c>
      <c r="N1275" s="661">
        <v>1</v>
      </c>
      <c r="O1275" s="742">
        <v>0.5</v>
      </c>
      <c r="P1275" s="662">
        <v>92.95</v>
      </c>
      <c r="Q1275" s="677">
        <v>1</v>
      </c>
      <c r="R1275" s="661">
        <v>1</v>
      </c>
      <c r="S1275" s="677">
        <v>1</v>
      </c>
      <c r="T1275" s="742">
        <v>0.5</v>
      </c>
      <c r="U1275" s="700">
        <v>1</v>
      </c>
    </row>
    <row r="1276" spans="1:21" ht="14.4" customHeight="1" x14ac:dyDescent="0.3">
      <c r="A1276" s="660">
        <v>32</v>
      </c>
      <c r="B1276" s="661" t="s">
        <v>567</v>
      </c>
      <c r="C1276" s="661">
        <v>89301322</v>
      </c>
      <c r="D1276" s="740" t="s">
        <v>4384</v>
      </c>
      <c r="E1276" s="741" t="s">
        <v>2894</v>
      </c>
      <c r="F1276" s="661" t="s">
        <v>2867</v>
      </c>
      <c r="G1276" s="661" t="s">
        <v>3184</v>
      </c>
      <c r="H1276" s="661" t="s">
        <v>1453</v>
      </c>
      <c r="I1276" s="661" t="s">
        <v>3784</v>
      </c>
      <c r="J1276" s="661" t="s">
        <v>3785</v>
      </c>
      <c r="K1276" s="661" t="s">
        <v>3786</v>
      </c>
      <c r="L1276" s="662">
        <v>62.24</v>
      </c>
      <c r="M1276" s="662">
        <v>62.24</v>
      </c>
      <c r="N1276" s="661">
        <v>1</v>
      </c>
      <c r="O1276" s="742">
        <v>0.5</v>
      </c>
      <c r="P1276" s="662">
        <v>62.24</v>
      </c>
      <c r="Q1276" s="677">
        <v>1</v>
      </c>
      <c r="R1276" s="661">
        <v>1</v>
      </c>
      <c r="S1276" s="677">
        <v>1</v>
      </c>
      <c r="T1276" s="742">
        <v>0.5</v>
      </c>
      <c r="U1276" s="700">
        <v>1</v>
      </c>
    </row>
    <row r="1277" spans="1:21" ht="14.4" customHeight="1" x14ac:dyDescent="0.3">
      <c r="A1277" s="660">
        <v>32</v>
      </c>
      <c r="B1277" s="661" t="s">
        <v>567</v>
      </c>
      <c r="C1277" s="661">
        <v>89301322</v>
      </c>
      <c r="D1277" s="740" t="s">
        <v>4384</v>
      </c>
      <c r="E1277" s="741" t="s">
        <v>2894</v>
      </c>
      <c r="F1277" s="661" t="s">
        <v>2867</v>
      </c>
      <c r="G1277" s="661" t="s">
        <v>3184</v>
      </c>
      <c r="H1277" s="661" t="s">
        <v>1453</v>
      </c>
      <c r="I1277" s="661" t="s">
        <v>2344</v>
      </c>
      <c r="J1277" s="661" t="s">
        <v>2345</v>
      </c>
      <c r="K1277" s="661" t="s">
        <v>2830</v>
      </c>
      <c r="L1277" s="662">
        <v>82.99</v>
      </c>
      <c r="M1277" s="662">
        <v>82.99</v>
      </c>
      <c r="N1277" s="661">
        <v>1</v>
      </c>
      <c r="O1277" s="742">
        <v>1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32</v>
      </c>
      <c r="B1278" s="661" t="s">
        <v>567</v>
      </c>
      <c r="C1278" s="661">
        <v>89301322</v>
      </c>
      <c r="D1278" s="740" t="s">
        <v>4384</v>
      </c>
      <c r="E1278" s="741" t="s">
        <v>2894</v>
      </c>
      <c r="F1278" s="661" t="s">
        <v>2867</v>
      </c>
      <c r="G1278" s="661" t="s">
        <v>3901</v>
      </c>
      <c r="H1278" s="661" t="s">
        <v>568</v>
      </c>
      <c r="I1278" s="661" t="s">
        <v>4138</v>
      </c>
      <c r="J1278" s="661" t="s">
        <v>4139</v>
      </c>
      <c r="K1278" s="661" t="s">
        <v>844</v>
      </c>
      <c r="L1278" s="662">
        <v>0</v>
      </c>
      <c r="M1278" s="662">
        <v>0</v>
      </c>
      <c r="N1278" s="661">
        <v>2</v>
      </c>
      <c r="O1278" s="742">
        <v>1</v>
      </c>
      <c r="P1278" s="662">
        <v>0</v>
      </c>
      <c r="Q1278" s="677"/>
      <c r="R1278" s="661">
        <v>2</v>
      </c>
      <c r="S1278" s="677">
        <v>1</v>
      </c>
      <c r="T1278" s="742">
        <v>1</v>
      </c>
      <c r="U1278" s="700">
        <v>1</v>
      </c>
    </row>
    <row r="1279" spans="1:21" ht="14.4" customHeight="1" x14ac:dyDescent="0.3">
      <c r="A1279" s="660">
        <v>32</v>
      </c>
      <c r="B1279" s="661" t="s">
        <v>567</v>
      </c>
      <c r="C1279" s="661">
        <v>89301322</v>
      </c>
      <c r="D1279" s="740" t="s">
        <v>4384</v>
      </c>
      <c r="E1279" s="741" t="s">
        <v>2894</v>
      </c>
      <c r="F1279" s="661" t="s">
        <v>2867</v>
      </c>
      <c r="G1279" s="661" t="s">
        <v>3185</v>
      </c>
      <c r="H1279" s="661" t="s">
        <v>1453</v>
      </c>
      <c r="I1279" s="661" t="s">
        <v>3186</v>
      </c>
      <c r="J1279" s="661" t="s">
        <v>1539</v>
      </c>
      <c r="K1279" s="661" t="s">
        <v>1540</v>
      </c>
      <c r="L1279" s="662">
        <v>54.98</v>
      </c>
      <c r="M1279" s="662">
        <v>54.98</v>
      </c>
      <c r="N1279" s="661">
        <v>1</v>
      </c>
      <c r="O1279" s="742">
        <v>0.5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32</v>
      </c>
      <c r="B1280" s="661" t="s">
        <v>567</v>
      </c>
      <c r="C1280" s="661">
        <v>89301322</v>
      </c>
      <c r="D1280" s="740" t="s">
        <v>4384</v>
      </c>
      <c r="E1280" s="741" t="s">
        <v>2894</v>
      </c>
      <c r="F1280" s="661" t="s">
        <v>2867</v>
      </c>
      <c r="G1280" s="661" t="s">
        <v>3500</v>
      </c>
      <c r="H1280" s="661" t="s">
        <v>568</v>
      </c>
      <c r="I1280" s="661" t="s">
        <v>796</v>
      </c>
      <c r="J1280" s="661" t="s">
        <v>797</v>
      </c>
      <c r="K1280" s="661" t="s">
        <v>3501</v>
      </c>
      <c r="L1280" s="662">
        <v>232.37</v>
      </c>
      <c r="M1280" s="662">
        <v>232.37</v>
      </c>
      <c r="N1280" s="661">
        <v>1</v>
      </c>
      <c r="O1280" s="742">
        <v>1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32</v>
      </c>
      <c r="B1281" s="661" t="s">
        <v>567</v>
      </c>
      <c r="C1281" s="661">
        <v>89301322</v>
      </c>
      <c r="D1281" s="740" t="s">
        <v>4384</v>
      </c>
      <c r="E1281" s="741" t="s">
        <v>2894</v>
      </c>
      <c r="F1281" s="661" t="s">
        <v>2867</v>
      </c>
      <c r="G1281" s="661" t="s">
        <v>2945</v>
      </c>
      <c r="H1281" s="661" t="s">
        <v>568</v>
      </c>
      <c r="I1281" s="661" t="s">
        <v>2946</v>
      </c>
      <c r="J1281" s="661" t="s">
        <v>2947</v>
      </c>
      <c r="K1281" s="661" t="s">
        <v>2948</v>
      </c>
      <c r="L1281" s="662">
        <v>1121.25</v>
      </c>
      <c r="M1281" s="662">
        <v>3363.75</v>
      </c>
      <c r="N1281" s="661">
        <v>3</v>
      </c>
      <c r="O1281" s="742">
        <v>1</v>
      </c>
      <c r="P1281" s="662">
        <v>3363.75</v>
      </c>
      <c r="Q1281" s="677">
        <v>1</v>
      </c>
      <c r="R1281" s="661">
        <v>3</v>
      </c>
      <c r="S1281" s="677">
        <v>1</v>
      </c>
      <c r="T1281" s="742">
        <v>1</v>
      </c>
      <c r="U1281" s="700">
        <v>1</v>
      </c>
    </row>
    <row r="1282" spans="1:21" ht="14.4" customHeight="1" x14ac:dyDescent="0.3">
      <c r="A1282" s="660">
        <v>32</v>
      </c>
      <c r="B1282" s="661" t="s">
        <v>567</v>
      </c>
      <c r="C1282" s="661">
        <v>89301322</v>
      </c>
      <c r="D1282" s="740" t="s">
        <v>4384</v>
      </c>
      <c r="E1282" s="741" t="s">
        <v>2894</v>
      </c>
      <c r="F1282" s="661" t="s">
        <v>2867</v>
      </c>
      <c r="G1282" s="661" t="s">
        <v>3055</v>
      </c>
      <c r="H1282" s="661" t="s">
        <v>568</v>
      </c>
      <c r="I1282" s="661" t="s">
        <v>740</v>
      </c>
      <c r="J1282" s="661" t="s">
        <v>4077</v>
      </c>
      <c r="K1282" s="661" t="s">
        <v>4078</v>
      </c>
      <c r="L1282" s="662">
        <v>70.23</v>
      </c>
      <c r="M1282" s="662">
        <v>70.23</v>
      </c>
      <c r="N1282" s="661">
        <v>1</v>
      </c>
      <c r="O1282" s="742">
        <v>0.5</v>
      </c>
      <c r="P1282" s="662">
        <v>70.23</v>
      </c>
      <c r="Q1282" s="677">
        <v>1</v>
      </c>
      <c r="R1282" s="661">
        <v>1</v>
      </c>
      <c r="S1282" s="677">
        <v>1</v>
      </c>
      <c r="T1282" s="742">
        <v>0.5</v>
      </c>
      <c r="U1282" s="700">
        <v>1</v>
      </c>
    </row>
    <row r="1283" spans="1:21" ht="14.4" customHeight="1" x14ac:dyDescent="0.3">
      <c r="A1283" s="660">
        <v>32</v>
      </c>
      <c r="B1283" s="661" t="s">
        <v>567</v>
      </c>
      <c r="C1283" s="661">
        <v>89301322</v>
      </c>
      <c r="D1283" s="740" t="s">
        <v>4384</v>
      </c>
      <c r="E1283" s="741" t="s">
        <v>2894</v>
      </c>
      <c r="F1283" s="661" t="s">
        <v>2867</v>
      </c>
      <c r="G1283" s="661" t="s">
        <v>3071</v>
      </c>
      <c r="H1283" s="661" t="s">
        <v>568</v>
      </c>
      <c r="I1283" s="661" t="s">
        <v>4140</v>
      </c>
      <c r="J1283" s="661" t="s">
        <v>1403</v>
      </c>
      <c r="K1283" s="661" t="s">
        <v>3073</v>
      </c>
      <c r="L1283" s="662">
        <v>0</v>
      </c>
      <c r="M1283" s="662">
        <v>0</v>
      </c>
      <c r="N1283" s="661">
        <v>1</v>
      </c>
      <c r="O1283" s="742">
        <v>1</v>
      </c>
      <c r="P1283" s="662">
        <v>0</v>
      </c>
      <c r="Q1283" s="677"/>
      <c r="R1283" s="661">
        <v>1</v>
      </c>
      <c r="S1283" s="677">
        <v>1</v>
      </c>
      <c r="T1283" s="742">
        <v>1</v>
      </c>
      <c r="U1283" s="700">
        <v>1</v>
      </c>
    </row>
    <row r="1284" spans="1:21" ht="14.4" customHeight="1" x14ac:dyDescent="0.3">
      <c r="A1284" s="660">
        <v>32</v>
      </c>
      <c r="B1284" s="661" t="s">
        <v>567</v>
      </c>
      <c r="C1284" s="661">
        <v>89301322</v>
      </c>
      <c r="D1284" s="740" t="s">
        <v>4384</v>
      </c>
      <c r="E1284" s="741" t="s">
        <v>2894</v>
      </c>
      <c r="F1284" s="661" t="s">
        <v>2867</v>
      </c>
      <c r="G1284" s="661" t="s">
        <v>3327</v>
      </c>
      <c r="H1284" s="661" t="s">
        <v>568</v>
      </c>
      <c r="I1284" s="661" t="s">
        <v>4141</v>
      </c>
      <c r="J1284" s="661" t="s">
        <v>4142</v>
      </c>
      <c r="K1284" s="661" t="s">
        <v>4143</v>
      </c>
      <c r="L1284" s="662">
        <v>0</v>
      </c>
      <c r="M1284" s="662">
        <v>0</v>
      </c>
      <c r="N1284" s="661">
        <v>3</v>
      </c>
      <c r="O1284" s="742">
        <v>0.5</v>
      </c>
      <c r="P1284" s="662">
        <v>0</v>
      </c>
      <c r="Q1284" s="677"/>
      <c r="R1284" s="661">
        <v>3</v>
      </c>
      <c r="S1284" s="677">
        <v>1</v>
      </c>
      <c r="T1284" s="742">
        <v>0.5</v>
      </c>
      <c r="U1284" s="700">
        <v>1</v>
      </c>
    </row>
    <row r="1285" spans="1:21" ht="14.4" customHeight="1" x14ac:dyDescent="0.3">
      <c r="A1285" s="660">
        <v>32</v>
      </c>
      <c r="B1285" s="661" t="s">
        <v>567</v>
      </c>
      <c r="C1285" s="661">
        <v>89301322</v>
      </c>
      <c r="D1285" s="740" t="s">
        <v>4384</v>
      </c>
      <c r="E1285" s="741" t="s">
        <v>2894</v>
      </c>
      <c r="F1285" s="661" t="s">
        <v>2867</v>
      </c>
      <c r="G1285" s="661" t="s">
        <v>2949</v>
      </c>
      <c r="H1285" s="661" t="s">
        <v>1453</v>
      </c>
      <c r="I1285" s="661" t="s">
        <v>2364</v>
      </c>
      <c r="J1285" s="661" t="s">
        <v>2361</v>
      </c>
      <c r="K1285" s="661" t="s">
        <v>1483</v>
      </c>
      <c r="L1285" s="662">
        <v>1847.49</v>
      </c>
      <c r="M1285" s="662">
        <v>3694.98</v>
      </c>
      <c r="N1285" s="661">
        <v>2</v>
      </c>
      <c r="O1285" s="742">
        <v>1</v>
      </c>
      <c r="P1285" s="662">
        <v>3694.98</v>
      </c>
      <c r="Q1285" s="677">
        <v>1</v>
      </c>
      <c r="R1285" s="661">
        <v>2</v>
      </c>
      <c r="S1285" s="677">
        <v>1</v>
      </c>
      <c r="T1285" s="742">
        <v>1</v>
      </c>
      <c r="U1285" s="700">
        <v>1</v>
      </c>
    </row>
    <row r="1286" spans="1:21" ht="14.4" customHeight="1" x14ac:dyDescent="0.3">
      <c r="A1286" s="660">
        <v>32</v>
      </c>
      <c r="B1286" s="661" t="s">
        <v>567</v>
      </c>
      <c r="C1286" s="661">
        <v>89301322</v>
      </c>
      <c r="D1286" s="740" t="s">
        <v>4384</v>
      </c>
      <c r="E1286" s="741" t="s">
        <v>2894</v>
      </c>
      <c r="F1286" s="661" t="s">
        <v>2867</v>
      </c>
      <c r="G1286" s="661" t="s">
        <v>2949</v>
      </c>
      <c r="H1286" s="661" t="s">
        <v>1453</v>
      </c>
      <c r="I1286" s="661" t="s">
        <v>2546</v>
      </c>
      <c r="J1286" s="661" t="s">
        <v>2361</v>
      </c>
      <c r="K1286" s="661" t="s">
        <v>2850</v>
      </c>
      <c r="L1286" s="662">
        <v>2309.36</v>
      </c>
      <c r="M1286" s="662">
        <v>18474.88</v>
      </c>
      <c r="N1286" s="661">
        <v>8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32</v>
      </c>
      <c r="B1287" s="661" t="s">
        <v>567</v>
      </c>
      <c r="C1287" s="661">
        <v>89301322</v>
      </c>
      <c r="D1287" s="740" t="s">
        <v>4384</v>
      </c>
      <c r="E1287" s="741" t="s">
        <v>2894</v>
      </c>
      <c r="F1287" s="661" t="s">
        <v>2867</v>
      </c>
      <c r="G1287" s="661" t="s">
        <v>3059</v>
      </c>
      <c r="H1287" s="661" t="s">
        <v>1453</v>
      </c>
      <c r="I1287" s="661" t="s">
        <v>4144</v>
      </c>
      <c r="J1287" s="661" t="s">
        <v>2341</v>
      </c>
      <c r="K1287" s="661" t="s">
        <v>4145</v>
      </c>
      <c r="L1287" s="662">
        <v>24.22</v>
      </c>
      <c r="M1287" s="662">
        <v>24.22</v>
      </c>
      <c r="N1287" s="661">
        <v>1</v>
      </c>
      <c r="O1287" s="742">
        <v>1</v>
      </c>
      <c r="P1287" s="662">
        <v>24.22</v>
      </c>
      <c r="Q1287" s="677">
        <v>1</v>
      </c>
      <c r="R1287" s="661">
        <v>1</v>
      </c>
      <c r="S1287" s="677">
        <v>1</v>
      </c>
      <c r="T1287" s="742">
        <v>1</v>
      </c>
      <c r="U1287" s="700">
        <v>1</v>
      </c>
    </row>
    <row r="1288" spans="1:21" ht="14.4" customHeight="1" x14ac:dyDescent="0.3">
      <c r="A1288" s="660">
        <v>32</v>
      </c>
      <c r="B1288" s="661" t="s">
        <v>567</v>
      </c>
      <c r="C1288" s="661">
        <v>89301322</v>
      </c>
      <c r="D1288" s="740" t="s">
        <v>4384</v>
      </c>
      <c r="E1288" s="741" t="s">
        <v>2894</v>
      </c>
      <c r="F1288" s="661" t="s">
        <v>2867</v>
      </c>
      <c r="G1288" s="661" t="s">
        <v>2950</v>
      </c>
      <c r="H1288" s="661" t="s">
        <v>568</v>
      </c>
      <c r="I1288" s="661" t="s">
        <v>4146</v>
      </c>
      <c r="J1288" s="661" t="s">
        <v>3799</v>
      </c>
      <c r="K1288" s="661" t="s">
        <v>4147</v>
      </c>
      <c r="L1288" s="662">
        <v>173.05</v>
      </c>
      <c r="M1288" s="662">
        <v>173.05</v>
      </c>
      <c r="N1288" s="661">
        <v>1</v>
      </c>
      <c r="O1288" s="742">
        <v>0.5</v>
      </c>
      <c r="P1288" s="662">
        <v>173.05</v>
      </c>
      <c r="Q1288" s="677">
        <v>1</v>
      </c>
      <c r="R1288" s="661">
        <v>1</v>
      </c>
      <c r="S1288" s="677">
        <v>1</v>
      </c>
      <c r="T1288" s="742">
        <v>0.5</v>
      </c>
      <c r="U1288" s="700">
        <v>1</v>
      </c>
    </row>
    <row r="1289" spans="1:21" ht="14.4" customHeight="1" x14ac:dyDescent="0.3">
      <c r="A1289" s="660">
        <v>32</v>
      </c>
      <c r="B1289" s="661" t="s">
        <v>567</v>
      </c>
      <c r="C1289" s="661">
        <v>89301322</v>
      </c>
      <c r="D1289" s="740" t="s">
        <v>4384</v>
      </c>
      <c r="E1289" s="741" t="s">
        <v>2894</v>
      </c>
      <c r="F1289" s="661" t="s">
        <v>2867</v>
      </c>
      <c r="G1289" s="661" t="s">
        <v>2954</v>
      </c>
      <c r="H1289" s="661" t="s">
        <v>568</v>
      </c>
      <c r="I1289" s="661" t="s">
        <v>3605</v>
      </c>
      <c r="J1289" s="661" t="s">
        <v>721</v>
      </c>
      <c r="K1289" s="661" t="s">
        <v>722</v>
      </c>
      <c r="L1289" s="662">
        <v>0</v>
      </c>
      <c r="M1289" s="662">
        <v>0</v>
      </c>
      <c r="N1289" s="661">
        <v>1</v>
      </c>
      <c r="O1289" s="742">
        <v>1</v>
      </c>
      <c r="P1289" s="662"/>
      <c r="Q1289" s="677"/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32</v>
      </c>
      <c r="B1290" s="661" t="s">
        <v>567</v>
      </c>
      <c r="C1290" s="661">
        <v>89301322</v>
      </c>
      <c r="D1290" s="740" t="s">
        <v>4384</v>
      </c>
      <c r="E1290" s="741" t="s">
        <v>2894</v>
      </c>
      <c r="F1290" s="661" t="s">
        <v>2867</v>
      </c>
      <c r="G1290" s="661" t="s">
        <v>2954</v>
      </c>
      <c r="H1290" s="661" t="s">
        <v>568</v>
      </c>
      <c r="I1290" s="661" t="s">
        <v>3005</v>
      </c>
      <c r="J1290" s="661" t="s">
        <v>2956</v>
      </c>
      <c r="K1290" s="661" t="s">
        <v>722</v>
      </c>
      <c r="L1290" s="662">
        <v>301.2</v>
      </c>
      <c r="M1290" s="662">
        <v>602.4</v>
      </c>
      <c r="N1290" s="661">
        <v>2</v>
      </c>
      <c r="O1290" s="742">
        <v>1</v>
      </c>
      <c r="P1290" s="662">
        <v>301.2</v>
      </c>
      <c r="Q1290" s="677">
        <v>0.5</v>
      </c>
      <c r="R1290" s="661">
        <v>1</v>
      </c>
      <c r="S1290" s="677">
        <v>0.5</v>
      </c>
      <c r="T1290" s="742">
        <v>0.5</v>
      </c>
      <c r="U1290" s="700">
        <v>0.5</v>
      </c>
    </row>
    <row r="1291" spans="1:21" ht="14.4" customHeight="1" x14ac:dyDescent="0.3">
      <c r="A1291" s="660">
        <v>32</v>
      </c>
      <c r="B1291" s="661" t="s">
        <v>567</v>
      </c>
      <c r="C1291" s="661">
        <v>89301322</v>
      </c>
      <c r="D1291" s="740" t="s">
        <v>4384</v>
      </c>
      <c r="E1291" s="741" t="s">
        <v>2894</v>
      </c>
      <c r="F1291" s="661" t="s">
        <v>2867</v>
      </c>
      <c r="G1291" s="661" t="s">
        <v>2954</v>
      </c>
      <c r="H1291" s="661" t="s">
        <v>568</v>
      </c>
      <c r="I1291" s="661" t="s">
        <v>4148</v>
      </c>
      <c r="J1291" s="661" t="s">
        <v>3707</v>
      </c>
      <c r="K1291" s="661" t="s">
        <v>4149</v>
      </c>
      <c r="L1291" s="662">
        <v>0</v>
      </c>
      <c r="M1291" s="662">
        <v>0</v>
      </c>
      <c r="N1291" s="661">
        <v>2</v>
      </c>
      <c r="O1291" s="742">
        <v>0.5</v>
      </c>
      <c r="P1291" s="662"/>
      <c r="Q1291" s="677"/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32</v>
      </c>
      <c r="B1292" s="661" t="s">
        <v>567</v>
      </c>
      <c r="C1292" s="661">
        <v>89301322</v>
      </c>
      <c r="D1292" s="740" t="s">
        <v>4384</v>
      </c>
      <c r="E1292" s="741" t="s">
        <v>2894</v>
      </c>
      <c r="F1292" s="661" t="s">
        <v>2867</v>
      </c>
      <c r="G1292" s="661" t="s">
        <v>2954</v>
      </c>
      <c r="H1292" s="661" t="s">
        <v>568</v>
      </c>
      <c r="I1292" s="661" t="s">
        <v>720</v>
      </c>
      <c r="J1292" s="661" t="s">
        <v>721</v>
      </c>
      <c r="K1292" s="661" t="s">
        <v>722</v>
      </c>
      <c r="L1292" s="662">
        <v>301.2</v>
      </c>
      <c r="M1292" s="662">
        <v>903.59999999999991</v>
      </c>
      <c r="N1292" s="661">
        <v>3</v>
      </c>
      <c r="O1292" s="742">
        <v>1.5</v>
      </c>
      <c r="P1292" s="662">
        <v>602.4</v>
      </c>
      <c r="Q1292" s="677">
        <v>0.66666666666666674</v>
      </c>
      <c r="R1292" s="661">
        <v>2</v>
      </c>
      <c r="S1292" s="677">
        <v>0.66666666666666663</v>
      </c>
      <c r="T1292" s="742">
        <v>1</v>
      </c>
      <c r="U1292" s="700">
        <v>0.66666666666666663</v>
      </c>
    </row>
    <row r="1293" spans="1:21" ht="14.4" customHeight="1" x14ac:dyDescent="0.3">
      <c r="A1293" s="660">
        <v>32</v>
      </c>
      <c r="B1293" s="661" t="s">
        <v>567</v>
      </c>
      <c r="C1293" s="661">
        <v>89301322</v>
      </c>
      <c r="D1293" s="740" t="s">
        <v>4384</v>
      </c>
      <c r="E1293" s="741" t="s">
        <v>2894</v>
      </c>
      <c r="F1293" s="661" t="s">
        <v>2867</v>
      </c>
      <c r="G1293" s="661" t="s">
        <v>3375</v>
      </c>
      <c r="H1293" s="661" t="s">
        <v>1453</v>
      </c>
      <c r="I1293" s="661" t="s">
        <v>3709</v>
      </c>
      <c r="J1293" s="661" t="s">
        <v>3710</v>
      </c>
      <c r="K1293" s="661" t="s">
        <v>3711</v>
      </c>
      <c r="L1293" s="662">
        <v>1300.49</v>
      </c>
      <c r="M1293" s="662">
        <v>1300.49</v>
      </c>
      <c r="N1293" s="661">
        <v>1</v>
      </c>
      <c r="O1293" s="742">
        <v>1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32</v>
      </c>
      <c r="B1294" s="661" t="s">
        <v>567</v>
      </c>
      <c r="C1294" s="661">
        <v>89301322</v>
      </c>
      <c r="D1294" s="740" t="s">
        <v>4384</v>
      </c>
      <c r="E1294" s="741" t="s">
        <v>2894</v>
      </c>
      <c r="F1294" s="661" t="s">
        <v>2867</v>
      </c>
      <c r="G1294" s="661" t="s">
        <v>3612</v>
      </c>
      <c r="H1294" s="661" t="s">
        <v>1453</v>
      </c>
      <c r="I1294" s="661" t="s">
        <v>3613</v>
      </c>
      <c r="J1294" s="661" t="s">
        <v>3614</v>
      </c>
      <c r="K1294" s="661" t="s">
        <v>3206</v>
      </c>
      <c r="L1294" s="662">
        <v>291.82</v>
      </c>
      <c r="M1294" s="662">
        <v>291.82</v>
      </c>
      <c r="N1294" s="661">
        <v>1</v>
      </c>
      <c r="O1294" s="742">
        <v>0.5</v>
      </c>
      <c r="P1294" s="662">
        <v>291.82</v>
      </c>
      <c r="Q1294" s="677">
        <v>1</v>
      </c>
      <c r="R1294" s="661">
        <v>1</v>
      </c>
      <c r="S1294" s="677">
        <v>1</v>
      </c>
      <c r="T1294" s="742">
        <v>0.5</v>
      </c>
      <c r="U1294" s="700">
        <v>1</v>
      </c>
    </row>
    <row r="1295" spans="1:21" ht="14.4" customHeight="1" x14ac:dyDescent="0.3">
      <c r="A1295" s="660">
        <v>32</v>
      </c>
      <c r="B1295" s="661" t="s">
        <v>567</v>
      </c>
      <c r="C1295" s="661">
        <v>89301322</v>
      </c>
      <c r="D1295" s="740" t="s">
        <v>4384</v>
      </c>
      <c r="E1295" s="741" t="s">
        <v>2894</v>
      </c>
      <c r="F1295" s="661" t="s">
        <v>2867</v>
      </c>
      <c r="G1295" s="661" t="s">
        <v>3612</v>
      </c>
      <c r="H1295" s="661" t="s">
        <v>1453</v>
      </c>
      <c r="I1295" s="661" t="s">
        <v>4150</v>
      </c>
      <c r="J1295" s="661" t="s">
        <v>4151</v>
      </c>
      <c r="K1295" s="661" t="s">
        <v>1528</v>
      </c>
      <c r="L1295" s="662">
        <v>161.91</v>
      </c>
      <c r="M1295" s="662">
        <v>161.91</v>
      </c>
      <c r="N1295" s="661">
        <v>1</v>
      </c>
      <c r="O1295" s="742">
        <v>0.5</v>
      </c>
      <c r="P1295" s="662">
        <v>161.91</v>
      </c>
      <c r="Q1295" s="677">
        <v>1</v>
      </c>
      <c r="R1295" s="661">
        <v>1</v>
      </c>
      <c r="S1295" s="677">
        <v>1</v>
      </c>
      <c r="T1295" s="742">
        <v>0.5</v>
      </c>
      <c r="U1295" s="700">
        <v>1</v>
      </c>
    </row>
    <row r="1296" spans="1:21" ht="14.4" customHeight="1" x14ac:dyDescent="0.3">
      <c r="A1296" s="660">
        <v>32</v>
      </c>
      <c r="B1296" s="661" t="s">
        <v>567</v>
      </c>
      <c r="C1296" s="661">
        <v>89301322</v>
      </c>
      <c r="D1296" s="740" t="s">
        <v>4384</v>
      </c>
      <c r="E1296" s="741" t="s">
        <v>2894</v>
      </c>
      <c r="F1296" s="661" t="s">
        <v>2867</v>
      </c>
      <c r="G1296" s="661" t="s">
        <v>3099</v>
      </c>
      <c r="H1296" s="661" t="s">
        <v>1453</v>
      </c>
      <c r="I1296" s="661" t="s">
        <v>4152</v>
      </c>
      <c r="J1296" s="661" t="s">
        <v>4153</v>
      </c>
      <c r="K1296" s="661" t="s">
        <v>1664</v>
      </c>
      <c r="L1296" s="662">
        <v>129.51</v>
      </c>
      <c r="M1296" s="662">
        <v>388.53</v>
      </c>
      <c r="N1296" s="661">
        <v>3</v>
      </c>
      <c r="O1296" s="742">
        <v>0.5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32</v>
      </c>
      <c r="B1297" s="661" t="s">
        <v>567</v>
      </c>
      <c r="C1297" s="661">
        <v>89301322</v>
      </c>
      <c r="D1297" s="740" t="s">
        <v>4384</v>
      </c>
      <c r="E1297" s="741" t="s">
        <v>2894</v>
      </c>
      <c r="F1297" s="661" t="s">
        <v>2867</v>
      </c>
      <c r="G1297" s="661" t="s">
        <v>3099</v>
      </c>
      <c r="H1297" s="661" t="s">
        <v>1453</v>
      </c>
      <c r="I1297" s="661" t="s">
        <v>1665</v>
      </c>
      <c r="J1297" s="661" t="s">
        <v>1666</v>
      </c>
      <c r="K1297" s="661" t="s">
        <v>1664</v>
      </c>
      <c r="L1297" s="662">
        <v>127.34</v>
      </c>
      <c r="M1297" s="662">
        <v>382.02</v>
      </c>
      <c r="N1297" s="661">
        <v>3</v>
      </c>
      <c r="O1297" s="742">
        <v>0.5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32</v>
      </c>
      <c r="B1298" s="661" t="s">
        <v>567</v>
      </c>
      <c r="C1298" s="661">
        <v>89301322</v>
      </c>
      <c r="D1298" s="740" t="s">
        <v>4384</v>
      </c>
      <c r="E1298" s="741" t="s">
        <v>2894</v>
      </c>
      <c r="F1298" s="661" t="s">
        <v>2867</v>
      </c>
      <c r="G1298" s="661" t="s">
        <v>3099</v>
      </c>
      <c r="H1298" s="661" t="s">
        <v>1453</v>
      </c>
      <c r="I1298" s="661" t="s">
        <v>4092</v>
      </c>
      <c r="J1298" s="661" t="s">
        <v>4093</v>
      </c>
      <c r="K1298" s="661" t="s">
        <v>1664</v>
      </c>
      <c r="L1298" s="662">
        <v>82.04</v>
      </c>
      <c r="M1298" s="662">
        <v>574.28000000000009</v>
      </c>
      <c r="N1298" s="661">
        <v>7</v>
      </c>
      <c r="O1298" s="742">
        <v>1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32</v>
      </c>
      <c r="B1299" s="661" t="s">
        <v>567</v>
      </c>
      <c r="C1299" s="661">
        <v>89301322</v>
      </c>
      <c r="D1299" s="740" t="s">
        <v>4384</v>
      </c>
      <c r="E1299" s="741" t="s">
        <v>2894</v>
      </c>
      <c r="F1299" s="661" t="s">
        <v>2867</v>
      </c>
      <c r="G1299" s="661" t="s">
        <v>3099</v>
      </c>
      <c r="H1299" s="661" t="s">
        <v>1453</v>
      </c>
      <c r="I1299" s="661" t="s">
        <v>4094</v>
      </c>
      <c r="J1299" s="661" t="s">
        <v>4095</v>
      </c>
      <c r="K1299" s="661" t="s">
        <v>1664</v>
      </c>
      <c r="L1299" s="662">
        <v>82.04</v>
      </c>
      <c r="M1299" s="662">
        <v>574.28000000000009</v>
      </c>
      <c r="N1299" s="661">
        <v>7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32</v>
      </c>
      <c r="B1300" s="661" t="s">
        <v>567</v>
      </c>
      <c r="C1300" s="661">
        <v>89301322</v>
      </c>
      <c r="D1300" s="740" t="s">
        <v>4384</v>
      </c>
      <c r="E1300" s="741" t="s">
        <v>2894</v>
      </c>
      <c r="F1300" s="661" t="s">
        <v>2867</v>
      </c>
      <c r="G1300" s="661" t="s">
        <v>3099</v>
      </c>
      <c r="H1300" s="661" t="s">
        <v>1453</v>
      </c>
      <c r="I1300" s="661" t="s">
        <v>4096</v>
      </c>
      <c r="J1300" s="661" t="s">
        <v>4097</v>
      </c>
      <c r="K1300" s="661" t="s">
        <v>1664</v>
      </c>
      <c r="L1300" s="662">
        <v>82.04</v>
      </c>
      <c r="M1300" s="662">
        <v>574.28000000000009</v>
      </c>
      <c r="N1300" s="661">
        <v>7</v>
      </c>
      <c r="O1300" s="742">
        <v>0.5</v>
      </c>
      <c r="P1300" s="662"/>
      <c r="Q1300" s="677">
        <v>0</v>
      </c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32</v>
      </c>
      <c r="B1301" s="661" t="s">
        <v>567</v>
      </c>
      <c r="C1301" s="661">
        <v>89301322</v>
      </c>
      <c r="D1301" s="740" t="s">
        <v>4384</v>
      </c>
      <c r="E1301" s="741" t="s">
        <v>2894</v>
      </c>
      <c r="F1301" s="661" t="s">
        <v>2867</v>
      </c>
      <c r="G1301" s="661" t="s">
        <v>4154</v>
      </c>
      <c r="H1301" s="661" t="s">
        <v>568</v>
      </c>
      <c r="I1301" s="661" t="s">
        <v>4155</v>
      </c>
      <c r="J1301" s="661" t="s">
        <v>4156</v>
      </c>
      <c r="K1301" s="661" t="s">
        <v>4157</v>
      </c>
      <c r="L1301" s="662">
        <v>170.02</v>
      </c>
      <c r="M1301" s="662">
        <v>170.02</v>
      </c>
      <c r="N1301" s="661">
        <v>1</v>
      </c>
      <c r="O1301" s="742">
        <v>1</v>
      </c>
      <c r="P1301" s="662">
        <v>170.02</v>
      </c>
      <c r="Q1301" s="677">
        <v>1</v>
      </c>
      <c r="R1301" s="661">
        <v>1</v>
      </c>
      <c r="S1301" s="677">
        <v>1</v>
      </c>
      <c r="T1301" s="742">
        <v>1</v>
      </c>
      <c r="U1301" s="700">
        <v>1</v>
      </c>
    </row>
    <row r="1302" spans="1:21" ht="14.4" customHeight="1" x14ac:dyDescent="0.3">
      <c r="A1302" s="660">
        <v>32</v>
      </c>
      <c r="B1302" s="661" t="s">
        <v>567</v>
      </c>
      <c r="C1302" s="661">
        <v>89301322</v>
      </c>
      <c r="D1302" s="740" t="s">
        <v>4384</v>
      </c>
      <c r="E1302" s="741" t="s">
        <v>2894</v>
      </c>
      <c r="F1302" s="661" t="s">
        <v>2867</v>
      </c>
      <c r="G1302" s="661" t="s">
        <v>2958</v>
      </c>
      <c r="H1302" s="661" t="s">
        <v>568</v>
      </c>
      <c r="I1302" s="661" t="s">
        <v>637</v>
      </c>
      <c r="J1302" s="661" t="s">
        <v>3333</v>
      </c>
      <c r="K1302" s="661" t="s">
        <v>3148</v>
      </c>
      <c r="L1302" s="662">
        <v>24.78</v>
      </c>
      <c r="M1302" s="662">
        <v>49.56</v>
      </c>
      <c r="N1302" s="661">
        <v>2</v>
      </c>
      <c r="O1302" s="742">
        <v>1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32</v>
      </c>
      <c r="B1303" s="661" t="s">
        <v>567</v>
      </c>
      <c r="C1303" s="661">
        <v>89301322</v>
      </c>
      <c r="D1303" s="740" t="s">
        <v>4384</v>
      </c>
      <c r="E1303" s="741" t="s">
        <v>2894</v>
      </c>
      <c r="F1303" s="661" t="s">
        <v>2867</v>
      </c>
      <c r="G1303" s="661" t="s">
        <v>2958</v>
      </c>
      <c r="H1303" s="661" t="s">
        <v>568</v>
      </c>
      <c r="I1303" s="661" t="s">
        <v>1032</v>
      </c>
      <c r="J1303" s="661" t="s">
        <v>2959</v>
      </c>
      <c r="K1303" s="661" t="s">
        <v>2960</v>
      </c>
      <c r="L1303" s="662">
        <v>99.11</v>
      </c>
      <c r="M1303" s="662">
        <v>594.66</v>
      </c>
      <c r="N1303" s="661">
        <v>6</v>
      </c>
      <c r="O1303" s="742">
        <v>2.5</v>
      </c>
      <c r="P1303" s="662">
        <v>594.66</v>
      </c>
      <c r="Q1303" s="677">
        <v>1</v>
      </c>
      <c r="R1303" s="661">
        <v>6</v>
      </c>
      <c r="S1303" s="677">
        <v>1</v>
      </c>
      <c r="T1303" s="742">
        <v>2.5</v>
      </c>
      <c r="U1303" s="700">
        <v>1</v>
      </c>
    </row>
    <row r="1304" spans="1:21" ht="14.4" customHeight="1" x14ac:dyDescent="0.3">
      <c r="A1304" s="660">
        <v>32</v>
      </c>
      <c r="B1304" s="661" t="s">
        <v>567</v>
      </c>
      <c r="C1304" s="661">
        <v>89301322</v>
      </c>
      <c r="D1304" s="740" t="s">
        <v>4384</v>
      </c>
      <c r="E1304" s="741" t="s">
        <v>2894</v>
      </c>
      <c r="F1304" s="661" t="s">
        <v>2867</v>
      </c>
      <c r="G1304" s="661" t="s">
        <v>4158</v>
      </c>
      <c r="H1304" s="661" t="s">
        <v>568</v>
      </c>
      <c r="I1304" s="661" t="s">
        <v>4159</v>
      </c>
      <c r="J1304" s="661" t="s">
        <v>4160</v>
      </c>
      <c r="K1304" s="661" t="s">
        <v>3098</v>
      </c>
      <c r="L1304" s="662">
        <v>0</v>
      </c>
      <c r="M1304" s="662">
        <v>0</v>
      </c>
      <c r="N1304" s="661">
        <v>1</v>
      </c>
      <c r="O1304" s="742">
        <v>1</v>
      </c>
      <c r="P1304" s="662">
        <v>0</v>
      </c>
      <c r="Q1304" s="677"/>
      <c r="R1304" s="661">
        <v>1</v>
      </c>
      <c r="S1304" s="677">
        <v>1</v>
      </c>
      <c r="T1304" s="742">
        <v>1</v>
      </c>
      <c r="U1304" s="700">
        <v>1</v>
      </c>
    </row>
    <row r="1305" spans="1:21" ht="14.4" customHeight="1" x14ac:dyDescent="0.3">
      <c r="A1305" s="660">
        <v>32</v>
      </c>
      <c r="B1305" s="661" t="s">
        <v>567</v>
      </c>
      <c r="C1305" s="661">
        <v>89301322</v>
      </c>
      <c r="D1305" s="740" t="s">
        <v>4384</v>
      </c>
      <c r="E1305" s="741" t="s">
        <v>2894</v>
      </c>
      <c r="F1305" s="661" t="s">
        <v>2867</v>
      </c>
      <c r="G1305" s="661" t="s">
        <v>3712</v>
      </c>
      <c r="H1305" s="661" t="s">
        <v>568</v>
      </c>
      <c r="I1305" s="661" t="s">
        <v>1739</v>
      </c>
      <c r="J1305" s="661" t="s">
        <v>1740</v>
      </c>
      <c r="K1305" s="661" t="s">
        <v>4039</v>
      </c>
      <c r="L1305" s="662">
        <v>194.49</v>
      </c>
      <c r="M1305" s="662">
        <v>388.98</v>
      </c>
      <c r="N1305" s="661">
        <v>2</v>
      </c>
      <c r="O1305" s="742">
        <v>0.5</v>
      </c>
      <c r="P1305" s="662">
        <v>388.98</v>
      </c>
      <c r="Q1305" s="677">
        <v>1</v>
      </c>
      <c r="R1305" s="661">
        <v>2</v>
      </c>
      <c r="S1305" s="677">
        <v>1</v>
      </c>
      <c r="T1305" s="742">
        <v>0.5</v>
      </c>
      <c r="U1305" s="700">
        <v>1</v>
      </c>
    </row>
    <row r="1306" spans="1:21" ht="14.4" customHeight="1" x14ac:dyDescent="0.3">
      <c r="A1306" s="660">
        <v>32</v>
      </c>
      <c r="B1306" s="661" t="s">
        <v>567</v>
      </c>
      <c r="C1306" s="661">
        <v>89301322</v>
      </c>
      <c r="D1306" s="740" t="s">
        <v>4384</v>
      </c>
      <c r="E1306" s="741" t="s">
        <v>2894</v>
      </c>
      <c r="F1306" s="661" t="s">
        <v>2867</v>
      </c>
      <c r="G1306" s="661" t="s">
        <v>3949</v>
      </c>
      <c r="H1306" s="661" t="s">
        <v>568</v>
      </c>
      <c r="I1306" s="661" t="s">
        <v>4161</v>
      </c>
      <c r="J1306" s="661" t="s">
        <v>4042</v>
      </c>
      <c r="K1306" s="661" t="s">
        <v>4162</v>
      </c>
      <c r="L1306" s="662">
        <v>0</v>
      </c>
      <c r="M1306" s="662">
        <v>0</v>
      </c>
      <c r="N1306" s="661">
        <v>1</v>
      </c>
      <c r="O1306" s="742">
        <v>0.5</v>
      </c>
      <c r="P1306" s="662">
        <v>0</v>
      </c>
      <c r="Q1306" s="677"/>
      <c r="R1306" s="661">
        <v>1</v>
      </c>
      <c r="S1306" s="677">
        <v>1</v>
      </c>
      <c r="T1306" s="742">
        <v>0.5</v>
      </c>
      <c r="U1306" s="700">
        <v>1</v>
      </c>
    </row>
    <row r="1307" spans="1:21" ht="14.4" customHeight="1" x14ac:dyDescent="0.3">
      <c r="A1307" s="660">
        <v>32</v>
      </c>
      <c r="B1307" s="661" t="s">
        <v>567</v>
      </c>
      <c r="C1307" s="661">
        <v>89301322</v>
      </c>
      <c r="D1307" s="740" t="s">
        <v>4384</v>
      </c>
      <c r="E1307" s="741" t="s">
        <v>2894</v>
      </c>
      <c r="F1307" s="661" t="s">
        <v>2867</v>
      </c>
      <c r="G1307" s="661" t="s">
        <v>2961</v>
      </c>
      <c r="H1307" s="661" t="s">
        <v>568</v>
      </c>
      <c r="I1307" s="661" t="s">
        <v>3334</v>
      </c>
      <c r="J1307" s="661" t="s">
        <v>2043</v>
      </c>
      <c r="K1307" s="661" t="s">
        <v>3335</v>
      </c>
      <c r="L1307" s="662">
        <v>214.5</v>
      </c>
      <c r="M1307" s="662">
        <v>1930.5</v>
      </c>
      <c r="N1307" s="661">
        <v>9</v>
      </c>
      <c r="O1307" s="742">
        <v>6.5</v>
      </c>
      <c r="P1307" s="662">
        <v>1287</v>
      </c>
      <c r="Q1307" s="677">
        <v>0.66666666666666663</v>
      </c>
      <c r="R1307" s="661">
        <v>6</v>
      </c>
      <c r="S1307" s="677">
        <v>0.66666666666666663</v>
      </c>
      <c r="T1307" s="742">
        <v>3.5</v>
      </c>
      <c r="U1307" s="700">
        <v>0.53846153846153844</v>
      </c>
    </row>
    <row r="1308" spans="1:21" ht="14.4" customHeight="1" x14ac:dyDescent="0.3">
      <c r="A1308" s="660">
        <v>32</v>
      </c>
      <c r="B1308" s="661" t="s">
        <v>567</v>
      </c>
      <c r="C1308" s="661">
        <v>89301322</v>
      </c>
      <c r="D1308" s="740" t="s">
        <v>4384</v>
      </c>
      <c r="E1308" s="741" t="s">
        <v>2894</v>
      </c>
      <c r="F1308" s="661" t="s">
        <v>2867</v>
      </c>
      <c r="G1308" s="661" t="s">
        <v>4163</v>
      </c>
      <c r="H1308" s="661" t="s">
        <v>568</v>
      </c>
      <c r="I1308" s="661" t="s">
        <v>4164</v>
      </c>
      <c r="J1308" s="661" t="s">
        <v>1068</v>
      </c>
      <c r="K1308" s="661" t="s">
        <v>4165</v>
      </c>
      <c r="L1308" s="662">
        <v>121.96</v>
      </c>
      <c r="M1308" s="662">
        <v>121.96</v>
      </c>
      <c r="N1308" s="661">
        <v>1</v>
      </c>
      <c r="O1308" s="742">
        <v>1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32</v>
      </c>
      <c r="B1309" s="661" t="s">
        <v>567</v>
      </c>
      <c r="C1309" s="661">
        <v>89301322</v>
      </c>
      <c r="D1309" s="740" t="s">
        <v>4384</v>
      </c>
      <c r="E1309" s="741" t="s">
        <v>2894</v>
      </c>
      <c r="F1309" s="661" t="s">
        <v>2867</v>
      </c>
      <c r="G1309" s="661" t="s">
        <v>2966</v>
      </c>
      <c r="H1309" s="661" t="s">
        <v>568</v>
      </c>
      <c r="I1309" s="661" t="s">
        <v>4166</v>
      </c>
      <c r="J1309" s="661" t="s">
        <v>4167</v>
      </c>
      <c r="K1309" s="661" t="s">
        <v>4168</v>
      </c>
      <c r="L1309" s="662">
        <v>91.4</v>
      </c>
      <c r="M1309" s="662">
        <v>91.4</v>
      </c>
      <c r="N1309" s="661">
        <v>1</v>
      </c>
      <c r="O1309" s="742">
        <v>0.5</v>
      </c>
      <c r="P1309" s="662">
        <v>91.4</v>
      </c>
      <c r="Q1309" s="677">
        <v>1</v>
      </c>
      <c r="R1309" s="661">
        <v>1</v>
      </c>
      <c r="S1309" s="677">
        <v>1</v>
      </c>
      <c r="T1309" s="742">
        <v>0.5</v>
      </c>
      <c r="U1309" s="700">
        <v>1</v>
      </c>
    </row>
    <row r="1310" spans="1:21" ht="14.4" customHeight="1" x14ac:dyDescent="0.3">
      <c r="A1310" s="660">
        <v>32</v>
      </c>
      <c r="B1310" s="661" t="s">
        <v>567</v>
      </c>
      <c r="C1310" s="661">
        <v>89301322</v>
      </c>
      <c r="D1310" s="740" t="s">
        <v>4384</v>
      </c>
      <c r="E1310" s="741" t="s">
        <v>2894</v>
      </c>
      <c r="F1310" s="661" t="s">
        <v>2867</v>
      </c>
      <c r="G1310" s="661" t="s">
        <v>3074</v>
      </c>
      <c r="H1310" s="661" t="s">
        <v>568</v>
      </c>
      <c r="I1310" s="661" t="s">
        <v>1708</v>
      </c>
      <c r="J1310" s="661" t="s">
        <v>1709</v>
      </c>
      <c r="K1310" s="661" t="s">
        <v>3104</v>
      </c>
      <c r="L1310" s="662">
        <v>22.44</v>
      </c>
      <c r="M1310" s="662">
        <v>44.88</v>
      </c>
      <c r="N1310" s="661">
        <v>2</v>
      </c>
      <c r="O1310" s="742">
        <v>0.5</v>
      </c>
      <c r="P1310" s="662">
        <v>44.88</v>
      </c>
      <c r="Q1310" s="677">
        <v>1</v>
      </c>
      <c r="R1310" s="661">
        <v>2</v>
      </c>
      <c r="S1310" s="677">
        <v>1</v>
      </c>
      <c r="T1310" s="742">
        <v>0.5</v>
      </c>
      <c r="U1310" s="700">
        <v>1</v>
      </c>
    </row>
    <row r="1311" spans="1:21" ht="14.4" customHeight="1" x14ac:dyDescent="0.3">
      <c r="A1311" s="660">
        <v>32</v>
      </c>
      <c r="B1311" s="661" t="s">
        <v>567</v>
      </c>
      <c r="C1311" s="661">
        <v>89301322</v>
      </c>
      <c r="D1311" s="740" t="s">
        <v>4384</v>
      </c>
      <c r="E1311" s="741" t="s">
        <v>2894</v>
      </c>
      <c r="F1311" s="661" t="s">
        <v>2867</v>
      </c>
      <c r="G1311" s="661" t="s">
        <v>3074</v>
      </c>
      <c r="H1311" s="661" t="s">
        <v>568</v>
      </c>
      <c r="I1311" s="661" t="s">
        <v>2455</v>
      </c>
      <c r="J1311" s="661" t="s">
        <v>2456</v>
      </c>
      <c r="K1311" s="661" t="s">
        <v>3075</v>
      </c>
      <c r="L1311" s="662">
        <v>51.21</v>
      </c>
      <c r="M1311" s="662">
        <v>102.42</v>
      </c>
      <c r="N1311" s="661">
        <v>2</v>
      </c>
      <c r="O1311" s="742">
        <v>1.5</v>
      </c>
      <c r="P1311" s="662">
        <v>102.42</v>
      </c>
      <c r="Q1311" s="677">
        <v>1</v>
      </c>
      <c r="R1311" s="661">
        <v>2</v>
      </c>
      <c r="S1311" s="677">
        <v>1</v>
      </c>
      <c r="T1311" s="742">
        <v>1.5</v>
      </c>
      <c r="U1311" s="700">
        <v>1</v>
      </c>
    </row>
    <row r="1312" spans="1:21" ht="14.4" customHeight="1" x14ac:dyDescent="0.3">
      <c r="A1312" s="660">
        <v>32</v>
      </c>
      <c r="B1312" s="661" t="s">
        <v>567</v>
      </c>
      <c r="C1312" s="661">
        <v>89301322</v>
      </c>
      <c r="D1312" s="740" t="s">
        <v>4384</v>
      </c>
      <c r="E1312" s="741" t="s">
        <v>2894</v>
      </c>
      <c r="F1312" s="661" t="s">
        <v>2867</v>
      </c>
      <c r="G1312" s="661" t="s">
        <v>3713</v>
      </c>
      <c r="H1312" s="661" t="s">
        <v>568</v>
      </c>
      <c r="I1312" s="661" t="s">
        <v>3714</v>
      </c>
      <c r="J1312" s="661" t="s">
        <v>3715</v>
      </c>
      <c r="K1312" s="661" t="s">
        <v>3716</v>
      </c>
      <c r="L1312" s="662">
        <v>186.27</v>
      </c>
      <c r="M1312" s="662">
        <v>186.27</v>
      </c>
      <c r="N1312" s="661">
        <v>1</v>
      </c>
      <c r="O1312" s="742">
        <v>0.5</v>
      </c>
      <c r="P1312" s="662">
        <v>186.27</v>
      </c>
      <c r="Q1312" s="677">
        <v>1</v>
      </c>
      <c r="R1312" s="661">
        <v>1</v>
      </c>
      <c r="S1312" s="677">
        <v>1</v>
      </c>
      <c r="T1312" s="742">
        <v>0.5</v>
      </c>
      <c r="U1312" s="700">
        <v>1</v>
      </c>
    </row>
    <row r="1313" spans="1:21" ht="14.4" customHeight="1" x14ac:dyDescent="0.3">
      <c r="A1313" s="660">
        <v>32</v>
      </c>
      <c r="B1313" s="661" t="s">
        <v>567</v>
      </c>
      <c r="C1313" s="661">
        <v>89301322</v>
      </c>
      <c r="D1313" s="740" t="s">
        <v>4384</v>
      </c>
      <c r="E1313" s="741" t="s">
        <v>2894</v>
      </c>
      <c r="F1313" s="661" t="s">
        <v>2867</v>
      </c>
      <c r="G1313" s="661" t="s">
        <v>2968</v>
      </c>
      <c r="H1313" s="661" t="s">
        <v>1453</v>
      </c>
      <c r="I1313" s="661" t="s">
        <v>4169</v>
      </c>
      <c r="J1313" s="661" t="s">
        <v>4170</v>
      </c>
      <c r="K1313" s="661" t="s">
        <v>4078</v>
      </c>
      <c r="L1313" s="662">
        <v>187.92</v>
      </c>
      <c r="M1313" s="662">
        <v>375.84</v>
      </c>
      <c r="N1313" s="661">
        <v>2</v>
      </c>
      <c r="O1313" s="742">
        <v>2</v>
      </c>
      <c r="P1313" s="662">
        <v>375.84</v>
      </c>
      <c r="Q1313" s="677">
        <v>1</v>
      </c>
      <c r="R1313" s="661">
        <v>2</v>
      </c>
      <c r="S1313" s="677">
        <v>1</v>
      </c>
      <c r="T1313" s="742">
        <v>2</v>
      </c>
      <c r="U1313" s="700">
        <v>1</v>
      </c>
    </row>
    <row r="1314" spans="1:21" ht="14.4" customHeight="1" x14ac:dyDescent="0.3">
      <c r="A1314" s="660">
        <v>32</v>
      </c>
      <c r="B1314" s="661" t="s">
        <v>567</v>
      </c>
      <c r="C1314" s="661">
        <v>89301322</v>
      </c>
      <c r="D1314" s="740" t="s">
        <v>4384</v>
      </c>
      <c r="E1314" s="741" t="s">
        <v>2894</v>
      </c>
      <c r="F1314" s="661" t="s">
        <v>2867</v>
      </c>
      <c r="G1314" s="661" t="s">
        <v>3010</v>
      </c>
      <c r="H1314" s="661" t="s">
        <v>1453</v>
      </c>
      <c r="I1314" s="661" t="s">
        <v>1622</v>
      </c>
      <c r="J1314" s="661" t="s">
        <v>1623</v>
      </c>
      <c r="K1314" s="661" t="s">
        <v>1991</v>
      </c>
      <c r="L1314" s="662">
        <v>1427.23</v>
      </c>
      <c r="M1314" s="662">
        <v>5708.92</v>
      </c>
      <c r="N1314" s="661">
        <v>4</v>
      </c>
      <c r="O1314" s="742">
        <v>1.5</v>
      </c>
      <c r="P1314" s="662">
        <v>5708.92</v>
      </c>
      <c r="Q1314" s="677">
        <v>1</v>
      </c>
      <c r="R1314" s="661">
        <v>4</v>
      </c>
      <c r="S1314" s="677">
        <v>1</v>
      </c>
      <c r="T1314" s="742">
        <v>1.5</v>
      </c>
      <c r="U1314" s="700">
        <v>1</v>
      </c>
    </row>
    <row r="1315" spans="1:21" ht="14.4" customHeight="1" x14ac:dyDescent="0.3">
      <c r="A1315" s="660">
        <v>32</v>
      </c>
      <c r="B1315" s="661" t="s">
        <v>567</v>
      </c>
      <c r="C1315" s="661">
        <v>89301322</v>
      </c>
      <c r="D1315" s="740" t="s">
        <v>4384</v>
      </c>
      <c r="E1315" s="741" t="s">
        <v>2894</v>
      </c>
      <c r="F1315" s="661" t="s">
        <v>2867</v>
      </c>
      <c r="G1315" s="661" t="s">
        <v>3011</v>
      </c>
      <c r="H1315" s="661" t="s">
        <v>1453</v>
      </c>
      <c r="I1315" s="661" t="s">
        <v>1848</v>
      </c>
      <c r="J1315" s="661" t="s">
        <v>1845</v>
      </c>
      <c r="K1315" s="661" t="s">
        <v>2783</v>
      </c>
      <c r="L1315" s="662">
        <v>13849.26</v>
      </c>
      <c r="M1315" s="662">
        <v>13849.26</v>
      </c>
      <c r="N1315" s="661">
        <v>1</v>
      </c>
      <c r="O1315" s="742">
        <v>1</v>
      </c>
      <c r="P1315" s="662">
        <v>13849.26</v>
      </c>
      <c r="Q1315" s="677">
        <v>1</v>
      </c>
      <c r="R1315" s="661">
        <v>1</v>
      </c>
      <c r="S1315" s="677">
        <v>1</v>
      </c>
      <c r="T1315" s="742">
        <v>1</v>
      </c>
      <c r="U1315" s="700">
        <v>1</v>
      </c>
    </row>
    <row r="1316" spans="1:21" ht="14.4" customHeight="1" x14ac:dyDescent="0.3">
      <c r="A1316" s="660">
        <v>32</v>
      </c>
      <c r="B1316" s="661" t="s">
        <v>567</v>
      </c>
      <c r="C1316" s="661">
        <v>89301322</v>
      </c>
      <c r="D1316" s="740" t="s">
        <v>4384</v>
      </c>
      <c r="E1316" s="741" t="s">
        <v>2894</v>
      </c>
      <c r="F1316" s="661" t="s">
        <v>2867</v>
      </c>
      <c r="G1316" s="661" t="s">
        <v>3295</v>
      </c>
      <c r="H1316" s="661" t="s">
        <v>568</v>
      </c>
      <c r="I1316" s="661" t="s">
        <v>3655</v>
      </c>
      <c r="J1316" s="661" t="s">
        <v>3656</v>
      </c>
      <c r="K1316" s="661" t="s">
        <v>1415</v>
      </c>
      <c r="L1316" s="662">
        <v>0</v>
      </c>
      <c r="M1316" s="662">
        <v>0</v>
      </c>
      <c r="N1316" s="661">
        <v>6</v>
      </c>
      <c r="O1316" s="742">
        <v>2</v>
      </c>
      <c r="P1316" s="662">
        <v>0</v>
      </c>
      <c r="Q1316" s="677"/>
      <c r="R1316" s="661">
        <v>6</v>
      </c>
      <c r="S1316" s="677">
        <v>1</v>
      </c>
      <c r="T1316" s="742">
        <v>2</v>
      </c>
      <c r="U1316" s="700">
        <v>1</v>
      </c>
    </row>
    <row r="1317" spans="1:21" ht="14.4" customHeight="1" x14ac:dyDescent="0.3">
      <c r="A1317" s="660">
        <v>32</v>
      </c>
      <c r="B1317" s="661" t="s">
        <v>567</v>
      </c>
      <c r="C1317" s="661">
        <v>89301322</v>
      </c>
      <c r="D1317" s="740" t="s">
        <v>4384</v>
      </c>
      <c r="E1317" s="741" t="s">
        <v>2894</v>
      </c>
      <c r="F1317" s="661" t="s">
        <v>2867</v>
      </c>
      <c r="G1317" s="661" t="s">
        <v>3295</v>
      </c>
      <c r="H1317" s="661" t="s">
        <v>568</v>
      </c>
      <c r="I1317" s="661" t="s">
        <v>4171</v>
      </c>
      <c r="J1317" s="661" t="s">
        <v>3656</v>
      </c>
      <c r="K1317" s="661" t="s">
        <v>1415</v>
      </c>
      <c r="L1317" s="662">
        <v>0</v>
      </c>
      <c r="M1317" s="662">
        <v>0</v>
      </c>
      <c r="N1317" s="661">
        <v>5</v>
      </c>
      <c r="O1317" s="742">
        <v>2</v>
      </c>
      <c r="P1317" s="662">
        <v>0</v>
      </c>
      <c r="Q1317" s="677"/>
      <c r="R1317" s="661">
        <v>5</v>
      </c>
      <c r="S1317" s="677">
        <v>1</v>
      </c>
      <c r="T1317" s="742">
        <v>2</v>
      </c>
      <c r="U1317" s="700">
        <v>1</v>
      </c>
    </row>
    <row r="1318" spans="1:21" ht="14.4" customHeight="1" x14ac:dyDescent="0.3">
      <c r="A1318" s="660">
        <v>32</v>
      </c>
      <c r="B1318" s="661" t="s">
        <v>567</v>
      </c>
      <c r="C1318" s="661">
        <v>89301322</v>
      </c>
      <c r="D1318" s="740" t="s">
        <v>4384</v>
      </c>
      <c r="E1318" s="741" t="s">
        <v>2894</v>
      </c>
      <c r="F1318" s="661" t="s">
        <v>2867</v>
      </c>
      <c r="G1318" s="661" t="s">
        <v>3132</v>
      </c>
      <c r="H1318" s="661" t="s">
        <v>568</v>
      </c>
      <c r="I1318" s="661" t="s">
        <v>3133</v>
      </c>
      <c r="J1318" s="661" t="s">
        <v>3134</v>
      </c>
      <c r="K1318" s="661" t="s">
        <v>3135</v>
      </c>
      <c r="L1318" s="662">
        <v>0</v>
      </c>
      <c r="M1318" s="662">
        <v>0</v>
      </c>
      <c r="N1318" s="661">
        <v>1</v>
      </c>
      <c r="O1318" s="742">
        <v>1</v>
      </c>
      <c r="P1318" s="662"/>
      <c r="Q1318" s="677"/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32</v>
      </c>
      <c r="B1319" s="661" t="s">
        <v>567</v>
      </c>
      <c r="C1319" s="661">
        <v>89301322</v>
      </c>
      <c r="D1319" s="740" t="s">
        <v>4384</v>
      </c>
      <c r="E1319" s="741" t="s">
        <v>2895</v>
      </c>
      <c r="F1319" s="661" t="s">
        <v>2867</v>
      </c>
      <c r="G1319" s="661" t="s">
        <v>2910</v>
      </c>
      <c r="H1319" s="661" t="s">
        <v>568</v>
      </c>
      <c r="I1319" s="661" t="s">
        <v>3212</v>
      </c>
      <c r="J1319" s="661" t="s">
        <v>3213</v>
      </c>
      <c r="K1319" s="661" t="s">
        <v>3016</v>
      </c>
      <c r="L1319" s="662">
        <v>85.71</v>
      </c>
      <c r="M1319" s="662">
        <v>171.42</v>
      </c>
      <c r="N1319" s="661">
        <v>2</v>
      </c>
      <c r="O1319" s="742">
        <v>1.5</v>
      </c>
      <c r="P1319" s="662">
        <v>171.42</v>
      </c>
      <c r="Q1319" s="677">
        <v>1</v>
      </c>
      <c r="R1319" s="661">
        <v>2</v>
      </c>
      <c r="S1319" s="677">
        <v>1</v>
      </c>
      <c r="T1319" s="742">
        <v>1.5</v>
      </c>
      <c r="U1319" s="700">
        <v>1</v>
      </c>
    </row>
    <row r="1320" spans="1:21" ht="14.4" customHeight="1" x14ac:dyDescent="0.3">
      <c r="A1320" s="660">
        <v>32</v>
      </c>
      <c r="B1320" s="661" t="s">
        <v>567</v>
      </c>
      <c r="C1320" s="661">
        <v>89301322</v>
      </c>
      <c r="D1320" s="740" t="s">
        <v>4384</v>
      </c>
      <c r="E1320" s="741" t="s">
        <v>2895</v>
      </c>
      <c r="F1320" s="661" t="s">
        <v>2867</v>
      </c>
      <c r="G1320" s="661" t="s">
        <v>2974</v>
      </c>
      <c r="H1320" s="661" t="s">
        <v>568</v>
      </c>
      <c r="I1320" s="661" t="s">
        <v>3840</v>
      </c>
      <c r="J1320" s="661" t="s">
        <v>3841</v>
      </c>
      <c r="K1320" s="661" t="s">
        <v>2800</v>
      </c>
      <c r="L1320" s="662">
        <v>5.14</v>
      </c>
      <c r="M1320" s="662">
        <v>5.14</v>
      </c>
      <c r="N1320" s="661">
        <v>1</v>
      </c>
      <c r="O1320" s="742">
        <v>0.5</v>
      </c>
      <c r="P1320" s="662">
        <v>5.14</v>
      </c>
      <c r="Q1320" s="677">
        <v>1</v>
      </c>
      <c r="R1320" s="661">
        <v>1</v>
      </c>
      <c r="S1320" s="677">
        <v>1</v>
      </c>
      <c r="T1320" s="742">
        <v>0.5</v>
      </c>
      <c r="U1320" s="700">
        <v>1</v>
      </c>
    </row>
    <row r="1321" spans="1:21" ht="14.4" customHeight="1" x14ac:dyDescent="0.3">
      <c r="A1321" s="660">
        <v>32</v>
      </c>
      <c r="B1321" s="661" t="s">
        <v>567</v>
      </c>
      <c r="C1321" s="661">
        <v>89301322</v>
      </c>
      <c r="D1321" s="740" t="s">
        <v>4384</v>
      </c>
      <c r="E1321" s="741" t="s">
        <v>2895</v>
      </c>
      <c r="F1321" s="661" t="s">
        <v>2867</v>
      </c>
      <c r="G1321" s="661" t="s">
        <v>2915</v>
      </c>
      <c r="H1321" s="661" t="s">
        <v>568</v>
      </c>
      <c r="I1321" s="661" t="s">
        <v>3412</v>
      </c>
      <c r="J1321" s="661" t="s">
        <v>932</v>
      </c>
      <c r="K1321" s="661" t="s">
        <v>933</v>
      </c>
      <c r="L1321" s="662">
        <v>0</v>
      </c>
      <c r="M1321" s="662">
        <v>0</v>
      </c>
      <c r="N1321" s="661">
        <v>1</v>
      </c>
      <c r="O1321" s="742">
        <v>0.5</v>
      </c>
      <c r="P1321" s="662">
        <v>0</v>
      </c>
      <c r="Q1321" s="677"/>
      <c r="R1321" s="661">
        <v>1</v>
      </c>
      <c r="S1321" s="677">
        <v>1</v>
      </c>
      <c r="T1321" s="742">
        <v>0.5</v>
      </c>
      <c r="U1321" s="700">
        <v>1</v>
      </c>
    </row>
    <row r="1322" spans="1:21" ht="14.4" customHeight="1" x14ac:dyDescent="0.3">
      <c r="A1322" s="660">
        <v>32</v>
      </c>
      <c r="B1322" s="661" t="s">
        <v>567</v>
      </c>
      <c r="C1322" s="661">
        <v>89301322</v>
      </c>
      <c r="D1322" s="740" t="s">
        <v>4384</v>
      </c>
      <c r="E1322" s="741" t="s">
        <v>2895</v>
      </c>
      <c r="F1322" s="661" t="s">
        <v>2867</v>
      </c>
      <c r="G1322" s="661" t="s">
        <v>2915</v>
      </c>
      <c r="H1322" s="661" t="s">
        <v>568</v>
      </c>
      <c r="I1322" s="661" t="s">
        <v>4172</v>
      </c>
      <c r="J1322" s="661" t="s">
        <v>932</v>
      </c>
      <c r="K1322" s="661" t="s">
        <v>1941</v>
      </c>
      <c r="L1322" s="662">
        <v>0</v>
      </c>
      <c r="M1322" s="662">
        <v>0</v>
      </c>
      <c r="N1322" s="661">
        <v>1</v>
      </c>
      <c r="O1322" s="742">
        <v>0.5</v>
      </c>
      <c r="P1322" s="662">
        <v>0</v>
      </c>
      <c r="Q1322" s="677"/>
      <c r="R1322" s="661">
        <v>1</v>
      </c>
      <c r="S1322" s="677">
        <v>1</v>
      </c>
      <c r="T1322" s="742">
        <v>0.5</v>
      </c>
      <c r="U1322" s="700">
        <v>1</v>
      </c>
    </row>
    <row r="1323" spans="1:21" ht="14.4" customHeight="1" x14ac:dyDescent="0.3">
      <c r="A1323" s="660">
        <v>32</v>
      </c>
      <c r="B1323" s="661" t="s">
        <v>567</v>
      </c>
      <c r="C1323" s="661">
        <v>89301322</v>
      </c>
      <c r="D1323" s="740" t="s">
        <v>4384</v>
      </c>
      <c r="E1323" s="741" t="s">
        <v>2895</v>
      </c>
      <c r="F1323" s="661" t="s">
        <v>2867</v>
      </c>
      <c r="G1323" s="661" t="s">
        <v>2918</v>
      </c>
      <c r="H1323" s="661" t="s">
        <v>568</v>
      </c>
      <c r="I1323" s="661" t="s">
        <v>3081</v>
      </c>
      <c r="J1323" s="661" t="s">
        <v>3082</v>
      </c>
      <c r="K1323" s="661" t="s">
        <v>3083</v>
      </c>
      <c r="L1323" s="662">
        <v>154.36000000000001</v>
      </c>
      <c r="M1323" s="662">
        <v>308.72000000000003</v>
      </c>
      <c r="N1323" s="661">
        <v>2</v>
      </c>
      <c r="O1323" s="742">
        <v>1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32</v>
      </c>
      <c r="B1324" s="661" t="s">
        <v>567</v>
      </c>
      <c r="C1324" s="661">
        <v>89301322</v>
      </c>
      <c r="D1324" s="740" t="s">
        <v>4384</v>
      </c>
      <c r="E1324" s="741" t="s">
        <v>2895</v>
      </c>
      <c r="F1324" s="661" t="s">
        <v>2867</v>
      </c>
      <c r="G1324" s="661" t="s">
        <v>2918</v>
      </c>
      <c r="H1324" s="661" t="s">
        <v>1453</v>
      </c>
      <c r="I1324" s="661" t="s">
        <v>3413</v>
      </c>
      <c r="J1324" s="661" t="s">
        <v>3414</v>
      </c>
      <c r="K1324" s="661" t="s">
        <v>2755</v>
      </c>
      <c r="L1324" s="662">
        <v>149.52000000000001</v>
      </c>
      <c r="M1324" s="662">
        <v>149.52000000000001</v>
      </c>
      <c r="N1324" s="661">
        <v>1</v>
      </c>
      <c r="O1324" s="742">
        <v>0.5</v>
      </c>
      <c r="P1324" s="662">
        <v>149.52000000000001</v>
      </c>
      <c r="Q1324" s="677">
        <v>1</v>
      </c>
      <c r="R1324" s="661">
        <v>1</v>
      </c>
      <c r="S1324" s="677">
        <v>1</v>
      </c>
      <c r="T1324" s="742">
        <v>0.5</v>
      </c>
      <c r="U1324" s="700">
        <v>1</v>
      </c>
    </row>
    <row r="1325" spans="1:21" ht="14.4" customHeight="1" x14ac:dyDescent="0.3">
      <c r="A1325" s="660">
        <v>32</v>
      </c>
      <c r="B1325" s="661" t="s">
        <v>567</v>
      </c>
      <c r="C1325" s="661">
        <v>89301322</v>
      </c>
      <c r="D1325" s="740" t="s">
        <v>4384</v>
      </c>
      <c r="E1325" s="741" t="s">
        <v>2895</v>
      </c>
      <c r="F1325" s="661" t="s">
        <v>2867</v>
      </c>
      <c r="G1325" s="661" t="s">
        <v>4173</v>
      </c>
      <c r="H1325" s="661" t="s">
        <v>568</v>
      </c>
      <c r="I1325" s="661" t="s">
        <v>4174</v>
      </c>
      <c r="J1325" s="661" t="s">
        <v>4175</v>
      </c>
      <c r="K1325" s="661" t="s">
        <v>4176</v>
      </c>
      <c r="L1325" s="662">
        <v>53.38</v>
      </c>
      <c r="M1325" s="662">
        <v>53.38</v>
      </c>
      <c r="N1325" s="661">
        <v>1</v>
      </c>
      <c r="O1325" s="742">
        <v>0.5</v>
      </c>
      <c r="P1325" s="662"/>
      <c r="Q1325" s="677">
        <v>0</v>
      </c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32</v>
      </c>
      <c r="B1326" s="661" t="s">
        <v>567</v>
      </c>
      <c r="C1326" s="661">
        <v>89301322</v>
      </c>
      <c r="D1326" s="740" t="s">
        <v>4384</v>
      </c>
      <c r="E1326" s="741" t="s">
        <v>2895</v>
      </c>
      <c r="F1326" s="661" t="s">
        <v>2867</v>
      </c>
      <c r="G1326" s="661" t="s">
        <v>3385</v>
      </c>
      <c r="H1326" s="661" t="s">
        <v>1453</v>
      </c>
      <c r="I1326" s="661" t="s">
        <v>1777</v>
      </c>
      <c r="J1326" s="661" t="s">
        <v>1778</v>
      </c>
      <c r="K1326" s="661" t="s">
        <v>1779</v>
      </c>
      <c r="L1326" s="662">
        <v>119.7</v>
      </c>
      <c r="M1326" s="662">
        <v>478.8</v>
      </c>
      <c r="N1326" s="661">
        <v>4</v>
      </c>
      <c r="O1326" s="742">
        <v>2.5</v>
      </c>
      <c r="P1326" s="662">
        <v>239.4</v>
      </c>
      <c r="Q1326" s="677">
        <v>0.5</v>
      </c>
      <c r="R1326" s="661">
        <v>2</v>
      </c>
      <c r="S1326" s="677">
        <v>0.5</v>
      </c>
      <c r="T1326" s="742">
        <v>1</v>
      </c>
      <c r="U1326" s="700">
        <v>0.4</v>
      </c>
    </row>
    <row r="1327" spans="1:21" ht="14.4" customHeight="1" x14ac:dyDescent="0.3">
      <c r="A1327" s="660">
        <v>32</v>
      </c>
      <c r="B1327" s="661" t="s">
        <v>567</v>
      </c>
      <c r="C1327" s="661">
        <v>89301322</v>
      </c>
      <c r="D1327" s="740" t="s">
        <v>4384</v>
      </c>
      <c r="E1327" s="741" t="s">
        <v>2895</v>
      </c>
      <c r="F1327" s="661" t="s">
        <v>2867</v>
      </c>
      <c r="G1327" s="661" t="s">
        <v>4177</v>
      </c>
      <c r="H1327" s="661" t="s">
        <v>568</v>
      </c>
      <c r="I1327" s="661" t="s">
        <v>4178</v>
      </c>
      <c r="J1327" s="661" t="s">
        <v>4179</v>
      </c>
      <c r="K1327" s="661" t="s">
        <v>4180</v>
      </c>
      <c r="L1327" s="662">
        <v>766.33</v>
      </c>
      <c r="M1327" s="662">
        <v>766.33</v>
      </c>
      <c r="N1327" s="661">
        <v>1</v>
      </c>
      <c r="O1327" s="742">
        <v>1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32</v>
      </c>
      <c r="B1328" s="661" t="s">
        <v>567</v>
      </c>
      <c r="C1328" s="661">
        <v>89301322</v>
      </c>
      <c r="D1328" s="740" t="s">
        <v>4384</v>
      </c>
      <c r="E1328" s="741" t="s">
        <v>2895</v>
      </c>
      <c r="F1328" s="661" t="s">
        <v>2867</v>
      </c>
      <c r="G1328" s="661" t="s">
        <v>2919</v>
      </c>
      <c r="H1328" s="661" t="s">
        <v>568</v>
      </c>
      <c r="I1328" s="661" t="s">
        <v>832</v>
      </c>
      <c r="J1328" s="661" t="s">
        <v>2920</v>
      </c>
      <c r="K1328" s="661" t="s">
        <v>2921</v>
      </c>
      <c r="L1328" s="662">
        <v>0</v>
      </c>
      <c r="M1328" s="662">
        <v>0</v>
      </c>
      <c r="N1328" s="661">
        <v>2</v>
      </c>
      <c r="O1328" s="742">
        <v>2</v>
      </c>
      <c r="P1328" s="662">
        <v>0</v>
      </c>
      <c r="Q1328" s="677"/>
      <c r="R1328" s="661">
        <v>2</v>
      </c>
      <c r="S1328" s="677">
        <v>1</v>
      </c>
      <c r="T1328" s="742">
        <v>2</v>
      </c>
      <c r="U1328" s="700">
        <v>1</v>
      </c>
    </row>
    <row r="1329" spans="1:21" ht="14.4" customHeight="1" x14ac:dyDescent="0.3">
      <c r="A1329" s="660">
        <v>32</v>
      </c>
      <c r="B1329" s="661" t="s">
        <v>567</v>
      </c>
      <c r="C1329" s="661">
        <v>89301322</v>
      </c>
      <c r="D1329" s="740" t="s">
        <v>4384</v>
      </c>
      <c r="E1329" s="741" t="s">
        <v>2895</v>
      </c>
      <c r="F1329" s="661" t="s">
        <v>2867</v>
      </c>
      <c r="G1329" s="661" t="s">
        <v>3422</v>
      </c>
      <c r="H1329" s="661" t="s">
        <v>568</v>
      </c>
      <c r="I1329" s="661" t="s">
        <v>3423</v>
      </c>
      <c r="J1329" s="661" t="s">
        <v>3424</v>
      </c>
      <c r="K1329" s="661" t="s">
        <v>3425</v>
      </c>
      <c r="L1329" s="662">
        <v>1116.03</v>
      </c>
      <c r="M1329" s="662">
        <v>2232.06</v>
      </c>
      <c r="N1329" s="661">
        <v>2</v>
      </c>
      <c r="O1329" s="742">
        <v>1</v>
      </c>
      <c r="P1329" s="662">
        <v>2232.06</v>
      </c>
      <c r="Q1329" s="677">
        <v>1</v>
      </c>
      <c r="R1329" s="661">
        <v>2</v>
      </c>
      <c r="S1329" s="677">
        <v>1</v>
      </c>
      <c r="T1329" s="742">
        <v>1</v>
      </c>
      <c r="U1329" s="700">
        <v>1</v>
      </c>
    </row>
    <row r="1330" spans="1:21" ht="14.4" customHeight="1" x14ac:dyDescent="0.3">
      <c r="A1330" s="660">
        <v>32</v>
      </c>
      <c r="B1330" s="661" t="s">
        <v>567</v>
      </c>
      <c r="C1330" s="661">
        <v>89301322</v>
      </c>
      <c r="D1330" s="740" t="s">
        <v>4384</v>
      </c>
      <c r="E1330" s="741" t="s">
        <v>2895</v>
      </c>
      <c r="F1330" s="661" t="s">
        <v>2867</v>
      </c>
      <c r="G1330" s="661" t="s">
        <v>3085</v>
      </c>
      <c r="H1330" s="661" t="s">
        <v>1453</v>
      </c>
      <c r="I1330" s="661" t="s">
        <v>1455</v>
      </c>
      <c r="J1330" s="661" t="s">
        <v>1456</v>
      </c>
      <c r="K1330" s="661" t="s">
        <v>2811</v>
      </c>
      <c r="L1330" s="662">
        <v>227.32</v>
      </c>
      <c r="M1330" s="662">
        <v>227.32</v>
      </c>
      <c r="N1330" s="661">
        <v>1</v>
      </c>
      <c r="O1330" s="742">
        <v>1</v>
      </c>
      <c r="P1330" s="662"/>
      <c r="Q1330" s="677">
        <v>0</v>
      </c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32</v>
      </c>
      <c r="B1331" s="661" t="s">
        <v>567</v>
      </c>
      <c r="C1331" s="661">
        <v>89301322</v>
      </c>
      <c r="D1331" s="740" t="s">
        <v>4384</v>
      </c>
      <c r="E1331" s="741" t="s">
        <v>2895</v>
      </c>
      <c r="F1331" s="661" t="s">
        <v>2867</v>
      </c>
      <c r="G1331" s="661" t="s">
        <v>3663</v>
      </c>
      <c r="H1331" s="661" t="s">
        <v>568</v>
      </c>
      <c r="I1331" s="661" t="s">
        <v>985</v>
      </c>
      <c r="J1331" s="661" t="s">
        <v>986</v>
      </c>
      <c r="K1331" s="661" t="s">
        <v>4181</v>
      </c>
      <c r="L1331" s="662">
        <v>0</v>
      </c>
      <c r="M1331" s="662">
        <v>0</v>
      </c>
      <c r="N1331" s="661">
        <v>1</v>
      </c>
      <c r="O1331" s="742">
        <v>0.5</v>
      </c>
      <c r="P1331" s="662"/>
      <c r="Q1331" s="677"/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32</v>
      </c>
      <c r="B1332" s="661" t="s">
        <v>567</v>
      </c>
      <c r="C1332" s="661">
        <v>89301322</v>
      </c>
      <c r="D1332" s="740" t="s">
        <v>4384</v>
      </c>
      <c r="E1332" s="741" t="s">
        <v>2895</v>
      </c>
      <c r="F1332" s="661" t="s">
        <v>2867</v>
      </c>
      <c r="G1332" s="661" t="s">
        <v>3086</v>
      </c>
      <c r="H1332" s="661" t="s">
        <v>1453</v>
      </c>
      <c r="I1332" s="661" t="s">
        <v>1546</v>
      </c>
      <c r="J1332" s="661" t="s">
        <v>1547</v>
      </c>
      <c r="K1332" s="661" t="s">
        <v>2805</v>
      </c>
      <c r="L1332" s="662">
        <v>65.989999999999995</v>
      </c>
      <c r="M1332" s="662">
        <v>131.97999999999999</v>
      </c>
      <c r="N1332" s="661">
        <v>2</v>
      </c>
      <c r="O1332" s="742">
        <v>1</v>
      </c>
      <c r="P1332" s="662">
        <v>131.97999999999999</v>
      </c>
      <c r="Q1332" s="677">
        <v>1</v>
      </c>
      <c r="R1332" s="661">
        <v>2</v>
      </c>
      <c r="S1332" s="677">
        <v>1</v>
      </c>
      <c r="T1332" s="742">
        <v>1</v>
      </c>
      <c r="U1332" s="700">
        <v>1</v>
      </c>
    </row>
    <row r="1333" spans="1:21" ht="14.4" customHeight="1" x14ac:dyDescent="0.3">
      <c r="A1333" s="660">
        <v>32</v>
      </c>
      <c r="B1333" s="661" t="s">
        <v>567</v>
      </c>
      <c r="C1333" s="661">
        <v>89301322</v>
      </c>
      <c r="D1333" s="740" t="s">
        <v>4384</v>
      </c>
      <c r="E1333" s="741" t="s">
        <v>2895</v>
      </c>
      <c r="F1333" s="661" t="s">
        <v>2867</v>
      </c>
      <c r="G1333" s="661" t="s">
        <v>3301</v>
      </c>
      <c r="H1333" s="661" t="s">
        <v>568</v>
      </c>
      <c r="I1333" s="661" t="s">
        <v>2529</v>
      </c>
      <c r="J1333" s="661" t="s">
        <v>2530</v>
      </c>
      <c r="K1333" s="661" t="s">
        <v>3302</v>
      </c>
      <c r="L1333" s="662">
        <v>1937.84</v>
      </c>
      <c r="M1333" s="662">
        <v>5813.5199999999995</v>
      </c>
      <c r="N1333" s="661">
        <v>3</v>
      </c>
      <c r="O1333" s="742">
        <v>1.5</v>
      </c>
      <c r="P1333" s="662">
        <v>5813.5199999999995</v>
      </c>
      <c r="Q1333" s="677">
        <v>1</v>
      </c>
      <c r="R1333" s="661">
        <v>3</v>
      </c>
      <c r="S1333" s="677">
        <v>1</v>
      </c>
      <c r="T1333" s="742">
        <v>1.5</v>
      </c>
      <c r="U1333" s="700">
        <v>1</v>
      </c>
    </row>
    <row r="1334" spans="1:21" ht="14.4" customHeight="1" x14ac:dyDescent="0.3">
      <c r="A1334" s="660">
        <v>32</v>
      </c>
      <c r="B1334" s="661" t="s">
        <v>567</v>
      </c>
      <c r="C1334" s="661">
        <v>89301322</v>
      </c>
      <c r="D1334" s="740" t="s">
        <v>4384</v>
      </c>
      <c r="E1334" s="741" t="s">
        <v>2895</v>
      </c>
      <c r="F1334" s="661" t="s">
        <v>2867</v>
      </c>
      <c r="G1334" s="661" t="s">
        <v>2980</v>
      </c>
      <c r="H1334" s="661" t="s">
        <v>568</v>
      </c>
      <c r="I1334" s="661" t="s">
        <v>1400</v>
      </c>
      <c r="J1334" s="661" t="s">
        <v>702</v>
      </c>
      <c r="K1334" s="661" t="s">
        <v>1401</v>
      </c>
      <c r="L1334" s="662">
        <v>220.56</v>
      </c>
      <c r="M1334" s="662">
        <v>220.56</v>
      </c>
      <c r="N1334" s="661">
        <v>1</v>
      </c>
      <c r="O1334" s="742">
        <v>0.5</v>
      </c>
      <c r="P1334" s="662"/>
      <c r="Q1334" s="677">
        <v>0</v>
      </c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32</v>
      </c>
      <c r="B1335" s="661" t="s">
        <v>567</v>
      </c>
      <c r="C1335" s="661">
        <v>89301322</v>
      </c>
      <c r="D1335" s="740" t="s">
        <v>4384</v>
      </c>
      <c r="E1335" s="741" t="s">
        <v>2895</v>
      </c>
      <c r="F1335" s="661" t="s">
        <v>2867</v>
      </c>
      <c r="G1335" s="661" t="s">
        <v>3467</v>
      </c>
      <c r="H1335" s="661" t="s">
        <v>1453</v>
      </c>
      <c r="I1335" s="661" t="s">
        <v>1583</v>
      </c>
      <c r="J1335" s="661" t="s">
        <v>1584</v>
      </c>
      <c r="K1335" s="661" t="s">
        <v>1585</v>
      </c>
      <c r="L1335" s="662">
        <v>132</v>
      </c>
      <c r="M1335" s="662">
        <v>132</v>
      </c>
      <c r="N1335" s="661">
        <v>1</v>
      </c>
      <c r="O1335" s="742">
        <v>1</v>
      </c>
      <c r="P1335" s="662">
        <v>132</v>
      </c>
      <c r="Q1335" s="677">
        <v>1</v>
      </c>
      <c r="R1335" s="661">
        <v>1</v>
      </c>
      <c r="S1335" s="677">
        <v>1</v>
      </c>
      <c r="T1335" s="742">
        <v>1</v>
      </c>
      <c r="U1335" s="700">
        <v>1</v>
      </c>
    </row>
    <row r="1336" spans="1:21" ht="14.4" customHeight="1" x14ac:dyDescent="0.3">
      <c r="A1336" s="660">
        <v>32</v>
      </c>
      <c r="B1336" s="661" t="s">
        <v>567</v>
      </c>
      <c r="C1336" s="661">
        <v>89301322</v>
      </c>
      <c r="D1336" s="740" t="s">
        <v>4384</v>
      </c>
      <c r="E1336" s="741" t="s">
        <v>2895</v>
      </c>
      <c r="F1336" s="661" t="s">
        <v>2867</v>
      </c>
      <c r="G1336" s="661" t="s">
        <v>2925</v>
      </c>
      <c r="H1336" s="661" t="s">
        <v>568</v>
      </c>
      <c r="I1336" s="661" t="s">
        <v>1821</v>
      </c>
      <c r="J1336" s="661" t="s">
        <v>1822</v>
      </c>
      <c r="K1336" s="661" t="s">
        <v>2781</v>
      </c>
      <c r="L1336" s="662">
        <v>2991.23</v>
      </c>
      <c r="M1336" s="662">
        <v>2991.23</v>
      </c>
      <c r="N1336" s="661">
        <v>1</v>
      </c>
      <c r="O1336" s="742">
        <v>1</v>
      </c>
      <c r="P1336" s="662">
        <v>2991.23</v>
      </c>
      <c r="Q1336" s="677">
        <v>1</v>
      </c>
      <c r="R1336" s="661">
        <v>1</v>
      </c>
      <c r="S1336" s="677">
        <v>1</v>
      </c>
      <c r="T1336" s="742">
        <v>1</v>
      </c>
      <c r="U1336" s="700">
        <v>1</v>
      </c>
    </row>
    <row r="1337" spans="1:21" ht="14.4" customHeight="1" x14ac:dyDescent="0.3">
      <c r="A1337" s="660">
        <v>32</v>
      </c>
      <c r="B1337" s="661" t="s">
        <v>567</v>
      </c>
      <c r="C1337" s="661">
        <v>89301322</v>
      </c>
      <c r="D1337" s="740" t="s">
        <v>4384</v>
      </c>
      <c r="E1337" s="741" t="s">
        <v>2895</v>
      </c>
      <c r="F1337" s="661" t="s">
        <v>2867</v>
      </c>
      <c r="G1337" s="661" t="s">
        <v>2930</v>
      </c>
      <c r="H1337" s="661" t="s">
        <v>568</v>
      </c>
      <c r="I1337" s="661" t="s">
        <v>869</v>
      </c>
      <c r="J1337" s="661" t="s">
        <v>2932</v>
      </c>
      <c r="K1337" s="661" t="s">
        <v>3155</v>
      </c>
      <c r="L1337" s="662">
        <v>63.7</v>
      </c>
      <c r="M1337" s="662">
        <v>63.7</v>
      </c>
      <c r="N1337" s="661">
        <v>1</v>
      </c>
      <c r="O1337" s="742">
        <v>0.5</v>
      </c>
      <c r="P1337" s="662">
        <v>63.7</v>
      </c>
      <c r="Q1337" s="677">
        <v>1</v>
      </c>
      <c r="R1337" s="661">
        <v>1</v>
      </c>
      <c r="S1337" s="677">
        <v>1</v>
      </c>
      <c r="T1337" s="742">
        <v>0.5</v>
      </c>
      <c r="U1337" s="700">
        <v>1</v>
      </c>
    </row>
    <row r="1338" spans="1:21" ht="14.4" customHeight="1" x14ac:dyDescent="0.3">
      <c r="A1338" s="660">
        <v>32</v>
      </c>
      <c r="B1338" s="661" t="s">
        <v>567</v>
      </c>
      <c r="C1338" s="661">
        <v>89301322</v>
      </c>
      <c r="D1338" s="740" t="s">
        <v>4384</v>
      </c>
      <c r="E1338" s="741" t="s">
        <v>2895</v>
      </c>
      <c r="F1338" s="661" t="s">
        <v>2867</v>
      </c>
      <c r="G1338" s="661" t="s">
        <v>3243</v>
      </c>
      <c r="H1338" s="661" t="s">
        <v>568</v>
      </c>
      <c r="I1338" s="661" t="s">
        <v>1044</v>
      </c>
      <c r="J1338" s="661" t="s">
        <v>1045</v>
      </c>
      <c r="K1338" s="661" t="s">
        <v>1046</v>
      </c>
      <c r="L1338" s="662">
        <v>0</v>
      </c>
      <c r="M1338" s="662">
        <v>0</v>
      </c>
      <c r="N1338" s="661">
        <v>1</v>
      </c>
      <c r="O1338" s="742">
        <v>1</v>
      </c>
      <c r="P1338" s="662">
        <v>0</v>
      </c>
      <c r="Q1338" s="677"/>
      <c r="R1338" s="661">
        <v>1</v>
      </c>
      <c r="S1338" s="677">
        <v>1</v>
      </c>
      <c r="T1338" s="742">
        <v>1</v>
      </c>
      <c r="U1338" s="700">
        <v>1</v>
      </c>
    </row>
    <row r="1339" spans="1:21" ht="14.4" customHeight="1" x14ac:dyDescent="0.3">
      <c r="A1339" s="660">
        <v>32</v>
      </c>
      <c r="B1339" s="661" t="s">
        <v>567</v>
      </c>
      <c r="C1339" s="661">
        <v>89301322</v>
      </c>
      <c r="D1339" s="740" t="s">
        <v>4384</v>
      </c>
      <c r="E1339" s="741" t="s">
        <v>2895</v>
      </c>
      <c r="F1339" s="661" t="s">
        <v>2867</v>
      </c>
      <c r="G1339" s="661" t="s">
        <v>3243</v>
      </c>
      <c r="H1339" s="661" t="s">
        <v>568</v>
      </c>
      <c r="I1339" s="661" t="s">
        <v>804</v>
      </c>
      <c r="J1339" s="661" t="s">
        <v>805</v>
      </c>
      <c r="K1339" s="661" t="s">
        <v>3244</v>
      </c>
      <c r="L1339" s="662">
        <v>156.77000000000001</v>
      </c>
      <c r="M1339" s="662">
        <v>313.54000000000002</v>
      </c>
      <c r="N1339" s="661">
        <v>2</v>
      </c>
      <c r="O1339" s="742">
        <v>0.5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32</v>
      </c>
      <c r="B1340" s="661" t="s">
        <v>567</v>
      </c>
      <c r="C1340" s="661">
        <v>89301322</v>
      </c>
      <c r="D1340" s="740" t="s">
        <v>4384</v>
      </c>
      <c r="E1340" s="741" t="s">
        <v>2895</v>
      </c>
      <c r="F1340" s="661" t="s">
        <v>2867</v>
      </c>
      <c r="G1340" s="661" t="s">
        <v>3245</v>
      </c>
      <c r="H1340" s="661" t="s">
        <v>568</v>
      </c>
      <c r="I1340" s="661" t="s">
        <v>2036</v>
      </c>
      <c r="J1340" s="661" t="s">
        <v>2037</v>
      </c>
      <c r="K1340" s="661" t="s">
        <v>1528</v>
      </c>
      <c r="L1340" s="662">
        <v>32.270000000000003</v>
      </c>
      <c r="M1340" s="662">
        <v>96.81</v>
      </c>
      <c r="N1340" s="661">
        <v>3</v>
      </c>
      <c r="O1340" s="742">
        <v>0.5</v>
      </c>
      <c r="P1340" s="662">
        <v>96.81</v>
      </c>
      <c r="Q1340" s="677">
        <v>1</v>
      </c>
      <c r="R1340" s="661">
        <v>3</v>
      </c>
      <c r="S1340" s="677">
        <v>1</v>
      </c>
      <c r="T1340" s="742">
        <v>0.5</v>
      </c>
      <c r="U1340" s="700">
        <v>1</v>
      </c>
    </row>
    <row r="1341" spans="1:21" ht="14.4" customHeight="1" x14ac:dyDescent="0.3">
      <c r="A1341" s="660">
        <v>32</v>
      </c>
      <c r="B1341" s="661" t="s">
        <v>567</v>
      </c>
      <c r="C1341" s="661">
        <v>89301322</v>
      </c>
      <c r="D1341" s="740" t="s">
        <v>4384</v>
      </c>
      <c r="E1341" s="741" t="s">
        <v>2895</v>
      </c>
      <c r="F1341" s="661" t="s">
        <v>2867</v>
      </c>
      <c r="G1341" s="661" t="s">
        <v>3156</v>
      </c>
      <c r="H1341" s="661" t="s">
        <v>568</v>
      </c>
      <c r="I1341" s="661" t="s">
        <v>966</v>
      </c>
      <c r="J1341" s="661" t="s">
        <v>967</v>
      </c>
      <c r="K1341" s="661" t="s">
        <v>3157</v>
      </c>
      <c r="L1341" s="662">
        <v>420.07</v>
      </c>
      <c r="M1341" s="662">
        <v>2520.42</v>
      </c>
      <c r="N1341" s="661">
        <v>6</v>
      </c>
      <c r="O1341" s="742">
        <v>2</v>
      </c>
      <c r="P1341" s="662">
        <v>2520.42</v>
      </c>
      <c r="Q1341" s="677">
        <v>1</v>
      </c>
      <c r="R1341" s="661">
        <v>6</v>
      </c>
      <c r="S1341" s="677">
        <v>1</v>
      </c>
      <c r="T1341" s="742">
        <v>2</v>
      </c>
      <c r="U1341" s="700">
        <v>1</v>
      </c>
    </row>
    <row r="1342" spans="1:21" ht="14.4" customHeight="1" x14ac:dyDescent="0.3">
      <c r="A1342" s="660">
        <v>32</v>
      </c>
      <c r="B1342" s="661" t="s">
        <v>567</v>
      </c>
      <c r="C1342" s="661">
        <v>89301322</v>
      </c>
      <c r="D1342" s="740" t="s">
        <v>4384</v>
      </c>
      <c r="E1342" s="741" t="s">
        <v>2895</v>
      </c>
      <c r="F1342" s="661" t="s">
        <v>2867</v>
      </c>
      <c r="G1342" s="661" t="s">
        <v>3389</v>
      </c>
      <c r="H1342" s="661" t="s">
        <v>568</v>
      </c>
      <c r="I1342" s="661" t="s">
        <v>3390</v>
      </c>
      <c r="J1342" s="661" t="s">
        <v>3391</v>
      </c>
      <c r="K1342" s="661" t="s">
        <v>2731</v>
      </c>
      <c r="L1342" s="662">
        <v>0</v>
      </c>
      <c r="M1342" s="662">
        <v>0</v>
      </c>
      <c r="N1342" s="661">
        <v>2</v>
      </c>
      <c r="O1342" s="742">
        <v>0.5</v>
      </c>
      <c r="P1342" s="662"/>
      <c r="Q1342" s="677"/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32</v>
      </c>
      <c r="B1343" s="661" t="s">
        <v>567</v>
      </c>
      <c r="C1343" s="661">
        <v>89301322</v>
      </c>
      <c r="D1343" s="740" t="s">
        <v>4384</v>
      </c>
      <c r="E1343" s="741" t="s">
        <v>2895</v>
      </c>
      <c r="F1343" s="661" t="s">
        <v>2867</v>
      </c>
      <c r="G1343" s="661" t="s">
        <v>3253</v>
      </c>
      <c r="H1343" s="661" t="s">
        <v>1453</v>
      </c>
      <c r="I1343" s="661" t="s">
        <v>3254</v>
      </c>
      <c r="J1343" s="661" t="s">
        <v>3255</v>
      </c>
      <c r="K1343" s="661" t="s">
        <v>3256</v>
      </c>
      <c r="L1343" s="662">
        <v>2179.9299999999998</v>
      </c>
      <c r="M1343" s="662">
        <v>4359.8599999999997</v>
      </c>
      <c r="N1343" s="661">
        <v>2</v>
      </c>
      <c r="O1343" s="742">
        <v>1</v>
      </c>
      <c r="P1343" s="662">
        <v>4359.8599999999997</v>
      </c>
      <c r="Q1343" s="677">
        <v>1</v>
      </c>
      <c r="R1343" s="661">
        <v>2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32</v>
      </c>
      <c r="B1344" s="661" t="s">
        <v>567</v>
      </c>
      <c r="C1344" s="661">
        <v>89301322</v>
      </c>
      <c r="D1344" s="740" t="s">
        <v>4384</v>
      </c>
      <c r="E1344" s="741" t="s">
        <v>2895</v>
      </c>
      <c r="F1344" s="661" t="s">
        <v>2867</v>
      </c>
      <c r="G1344" s="661" t="s">
        <v>3433</v>
      </c>
      <c r="H1344" s="661" t="s">
        <v>568</v>
      </c>
      <c r="I1344" s="661" t="s">
        <v>3434</v>
      </c>
      <c r="J1344" s="661" t="s">
        <v>3435</v>
      </c>
      <c r="K1344" s="661" t="s">
        <v>3436</v>
      </c>
      <c r="L1344" s="662">
        <v>661.2</v>
      </c>
      <c r="M1344" s="662">
        <v>1322.4</v>
      </c>
      <c r="N1344" s="661">
        <v>2</v>
      </c>
      <c r="O1344" s="742">
        <v>0.5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32</v>
      </c>
      <c r="B1345" s="661" t="s">
        <v>567</v>
      </c>
      <c r="C1345" s="661">
        <v>89301322</v>
      </c>
      <c r="D1345" s="740" t="s">
        <v>4384</v>
      </c>
      <c r="E1345" s="741" t="s">
        <v>2895</v>
      </c>
      <c r="F1345" s="661" t="s">
        <v>2867</v>
      </c>
      <c r="G1345" s="661" t="s">
        <v>4182</v>
      </c>
      <c r="H1345" s="661" t="s">
        <v>568</v>
      </c>
      <c r="I1345" s="661" t="s">
        <v>1813</v>
      </c>
      <c r="J1345" s="661" t="s">
        <v>1814</v>
      </c>
      <c r="K1345" s="661" t="s">
        <v>4183</v>
      </c>
      <c r="L1345" s="662">
        <v>0</v>
      </c>
      <c r="M1345" s="662">
        <v>0</v>
      </c>
      <c r="N1345" s="661">
        <v>1</v>
      </c>
      <c r="O1345" s="742">
        <v>1</v>
      </c>
      <c r="P1345" s="662"/>
      <c r="Q1345" s="677"/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32</v>
      </c>
      <c r="B1346" s="661" t="s">
        <v>567</v>
      </c>
      <c r="C1346" s="661">
        <v>89301322</v>
      </c>
      <c r="D1346" s="740" t="s">
        <v>4384</v>
      </c>
      <c r="E1346" s="741" t="s">
        <v>2895</v>
      </c>
      <c r="F1346" s="661" t="s">
        <v>2867</v>
      </c>
      <c r="G1346" s="661" t="s">
        <v>3697</v>
      </c>
      <c r="H1346" s="661" t="s">
        <v>568</v>
      </c>
      <c r="I1346" s="661" t="s">
        <v>657</v>
      </c>
      <c r="J1346" s="661" t="s">
        <v>3698</v>
      </c>
      <c r="K1346" s="661" t="s">
        <v>3699</v>
      </c>
      <c r="L1346" s="662">
        <v>44.59</v>
      </c>
      <c r="M1346" s="662">
        <v>44.59</v>
      </c>
      <c r="N1346" s="661">
        <v>1</v>
      </c>
      <c r="O1346" s="742">
        <v>1</v>
      </c>
      <c r="P1346" s="662">
        <v>44.59</v>
      </c>
      <c r="Q1346" s="677">
        <v>1</v>
      </c>
      <c r="R1346" s="661">
        <v>1</v>
      </c>
      <c r="S1346" s="677">
        <v>1</v>
      </c>
      <c r="T1346" s="742">
        <v>1</v>
      </c>
      <c r="U1346" s="700">
        <v>1</v>
      </c>
    </row>
    <row r="1347" spans="1:21" ht="14.4" customHeight="1" x14ac:dyDescent="0.3">
      <c r="A1347" s="660">
        <v>32</v>
      </c>
      <c r="B1347" s="661" t="s">
        <v>567</v>
      </c>
      <c r="C1347" s="661">
        <v>89301322</v>
      </c>
      <c r="D1347" s="740" t="s">
        <v>4384</v>
      </c>
      <c r="E1347" s="741" t="s">
        <v>2895</v>
      </c>
      <c r="F1347" s="661" t="s">
        <v>2867</v>
      </c>
      <c r="G1347" s="661" t="s">
        <v>3168</v>
      </c>
      <c r="H1347" s="661" t="s">
        <v>568</v>
      </c>
      <c r="I1347" s="661" t="s">
        <v>3267</v>
      </c>
      <c r="J1347" s="661" t="s">
        <v>3268</v>
      </c>
      <c r="K1347" s="661" t="s">
        <v>3269</v>
      </c>
      <c r="L1347" s="662">
        <v>52.75</v>
      </c>
      <c r="M1347" s="662">
        <v>105.5</v>
      </c>
      <c r="N1347" s="661">
        <v>2</v>
      </c>
      <c r="O1347" s="742">
        <v>1</v>
      </c>
      <c r="P1347" s="662">
        <v>105.5</v>
      </c>
      <c r="Q1347" s="677">
        <v>1</v>
      </c>
      <c r="R1347" s="661">
        <v>2</v>
      </c>
      <c r="S1347" s="677">
        <v>1</v>
      </c>
      <c r="T1347" s="742">
        <v>1</v>
      </c>
      <c r="U1347" s="700">
        <v>1</v>
      </c>
    </row>
    <row r="1348" spans="1:21" ht="14.4" customHeight="1" x14ac:dyDescent="0.3">
      <c r="A1348" s="660">
        <v>32</v>
      </c>
      <c r="B1348" s="661" t="s">
        <v>567</v>
      </c>
      <c r="C1348" s="661">
        <v>89301322</v>
      </c>
      <c r="D1348" s="740" t="s">
        <v>4384</v>
      </c>
      <c r="E1348" s="741" t="s">
        <v>2895</v>
      </c>
      <c r="F1348" s="661" t="s">
        <v>2867</v>
      </c>
      <c r="G1348" s="661" t="s">
        <v>3168</v>
      </c>
      <c r="H1348" s="661" t="s">
        <v>568</v>
      </c>
      <c r="I1348" s="661" t="s">
        <v>4184</v>
      </c>
      <c r="J1348" s="661" t="s">
        <v>3170</v>
      </c>
      <c r="K1348" s="661" t="s">
        <v>4185</v>
      </c>
      <c r="L1348" s="662">
        <v>0</v>
      </c>
      <c r="M1348" s="662">
        <v>0</v>
      </c>
      <c r="N1348" s="661">
        <v>1</v>
      </c>
      <c r="O1348" s="742">
        <v>1</v>
      </c>
      <c r="P1348" s="662">
        <v>0</v>
      </c>
      <c r="Q1348" s="677"/>
      <c r="R1348" s="661">
        <v>1</v>
      </c>
      <c r="S1348" s="677">
        <v>1</v>
      </c>
      <c r="T1348" s="742">
        <v>1</v>
      </c>
      <c r="U1348" s="700">
        <v>1</v>
      </c>
    </row>
    <row r="1349" spans="1:21" ht="14.4" customHeight="1" x14ac:dyDescent="0.3">
      <c r="A1349" s="660">
        <v>32</v>
      </c>
      <c r="B1349" s="661" t="s">
        <v>567</v>
      </c>
      <c r="C1349" s="661">
        <v>89301322</v>
      </c>
      <c r="D1349" s="740" t="s">
        <v>4384</v>
      </c>
      <c r="E1349" s="741" t="s">
        <v>2895</v>
      </c>
      <c r="F1349" s="661" t="s">
        <v>2867</v>
      </c>
      <c r="G1349" s="661" t="s">
        <v>3168</v>
      </c>
      <c r="H1349" s="661" t="s">
        <v>568</v>
      </c>
      <c r="I1349" s="661" t="s">
        <v>3169</v>
      </c>
      <c r="J1349" s="661" t="s">
        <v>3170</v>
      </c>
      <c r="K1349" s="661" t="s">
        <v>3171</v>
      </c>
      <c r="L1349" s="662">
        <v>29.54</v>
      </c>
      <c r="M1349" s="662">
        <v>118.16</v>
      </c>
      <c r="N1349" s="661">
        <v>4</v>
      </c>
      <c r="O1349" s="742">
        <v>1.5</v>
      </c>
      <c r="P1349" s="662">
        <v>59.08</v>
      </c>
      <c r="Q1349" s="677">
        <v>0.5</v>
      </c>
      <c r="R1349" s="661">
        <v>2</v>
      </c>
      <c r="S1349" s="677">
        <v>0.5</v>
      </c>
      <c r="T1349" s="742">
        <v>0.5</v>
      </c>
      <c r="U1349" s="700">
        <v>0.33333333333333331</v>
      </c>
    </row>
    <row r="1350" spans="1:21" ht="14.4" customHeight="1" x14ac:dyDescent="0.3">
      <c r="A1350" s="660">
        <v>32</v>
      </c>
      <c r="B1350" s="661" t="s">
        <v>567</v>
      </c>
      <c r="C1350" s="661">
        <v>89301322</v>
      </c>
      <c r="D1350" s="740" t="s">
        <v>4384</v>
      </c>
      <c r="E1350" s="741" t="s">
        <v>2895</v>
      </c>
      <c r="F1350" s="661" t="s">
        <v>2867</v>
      </c>
      <c r="G1350" s="661" t="s">
        <v>2942</v>
      </c>
      <c r="H1350" s="661" t="s">
        <v>568</v>
      </c>
      <c r="I1350" s="661" t="s">
        <v>808</v>
      </c>
      <c r="J1350" s="661" t="s">
        <v>2943</v>
      </c>
      <c r="K1350" s="661" t="s">
        <v>2944</v>
      </c>
      <c r="L1350" s="662">
        <v>88.76</v>
      </c>
      <c r="M1350" s="662">
        <v>532.56000000000006</v>
      </c>
      <c r="N1350" s="661">
        <v>6</v>
      </c>
      <c r="O1350" s="742">
        <v>4</v>
      </c>
      <c r="P1350" s="662">
        <v>532.56000000000006</v>
      </c>
      <c r="Q1350" s="677">
        <v>1</v>
      </c>
      <c r="R1350" s="661">
        <v>6</v>
      </c>
      <c r="S1350" s="677">
        <v>1</v>
      </c>
      <c r="T1350" s="742">
        <v>4</v>
      </c>
      <c r="U1350" s="700">
        <v>1</v>
      </c>
    </row>
    <row r="1351" spans="1:21" ht="14.4" customHeight="1" x14ac:dyDescent="0.3">
      <c r="A1351" s="660">
        <v>32</v>
      </c>
      <c r="B1351" s="661" t="s">
        <v>567</v>
      </c>
      <c r="C1351" s="661">
        <v>89301322</v>
      </c>
      <c r="D1351" s="740" t="s">
        <v>4384</v>
      </c>
      <c r="E1351" s="741" t="s">
        <v>2895</v>
      </c>
      <c r="F1351" s="661" t="s">
        <v>2867</v>
      </c>
      <c r="G1351" s="661" t="s">
        <v>3044</v>
      </c>
      <c r="H1351" s="661" t="s">
        <v>568</v>
      </c>
      <c r="I1351" s="661" t="s">
        <v>3045</v>
      </c>
      <c r="J1351" s="661" t="s">
        <v>3046</v>
      </c>
      <c r="K1351" s="661" t="s">
        <v>3047</v>
      </c>
      <c r="L1351" s="662">
        <v>733.55</v>
      </c>
      <c r="M1351" s="662">
        <v>733.55</v>
      </c>
      <c r="N1351" s="661">
        <v>1</v>
      </c>
      <c r="O1351" s="742">
        <v>0.5</v>
      </c>
      <c r="P1351" s="662">
        <v>733.55</v>
      </c>
      <c r="Q1351" s="677">
        <v>1</v>
      </c>
      <c r="R1351" s="661">
        <v>1</v>
      </c>
      <c r="S1351" s="677">
        <v>1</v>
      </c>
      <c r="T1351" s="742">
        <v>0.5</v>
      </c>
      <c r="U1351" s="700">
        <v>1</v>
      </c>
    </row>
    <row r="1352" spans="1:21" ht="14.4" customHeight="1" x14ac:dyDescent="0.3">
      <c r="A1352" s="660">
        <v>32</v>
      </c>
      <c r="B1352" s="661" t="s">
        <v>567</v>
      </c>
      <c r="C1352" s="661">
        <v>89301322</v>
      </c>
      <c r="D1352" s="740" t="s">
        <v>4384</v>
      </c>
      <c r="E1352" s="741" t="s">
        <v>2895</v>
      </c>
      <c r="F1352" s="661" t="s">
        <v>2867</v>
      </c>
      <c r="G1352" s="661" t="s">
        <v>3369</v>
      </c>
      <c r="H1352" s="661" t="s">
        <v>1453</v>
      </c>
      <c r="I1352" s="661" t="s">
        <v>1558</v>
      </c>
      <c r="J1352" s="661" t="s">
        <v>1498</v>
      </c>
      <c r="K1352" s="661" t="s">
        <v>1559</v>
      </c>
      <c r="L1352" s="662">
        <v>0</v>
      </c>
      <c r="M1352" s="662">
        <v>0</v>
      </c>
      <c r="N1352" s="661">
        <v>1</v>
      </c>
      <c r="O1352" s="742">
        <v>0.5</v>
      </c>
      <c r="P1352" s="662">
        <v>0</v>
      </c>
      <c r="Q1352" s="677"/>
      <c r="R1352" s="661">
        <v>1</v>
      </c>
      <c r="S1352" s="677">
        <v>1</v>
      </c>
      <c r="T1352" s="742">
        <v>0.5</v>
      </c>
      <c r="U1352" s="700">
        <v>1</v>
      </c>
    </row>
    <row r="1353" spans="1:21" ht="14.4" customHeight="1" x14ac:dyDescent="0.3">
      <c r="A1353" s="660">
        <v>32</v>
      </c>
      <c r="B1353" s="661" t="s">
        <v>567</v>
      </c>
      <c r="C1353" s="661">
        <v>89301322</v>
      </c>
      <c r="D1353" s="740" t="s">
        <v>4384</v>
      </c>
      <c r="E1353" s="741" t="s">
        <v>2895</v>
      </c>
      <c r="F1353" s="661" t="s">
        <v>2867</v>
      </c>
      <c r="G1353" s="661" t="s">
        <v>3184</v>
      </c>
      <c r="H1353" s="661" t="s">
        <v>1453</v>
      </c>
      <c r="I1353" s="661" t="s">
        <v>4186</v>
      </c>
      <c r="J1353" s="661" t="s">
        <v>2752</v>
      </c>
      <c r="K1353" s="661" t="s">
        <v>4187</v>
      </c>
      <c r="L1353" s="662">
        <v>0</v>
      </c>
      <c r="M1353" s="662">
        <v>0</v>
      </c>
      <c r="N1353" s="661">
        <v>1</v>
      </c>
      <c r="O1353" s="742">
        <v>1</v>
      </c>
      <c r="P1353" s="662">
        <v>0</v>
      </c>
      <c r="Q1353" s="677"/>
      <c r="R1353" s="661">
        <v>1</v>
      </c>
      <c r="S1353" s="677">
        <v>1</v>
      </c>
      <c r="T1353" s="742">
        <v>1</v>
      </c>
      <c r="U1353" s="700">
        <v>1</v>
      </c>
    </row>
    <row r="1354" spans="1:21" ht="14.4" customHeight="1" x14ac:dyDescent="0.3">
      <c r="A1354" s="660">
        <v>32</v>
      </c>
      <c r="B1354" s="661" t="s">
        <v>567</v>
      </c>
      <c r="C1354" s="661">
        <v>89301322</v>
      </c>
      <c r="D1354" s="740" t="s">
        <v>4384</v>
      </c>
      <c r="E1354" s="741" t="s">
        <v>2895</v>
      </c>
      <c r="F1354" s="661" t="s">
        <v>2867</v>
      </c>
      <c r="G1354" s="661" t="s">
        <v>2995</v>
      </c>
      <c r="H1354" s="661" t="s">
        <v>568</v>
      </c>
      <c r="I1354" s="661" t="s">
        <v>861</v>
      </c>
      <c r="J1354" s="661" t="s">
        <v>862</v>
      </c>
      <c r="K1354" s="661" t="s">
        <v>3187</v>
      </c>
      <c r="L1354" s="662">
        <v>0</v>
      </c>
      <c r="M1354" s="662">
        <v>0</v>
      </c>
      <c r="N1354" s="661">
        <v>1</v>
      </c>
      <c r="O1354" s="742">
        <v>0.5</v>
      </c>
      <c r="P1354" s="662">
        <v>0</v>
      </c>
      <c r="Q1354" s="677"/>
      <c r="R1354" s="661">
        <v>1</v>
      </c>
      <c r="S1354" s="677">
        <v>1</v>
      </c>
      <c r="T1354" s="742">
        <v>0.5</v>
      </c>
      <c r="U1354" s="700">
        <v>1</v>
      </c>
    </row>
    <row r="1355" spans="1:21" ht="14.4" customHeight="1" x14ac:dyDescent="0.3">
      <c r="A1355" s="660">
        <v>32</v>
      </c>
      <c r="B1355" s="661" t="s">
        <v>567</v>
      </c>
      <c r="C1355" s="661">
        <v>89301322</v>
      </c>
      <c r="D1355" s="740" t="s">
        <v>4384</v>
      </c>
      <c r="E1355" s="741" t="s">
        <v>2895</v>
      </c>
      <c r="F1355" s="661" t="s">
        <v>2867</v>
      </c>
      <c r="G1355" s="661" t="s">
        <v>3055</v>
      </c>
      <c r="H1355" s="661" t="s">
        <v>568</v>
      </c>
      <c r="I1355" s="661" t="s">
        <v>3796</v>
      </c>
      <c r="J1355" s="661" t="s">
        <v>3057</v>
      </c>
      <c r="K1355" s="661" t="s">
        <v>3797</v>
      </c>
      <c r="L1355" s="662">
        <v>0</v>
      </c>
      <c r="M1355" s="662">
        <v>0</v>
      </c>
      <c r="N1355" s="661">
        <v>2</v>
      </c>
      <c r="O1355" s="742">
        <v>1</v>
      </c>
      <c r="P1355" s="662">
        <v>0</v>
      </c>
      <c r="Q1355" s="677"/>
      <c r="R1355" s="661">
        <v>2</v>
      </c>
      <c r="S1355" s="677">
        <v>1</v>
      </c>
      <c r="T1355" s="742">
        <v>1</v>
      </c>
      <c r="U1355" s="700">
        <v>1</v>
      </c>
    </row>
    <row r="1356" spans="1:21" ht="14.4" customHeight="1" x14ac:dyDescent="0.3">
      <c r="A1356" s="660">
        <v>32</v>
      </c>
      <c r="B1356" s="661" t="s">
        <v>567</v>
      </c>
      <c r="C1356" s="661">
        <v>89301322</v>
      </c>
      <c r="D1356" s="740" t="s">
        <v>4384</v>
      </c>
      <c r="E1356" s="741" t="s">
        <v>2895</v>
      </c>
      <c r="F1356" s="661" t="s">
        <v>2867</v>
      </c>
      <c r="G1356" s="661" t="s">
        <v>3505</v>
      </c>
      <c r="H1356" s="661" t="s">
        <v>568</v>
      </c>
      <c r="I1356" s="661" t="s">
        <v>1727</v>
      </c>
      <c r="J1356" s="661" t="s">
        <v>1728</v>
      </c>
      <c r="K1356" s="661" t="s">
        <v>1729</v>
      </c>
      <c r="L1356" s="662">
        <v>115.13</v>
      </c>
      <c r="M1356" s="662">
        <v>115.13</v>
      </c>
      <c r="N1356" s="661">
        <v>1</v>
      </c>
      <c r="O1356" s="742">
        <v>1</v>
      </c>
      <c r="P1356" s="662">
        <v>115.13</v>
      </c>
      <c r="Q1356" s="677">
        <v>1</v>
      </c>
      <c r="R1356" s="661">
        <v>1</v>
      </c>
      <c r="S1356" s="677">
        <v>1</v>
      </c>
      <c r="T1356" s="742">
        <v>1</v>
      </c>
      <c r="U1356" s="700">
        <v>1</v>
      </c>
    </row>
    <row r="1357" spans="1:21" ht="14.4" customHeight="1" x14ac:dyDescent="0.3">
      <c r="A1357" s="660">
        <v>32</v>
      </c>
      <c r="B1357" s="661" t="s">
        <v>567</v>
      </c>
      <c r="C1357" s="661">
        <v>89301322</v>
      </c>
      <c r="D1357" s="740" t="s">
        <v>4384</v>
      </c>
      <c r="E1357" s="741" t="s">
        <v>2895</v>
      </c>
      <c r="F1357" s="661" t="s">
        <v>2867</v>
      </c>
      <c r="G1357" s="661" t="s">
        <v>2954</v>
      </c>
      <c r="H1357" s="661" t="s">
        <v>568</v>
      </c>
      <c r="I1357" s="661" t="s">
        <v>3605</v>
      </c>
      <c r="J1357" s="661" t="s">
        <v>721</v>
      </c>
      <c r="K1357" s="661" t="s">
        <v>722</v>
      </c>
      <c r="L1357" s="662">
        <v>0</v>
      </c>
      <c r="M1357" s="662">
        <v>0</v>
      </c>
      <c r="N1357" s="661">
        <v>1</v>
      </c>
      <c r="O1357" s="742">
        <v>0.5</v>
      </c>
      <c r="P1357" s="662">
        <v>0</v>
      </c>
      <c r="Q1357" s="677"/>
      <c r="R1357" s="661">
        <v>1</v>
      </c>
      <c r="S1357" s="677">
        <v>1</v>
      </c>
      <c r="T1357" s="742">
        <v>0.5</v>
      </c>
      <c r="U1357" s="700">
        <v>1</v>
      </c>
    </row>
    <row r="1358" spans="1:21" ht="14.4" customHeight="1" x14ac:dyDescent="0.3">
      <c r="A1358" s="660">
        <v>32</v>
      </c>
      <c r="B1358" s="661" t="s">
        <v>567</v>
      </c>
      <c r="C1358" s="661">
        <v>89301322</v>
      </c>
      <c r="D1358" s="740" t="s">
        <v>4384</v>
      </c>
      <c r="E1358" s="741" t="s">
        <v>2895</v>
      </c>
      <c r="F1358" s="661" t="s">
        <v>2867</v>
      </c>
      <c r="G1358" s="661" t="s">
        <v>2954</v>
      </c>
      <c r="H1358" s="661" t="s">
        <v>568</v>
      </c>
      <c r="I1358" s="661" t="s">
        <v>2955</v>
      </c>
      <c r="J1358" s="661" t="s">
        <v>2956</v>
      </c>
      <c r="K1358" s="661" t="s">
        <v>2957</v>
      </c>
      <c r="L1358" s="662">
        <v>93.71</v>
      </c>
      <c r="M1358" s="662">
        <v>187.42</v>
      </c>
      <c r="N1358" s="661">
        <v>2</v>
      </c>
      <c r="O1358" s="742">
        <v>1</v>
      </c>
      <c r="P1358" s="662">
        <v>187.42</v>
      </c>
      <c r="Q1358" s="677">
        <v>1</v>
      </c>
      <c r="R1358" s="661">
        <v>2</v>
      </c>
      <c r="S1358" s="677">
        <v>1</v>
      </c>
      <c r="T1358" s="742">
        <v>1</v>
      </c>
      <c r="U1358" s="700">
        <v>1</v>
      </c>
    </row>
    <row r="1359" spans="1:21" ht="14.4" customHeight="1" x14ac:dyDescent="0.3">
      <c r="A1359" s="660">
        <v>32</v>
      </c>
      <c r="B1359" s="661" t="s">
        <v>567</v>
      </c>
      <c r="C1359" s="661">
        <v>89301322</v>
      </c>
      <c r="D1359" s="740" t="s">
        <v>4384</v>
      </c>
      <c r="E1359" s="741" t="s">
        <v>2895</v>
      </c>
      <c r="F1359" s="661" t="s">
        <v>2867</v>
      </c>
      <c r="G1359" s="661" t="s">
        <v>2954</v>
      </c>
      <c r="H1359" s="661" t="s">
        <v>568</v>
      </c>
      <c r="I1359" s="661" t="s">
        <v>3005</v>
      </c>
      <c r="J1359" s="661" t="s">
        <v>2956</v>
      </c>
      <c r="K1359" s="661" t="s">
        <v>722</v>
      </c>
      <c r="L1359" s="662">
        <v>301.2</v>
      </c>
      <c r="M1359" s="662">
        <v>602.4</v>
      </c>
      <c r="N1359" s="661">
        <v>2</v>
      </c>
      <c r="O1359" s="742">
        <v>1.5</v>
      </c>
      <c r="P1359" s="662">
        <v>602.4</v>
      </c>
      <c r="Q1359" s="677">
        <v>1</v>
      </c>
      <c r="R1359" s="661">
        <v>2</v>
      </c>
      <c r="S1359" s="677">
        <v>1</v>
      </c>
      <c r="T1359" s="742">
        <v>1.5</v>
      </c>
      <c r="U1359" s="700">
        <v>1</v>
      </c>
    </row>
    <row r="1360" spans="1:21" ht="14.4" customHeight="1" x14ac:dyDescent="0.3">
      <c r="A1360" s="660">
        <v>32</v>
      </c>
      <c r="B1360" s="661" t="s">
        <v>567</v>
      </c>
      <c r="C1360" s="661">
        <v>89301322</v>
      </c>
      <c r="D1360" s="740" t="s">
        <v>4384</v>
      </c>
      <c r="E1360" s="741" t="s">
        <v>2895</v>
      </c>
      <c r="F1360" s="661" t="s">
        <v>2867</v>
      </c>
      <c r="G1360" s="661" t="s">
        <v>3278</v>
      </c>
      <c r="H1360" s="661" t="s">
        <v>568</v>
      </c>
      <c r="I1360" s="661" t="s">
        <v>2086</v>
      </c>
      <c r="J1360" s="661" t="s">
        <v>2087</v>
      </c>
      <c r="K1360" s="661" t="s">
        <v>3775</v>
      </c>
      <c r="L1360" s="662">
        <v>43.37</v>
      </c>
      <c r="M1360" s="662">
        <v>43.37</v>
      </c>
      <c r="N1360" s="661">
        <v>1</v>
      </c>
      <c r="O1360" s="742">
        <v>1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32</v>
      </c>
      <c r="B1361" s="661" t="s">
        <v>567</v>
      </c>
      <c r="C1361" s="661">
        <v>89301322</v>
      </c>
      <c r="D1361" s="740" t="s">
        <v>4384</v>
      </c>
      <c r="E1361" s="741" t="s">
        <v>2895</v>
      </c>
      <c r="F1361" s="661" t="s">
        <v>2867</v>
      </c>
      <c r="G1361" s="661" t="s">
        <v>2958</v>
      </c>
      <c r="H1361" s="661" t="s">
        <v>568</v>
      </c>
      <c r="I1361" s="661" t="s">
        <v>637</v>
      </c>
      <c r="J1361" s="661" t="s">
        <v>3333</v>
      </c>
      <c r="K1361" s="661" t="s">
        <v>3148</v>
      </c>
      <c r="L1361" s="662">
        <v>24.78</v>
      </c>
      <c r="M1361" s="662">
        <v>24.78</v>
      </c>
      <c r="N1361" s="661">
        <v>1</v>
      </c>
      <c r="O1361" s="742">
        <v>0.5</v>
      </c>
      <c r="P1361" s="662">
        <v>24.78</v>
      </c>
      <c r="Q1361" s="677">
        <v>1</v>
      </c>
      <c r="R1361" s="661">
        <v>1</v>
      </c>
      <c r="S1361" s="677">
        <v>1</v>
      </c>
      <c r="T1361" s="742">
        <v>0.5</v>
      </c>
      <c r="U1361" s="700">
        <v>1</v>
      </c>
    </row>
    <row r="1362" spans="1:21" ht="14.4" customHeight="1" x14ac:dyDescent="0.3">
      <c r="A1362" s="660">
        <v>32</v>
      </c>
      <c r="B1362" s="661" t="s">
        <v>567</v>
      </c>
      <c r="C1362" s="661">
        <v>89301322</v>
      </c>
      <c r="D1362" s="740" t="s">
        <v>4384</v>
      </c>
      <c r="E1362" s="741" t="s">
        <v>2895</v>
      </c>
      <c r="F1362" s="661" t="s">
        <v>2867</v>
      </c>
      <c r="G1362" s="661" t="s">
        <v>2958</v>
      </c>
      <c r="H1362" s="661" t="s">
        <v>568</v>
      </c>
      <c r="I1362" s="661" t="s">
        <v>1032</v>
      </c>
      <c r="J1362" s="661" t="s">
        <v>2959</v>
      </c>
      <c r="K1362" s="661" t="s">
        <v>2960</v>
      </c>
      <c r="L1362" s="662">
        <v>99.11</v>
      </c>
      <c r="M1362" s="662">
        <v>198.22</v>
      </c>
      <c r="N1362" s="661">
        <v>2</v>
      </c>
      <c r="O1362" s="742">
        <v>0.5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32</v>
      </c>
      <c r="B1363" s="661" t="s">
        <v>567</v>
      </c>
      <c r="C1363" s="661">
        <v>89301322</v>
      </c>
      <c r="D1363" s="740" t="s">
        <v>4384</v>
      </c>
      <c r="E1363" s="741" t="s">
        <v>2895</v>
      </c>
      <c r="F1363" s="661" t="s">
        <v>2867</v>
      </c>
      <c r="G1363" s="661" t="s">
        <v>3712</v>
      </c>
      <c r="H1363" s="661" t="s">
        <v>568</v>
      </c>
      <c r="I1363" s="661" t="s">
        <v>1739</v>
      </c>
      <c r="J1363" s="661" t="s">
        <v>1740</v>
      </c>
      <c r="K1363" s="661" t="s">
        <v>4039</v>
      </c>
      <c r="L1363" s="662">
        <v>194.49</v>
      </c>
      <c r="M1363" s="662">
        <v>2139.3900000000003</v>
      </c>
      <c r="N1363" s="661">
        <v>11</v>
      </c>
      <c r="O1363" s="742">
        <v>2.5</v>
      </c>
      <c r="P1363" s="662">
        <v>2139.3900000000003</v>
      </c>
      <c r="Q1363" s="677">
        <v>1</v>
      </c>
      <c r="R1363" s="661">
        <v>11</v>
      </c>
      <c r="S1363" s="677">
        <v>1</v>
      </c>
      <c r="T1363" s="742">
        <v>2.5</v>
      </c>
      <c r="U1363" s="700">
        <v>1</v>
      </c>
    </row>
    <row r="1364" spans="1:21" ht="14.4" customHeight="1" x14ac:dyDescent="0.3">
      <c r="A1364" s="660">
        <v>32</v>
      </c>
      <c r="B1364" s="661" t="s">
        <v>567</v>
      </c>
      <c r="C1364" s="661">
        <v>89301322</v>
      </c>
      <c r="D1364" s="740" t="s">
        <v>4384</v>
      </c>
      <c r="E1364" s="741" t="s">
        <v>2895</v>
      </c>
      <c r="F1364" s="661" t="s">
        <v>2867</v>
      </c>
      <c r="G1364" s="661" t="s">
        <v>2961</v>
      </c>
      <c r="H1364" s="661" t="s">
        <v>568</v>
      </c>
      <c r="I1364" s="661" t="s">
        <v>3334</v>
      </c>
      <c r="J1364" s="661" t="s">
        <v>2043</v>
      </c>
      <c r="K1364" s="661" t="s">
        <v>3335</v>
      </c>
      <c r="L1364" s="662">
        <v>214.5</v>
      </c>
      <c r="M1364" s="662">
        <v>429</v>
      </c>
      <c r="N1364" s="661">
        <v>2</v>
      </c>
      <c r="O1364" s="742">
        <v>2</v>
      </c>
      <c r="P1364" s="662"/>
      <c r="Q1364" s="677">
        <v>0</v>
      </c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32</v>
      </c>
      <c r="B1365" s="661" t="s">
        <v>567</v>
      </c>
      <c r="C1365" s="661">
        <v>89301322</v>
      </c>
      <c r="D1365" s="740" t="s">
        <v>4384</v>
      </c>
      <c r="E1365" s="741" t="s">
        <v>2895</v>
      </c>
      <c r="F1365" s="661" t="s">
        <v>2867</v>
      </c>
      <c r="G1365" s="661" t="s">
        <v>3812</v>
      </c>
      <c r="H1365" s="661" t="s">
        <v>568</v>
      </c>
      <c r="I1365" s="661" t="s">
        <v>3813</v>
      </c>
      <c r="J1365" s="661" t="s">
        <v>3814</v>
      </c>
      <c r="K1365" s="661" t="s">
        <v>3815</v>
      </c>
      <c r="L1365" s="662">
        <v>111.45</v>
      </c>
      <c r="M1365" s="662">
        <v>222.9</v>
      </c>
      <c r="N1365" s="661">
        <v>2</v>
      </c>
      <c r="O1365" s="742">
        <v>0.5</v>
      </c>
      <c r="P1365" s="662">
        <v>222.9</v>
      </c>
      <c r="Q1365" s="677">
        <v>1</v>
      </c>
      <c r="R1365" s="661">
        <v>2</v>
      </c>
      <c r="S1365" s="677">
        <v>1</v>
      </c>
      <c r="T1365" s="742">
        <v>0.5</v>
      </c>
      <c r="U1365" s="700">
        <v>1</v>
      </c>
    </row>
    <row r="1366" spans="1:21" ht="14.4" customHeight="1" x14ac:dyDescent="0.3">
      <c r="A1366" s="660">
        <v>32</v>
      </c>
      <c r="B1366" s="661" t="s">
        <v>567</v>
      </c>
      <c r="C1366" s="661">
        <v>89301322</v>
      </c>
      <c r="D1366" s="740" t="s">
        <v>4384</v>
      </c>
      <c r="E1366" s="741" t="s">
        <v>2895</v>
      </c>
      <c r="F1366" s="661" t="s">
        <v>2867</v>
      </c>
      <c r="G1366" s="661" t="s">
        <v>3074</v>
      </c>
      <c r="H1366" s="661" t="s">
        <v>568</v>
      </c>
      <c r="I1366" s="661" t="s">
        <v>3103</v>
      </c>
      <c r="J1366" s="661" t="s">
        <v>1744</v>
      </c>
      <c r="K1366" s="661" t="s">
        <v>3104</v>
      </c>
      <c r="L1366" s="662">
        <v>22.44</v>
      </c>
      <c r="M1366" s="662">
        <v>246.84000000000003</v>
      </c>
      <c r="N1366" s="661">
        <v>11</v>
      </c>
      <c r="O1366" s="742">
        <v>4.5</v>
      </c>
      <c r="P1366" s="662">
        <v>179.52</v>
      </c>
      <c r="Q1366" s="677">
        <v>0.72727272727272718</v>
      </c>
      <c r="R1366" s="661">
        <v>8</v>
      </c>
      <c r="S1366" s="677">
        <v>0.72727272727272729</v>
      </c>
      <c r="T1366" s="742">
        <v>3</v>
      </c>
      <c r="U1366" s="700">
        <v>0.66666666666666663</v>
      </c>
    </row>
    <row r="1367" spans="1:21" ht="14.4" customHeight="1" x14ac:dyDescent="0.3">
      <c r="A1367" s="660">
        <v>32</v>
      </c>
      <c r="B1367" s="661" t="s">
        <v>567</v>
      </c>
      <c r="C1367" s="661">
        <v>89301322</v>
      </c>
      <c r="D1367" s="740" t="s">
        <v>4384</v>
      </c>
      <c r="E1367" s="741" t="s">
        <v>2895</v>
      </c>
      <c r="F1367" s="661" t="s">
        <v>2867</v>
      </c>
      <c r="G1367" s="661" t="s">
        <v>3074</v>
      </c>
      <c r="H1367" s="661" t="s">
        <v>568</v>
      </c>
      <c r="I1367" s="661" t="s">
        <v>2455</v>
      </c>
      <c r="J1367" s="661" t="s">
        <v>2456</v>
      </c>
      <c r="K1367" s="661" t="s">
        <v>3075</v>
      </c>
      <c r="L1367" s="662">
        <v>51.21</v>
      </c>
      <c r="M1367" s="662">
        <v>102.42</v>
      </c>
      <c r="N1367" s="661">
        <v>2</v>
      </c>
      <c r="O1367" s="742">
        <v>0.5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32</v>
      </c>
      <c r="B1368" s="661" t="s">
        <v>567</v>
      </c>
      <c r="C1368" s="661">
        <v>89301322</v>
      </c>
      <c r="D1368" s="740" t="s">
        <v>4384</v>
      </c>
      <c r="E1368" s="741" t="s">
        <v>2895</v>
      </c>
      <c r="F1368" s="661" t="s">
        <v>2867</v>
      </c>
      <c r="G1368" s="661" t="s">
        <v>4188</v>
      </c>
      <c r="H1368" s="661" t="s">
        <v>568</v>
      </c>
      <c r="I1368" s="661" t="s">
        <v>4189</v>
      </c>
      <c r="J1368" s="661" t="s">
        <v>4190</v>
      </c>
      <c r="K1368" s="661" t="s">
        <v>1116</v>
      </c>
      <c r="L1368" s="662">
        <v>106.38</v>
      </c>
      <c r="M1368" s="662">
        <v>212.76</v>
      </c>
      <c r="N1368" s="661">
        <v>2</v>
      </c>
      <c r="O1368" s="742">
        <v>0.5</v>
      </c>
      <c r="P1368" s="662"/>
      <c r="Q1368" s="677">
        <v>0</v>
      </c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32</v>
      </c>
      <c r="B1369" s="661" t="s">
        <v>567</v>
      </c>
      <c r="C1369" s="661">
        <v>89301322</v>
      </c>
      <c r="D1369" s="740" t="s">
        <v>4384</v>
      </c>
      <c r="E1369" s="741" t="s">
        <v>2895</v>
      </c>
      <c r="F1369" s="661" t="s">
        <v>2867</v>
      </c>
      <c r="G1369" s="661" t="s">
        <v>4015</v>
      </c>
      <c r="H1369" s="661" t="s">
        <v>568</v>
      </c>
      <c r="I1369" s="661" t="s">
        <v>2103</v>
      </c>
      <c r="J1369" s="661" t="s">
        <v>2104</v>
      </c>
      <c r="K1369" s="661" t="s">
        <v>2105</v>
      </c>
      <c r="L1369" s="662">
        <v>75.349999999999994</v>
      </c>
      <c r="M1369" s="662">
        <v>75.349999999999994</v>
      </c>
      <c r="N1369" s="661">
        <v>1</v>
      </c>
      <c r="O1369" s="742">
        <v>1</v>
      </c>
      <c r="P1369" s="662">
        <v>75.349999999999994</v>
      </c>
      <c r="Q1369" s="677">
        <v>1</v>
      </c>
      <c r="R1369" s="661">
        <v>1</v>
      </c>
      <c r="S1369" s="677">
        <v>1</v>
      </c>
      <c r="T1369" s="742">
        <v>1</v>
      </c>
      <c r="U1369" s="700">
        <v>1</v>
      </c>
    </row>
    <row r="1370" spans="1:21" ht="14.4" customHeight="1" x14ac:dyDescent="0.3">
      <c r="A1370" s="660">
        <v>32</v>
      </c>
      <c r="B1370" s="661" t="s">
        <v>567</v>
      </c>
      <c r="C1370" s="661">
        <v>89301322</v>
      </c>
      <c r="D1370" s="740" t="s">
        <v>4384</v>
      </c>
      <c r="E1370" s="741" t="s">
        <v>2895</v>
      </c>
      <c r="F1370" s="661" t="s">
        <v>2867</v>
      </c>
      <c r="G1370" s="661" t="s">
        <v>3294</v>
      </c>
      <c r="H1370" s="661" t="s">
        <v>568</v>
      </c>
      <c r="I1370" s="661" t="s">
        <v>709</v>
      </c>
      <c r="J1370" s="661" t="s">
        <v>710</v>
      </c>
      <c r="K1370" s="661" t="s">
        <v>711</v>
      </c>
      <c r="L1370" s="662">
        <v>79.069999999999993</v>
      </c>
      <c r="M1370" s="662">
        <v>158.13999999999999</v>
      </c>
      <c r="N1370" s="661">
        <v>2</v>
      </c>
      <c r="O1370" s="742">
        <v>2</v>
      </c>
      <c r="P1370" s="662">
        <v>158.13999999999999</v>
      </c>
      <c r="Q1370" s="677">
        <v>1</v>
      </c>
      <c r="R1370" s="661">
        <v>2</v>
      </c>
      <c r="S1370" s="677">
        <v>1</v>
      </c>
      <c r="T1370" s="742">
        <v>2</v>
      </c>
      <c r="U1370" s="700">
        <v>1</v>
      </c>
    </row>
    <row r="1371" spans="1:21" ht="14.4" customHeight="1" x14ac:dyDescent="0.3">
      <c r="A1371" s="660">
        <v>32</v>
      </c>
      <c r="B1371" s="661" t="s">
        <v>567</v>
      </c>
      <c r="C1371" s="661">
        <v>89301322</v>
      </c>
      <c r="D1371" s="740" t="s">
        <v>4384</v>
      </c>
      <c r="E1371" s="741" t="s">
        <v>2895</v>
      </c>
      <c r="F1371" s="661" t="s">
        <v>2867</v>
      </c>
      <c r="G1371" s="661" t="s">
        <v>3010</v>
      </c>
      <c r="H1371" s="661" t="s">
        <v>1453</v>
      </c>
      <c r="I1371" s="661" t="s">
        <v>4191</v>
      </c>
      <c r="J1371" s="661" t="s">
        <v>1623</v>
      </c>
      <c r="K1371" s="661" t="s">
        <v>2760</v>
      </c>
      <c r="L1371" s="662">
        <v>339.8</v>
      </c>
      <c r="M1371" s="662">
        <v>679.6</v>
      </c>
      <c r="N1371" s="661">
        <v>2</v>
      </c>
      <c r="O1371" s="742">
        <v>1</v>
      </c>
      <c r="P1371" s="662">
        <v>679.6</v>
      </c>
      <c r="Q1371" s="677">
        <v>1</v>
      </c>
      <c r="R1371" s="661">
        <v>2</v>
      </c>
      <c r="S1371" s="677">
        <v>1</v>
      </c>
      <c r="T1371" s="742">
        <v>1</v>
      </c>
      <c r="U1371" s="700">
        <v>1</v>
      </c>
    </row>
    <row r="1372" spans="1:21" ht="14.4" customHeight="1" x14ac:dyDescent="0.3">
      <c r="A1372" s="660">
        <v>32</v>
      </c>
      <c r="B1372" s="661" t="s">
        <v>567</v>
      </c>
      <c r="C1372" s="661">
        <v>89301322</v>
      </c>
      <c r="D1372" s="740" t="s">
        <v>4384</v>
      </c>
      <c r="E1372" s="741" t="s">
        <v>2895</v>
      </c>
      <c r="F1372" s="661" t="s">
        <v>2867</v>
      </c>
      <c r="G1372" s="661" t="s">
        <v>3010</v>
      </c>
      <c r="H1372" s="661" t="s">
        <v>1453</v>
      </c>
      <c r="I1372" s="661" t="s">
        <v>1622</v>
      </c>
      <c r="J1372" s="661" t="s">
        <v>1623</v>
      </c>
      <c r="K1372" s="661" t="s">
        <v>1991</v>
      </c>
      <c r="L1372" s="662">
        <v>1427.23</v>
      </c>
      <c r="M1372" s="662">
        <v>19981.219999999998</v>
      </c>
      <c r="N1372" s="661">
        <v>14</v>
      </c>
      <c r="O1372" s="742">
        <v>5</v>
      </c>
      <c r="P1372" s="662">
        <v>17126.759999999998</v>
      </c>
      <c r="Q1372" s="677">
        <v>0.85714285714285721</v>
      </c>
      <c r="R1372" s="661">
        <v>12</v>
      </c>
      <c r="S1372" s="677">
        <v>0.8571428571428571</v>
      </c>
      <c r="T1372" s="742">
        <v>4.5</v>
      </c>
      <c r="U1372" s="700">
        <v>0.9</v>
      </c>
    </row>
    <row r="1373" spans="1:21" ht="14.4" customHeight="1" x14ac:dyDescent="0.3">
      <c r="A1373" s="660">
        <v>32</v>
      </c>
      <c r="B1373" s="661" t="s">
        <v>567</v>
      </c>
      <c r="C1373" s="661">
        <v>89301322</v>
      </c>
      <c r="D1373" s="740" t="s">
        <v>4384</v>
      </c>
      <c r="E1373" s="741" t="s">
        <v>2895</v>
      </c>
      <c r="F1373" s="661" t="s">
        <v>2867</v>
      </c>
      <c r="G1373" s="661" t="s">
        <v>3011</v>
      </c>
      <c r="H1373" s="661" t="s">
        <v>1453</v>
      </c>
      <c r="I1373" s="661" t="s">
        <v>1848</v>
      </c>
      <c r="J1373" s="661" t="s">
        <v>1845</v>
      </c>
      <c r="K1373" s="661" t="s">
        <v>2783</v>
      </c>
      <c r="L1373" s="662">
        <v>13849.26</v>
      </c>
      <c r="M1373" s="662">
        <v>69246.3</v>
      </c>
      <c r="N1373" s="661">
        <v>5</v>
      </c>
      <c r="O1373" s="742">
        <v>3</v>
      </c>
      <c r="P1373" s="662">
        <v>69246.3</v>
      </c>
      <c r="Q1373" s="677">
        <v>1</v>
      </c>
      <c r="R1373" s="661">
        <v>5</v>
      </c>
      <c r="S1373" s="677">
        <v>1</v>
      </c>
      <c r="T1373" s="742">
        <v>3</v>
      </c>
      <c r="U1373" s="700">
        <v>1</v>
      </c>
    </row>
    <row r="1374" spans="1:21" ht="14.4" customHeight="1" x14ac:dyDescent="0.3">
      <c r="A1374" s="660">
        <v>32</v>
      </c>
      <c r="B1374" s="661" t="s">
        <v>567</v>
      </c>
      <c r="C1374" s="661">
        <v>89301322</v>
      </c>
      <c r="D1374" s="740" t="s">
        <v>4384</v>
      </c>
      <c r="E1374" s="741" t="s">
        <v>2895</v>
      </c>
      <c r="F1374" s="661" t="s">
        <v>2867</v>
      </c>
      <c r="G1374" s="661" t="s">
        <v>3065</v>
      </c>
      <c r="H1374" s="661" t="s">
        <v>1453</v>
      </c>
      <c r="I1374" s="661" t="s">
        <v>3066</v>
      </c>
      <c r="J1374" s="661" t="s">
        <v>3067</v>
      </c>
      <c r="K1374" s="661" t="s">
        <v>3068</v>
      </c>
      <c r="L1374" s="662">
        <v>120.61</v>
      </c>
      <c r="M1374" s="662">
        <v>120.61</v>
      </c>
      <c r="N1374" s="661">
        <v>1</v>
      </c>
      <c r="O1374" s="742">
        <v>0.5</v>
      </c>
      <c r="P1374" s="662">
        <v>120.61</v>
      </c>
      <c r="Q1374" s="677">
        <v>1</v>
      </c>
      <c r="R1374" s="661">
        <v>1</v>
      </c>
      <c r="S1374" s="677">
        <v>1</v>
      </c>
      <c r="T1374" s="742">
        <v>0.5</v>
      </c>
      <c r="U1374" s="700">
        <v>1</v>
      </c>
    </row>
    <row r="1375" spans="1:21" ht="14.4" customHeight="1" x14ac:dyDescent="0.3">
      <c r="A1375" s="660">
        <v>32</v>
      </c>
      <c r="B1375" s="661" t="s">
        <v>567</v>
      </c>
      <c r="C1375" s="661">
        <v>89301322</v>
      </c>
      <c r="D1375" s="740" t="s">
        <v>4384</v>
      </c>
      <c r="E1375" s="741" t="s">
        <v>2895</v>
      </c>
      <c r="F1375" s="661" t="s">
        <v>2867</v>
      </c>
      <c r="G1375" s="661" t="s">
        <v>3078</v>
      </c>
      <c r="H1375" s="661" t="s">
        <v>568</v>
      </c>
      <c r="I1375" s="661" t="s">
        <v>1836</v>
      </c>
      <c r="J1375" s="661" t="s">
        <v>3079</v>
      </c>
      <c r="K1375" s="661" t="s">
        <v>3080</v>
      </c>
      <c r="L1375" s="662">
        <v>10386.950000000001</v>
      </c>
      <c r="M1375" s="662">
        <v>31160.850000000002</v>
      </c>
      <c r="N1375" s="661">
        <v>3</v>
      </c>
      <c r="O1375" s="742">
        <v>1.5</v>
      </c>
      <c r="P1375" s="662">
        <v>31160.850000000002</v>
      </c>
      <c r="Q1375" s="677">
        <v>1</v>
      </c>
      <c r="R1375" s="661">
        <v>3</v>
      </c>
      <c r="S1375" s="677">
        <v>1</v>
      </c>
      <c r="T1375" s="742">
        <v>1.5</v>
      </c>
      <c r="U1375" s="700">
        <v>1</v>
      </c>
    </row>
    <row r="1376" spans="1:21" ht="14.4" customHeight="1" x14ac:dyDescent="0.3">
      <c r="A1376" s="660">
        <v>32</v>
      </c>
      <c r="B1376" s="661" t="s">
        <v>567</v>
      </c>
      <c r="C1376" s="661">
        <v>89301322</v>
      </c>
      <c r="D1376" s="740" t="s">
        <v>4384</v>
      </c>
      <c r="E1376" s="741" t="s">
        <v>2896</v>
      </c>
      <c r="F1376" s="661" t="s">
        <v>2867</v>
      </c>
      <c r="G1376" s="661" t="s">
        <v>2909</v>
      </c>
      <c r="H1376" s="661" t="s">
        <v>568</v>
      </c>
      <c r="I1376" s="661" t="s">
        <v>1153</v>
      </c>
      <c r="J1376" s="661" t="s">
        <v>1154</v>
      </c>
      <c r="K1376" s="661" t="s">
        <v>3025</v>
      </c>
      <c r="L1376" s="662">
        <v>1295.6400000000001</v>
      </c>
      <c r="M1376" s="662">
        <v>3886.92</v>
      </c>
      <c r="N1376" s="661">
        <v>3</v>
      </c>
      <c r="O1376" s="742">
        <v>1</v>
      </c>
      <c r="P1376" s="662">
        <v>2591.2800000000002</v>
      </c>
      <c r="Q1376" s="677">
        <v>0.66666666666666674</v>
      </c>
      <c r="R1376" s="661">
        <v>2</v>
      </c>
      <c r="S1376" s="677">
        <v>0.66666666666666663</v>
      </c>
      <c r="T1376" s="742">
        <v>0.5</v>
      </c>
      <c r="U1376" s="700">
        <v>0.5</v>
      </c>
    </row>
    <row r="1377" spans="1:21" ht="14.4" customHeight="1" x14ac:dyDescent="0.3">
      <c r="A1377" s="660">
        <v>32</v>
      </c>
      <c r="B1377" s="661" t="s">
        <v>567</v>
      </c>
      <c r="C1377" s="661">
        <v>89301322</v>
      </c>
      <c r="D1377" s="740" t="s">
        <v>4384</v>
      </c>
      <c r="E1377" s="741" t="s">
        <v>2896</v>
      </c>
      <c r="F1377" s="661" t="s">
        <v>2867</v>
      </c>
      <c r="G1377" s="661" t="s">
        <v>2910</v>
      </c>
      <c r="H1377" s="661" t="s">
        <v>568</v>
      </c>
      <c r="I1377" s="661" t="s">
        <v>3212</v>
      </c>
      <c r="J1377" s="661" t="s">
        <v>3213</v>
      </c>
      <c r="K1377" s="661" t="s">
        <v>3016</v>
      </c>
      <c r="L1377" s="662">
        <v>85.71</v>
      </c>
      <c r="M1377" s="662">
        <v>599.97</v>
      </c>
      <c r="N1377" s="661">
        <v>7</v>
      </c>
      <c r="O1377" s="742">
        <v>2</v>
      </c>
      <c r="P1377" s="662">
        <v>257.13</v>
      </c>
      <c r="Q1377" s="677">
        <v>0.42857142857142855</v>
      </c>
      <c r="R1377" s="661">
        <v>3</v>
      </c>
      <c r="S1377" s="677">
        <v>0.42857142857142855</v>
      </c>
      <c r="T1377" s="742">
        <v>0.5</v>
      </c>
      <c r="U1377" s="700">
        <v>0.25</v>
      </c>
    </row>
    <row r="1378" spans="1:21" ht="14.4" customHeight="1" x14ac:dyDescent="0.3">
      <c r="A1378" s="660">
        <v>32</v>
      </c>
      <c r="B1378" s="661" t="s">
        <v>567</v>
      </c>
      <c r="C1378" s="661">
        <v>89301322</v>
      </c>
      <c r="D1378" s="740" t="s">
        <v>4384</v>
      </c>
      <c r="E1378" s="741" t="s">
        <v>2896</v>
      </c>
      <c r="F1378" s="661" t="s">
        <v>2867</v>
      </c>
      <c r="G1378" s="661" t="s">
        <v>4192</v>
      </c>
      <c r="H1378" s="661" t="s">
        <v>568</v>
      </c>
      <c r="I1378" s="661" t="s">
        <v>4193</v>
      </c>
      <c r="J1378" s="661" t="s">
        <v>4194</v>
      </c>
      <c r="K1378" s="661" t="s">
        <v>4195</v>
      </c>
      <c r="L1378" s="662">
        <v>303.47000000000003</v>
      </c>
      <c r="M1378" s="662">
        <v>606.94000000000005</v>
      </c>
      <c r="N1378" s="661">
        <v>2</v>
      </c>
      <c r="O1378" s="742">
        <v>1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32</v>
      </c>
      <c r="B1379" s="661" t="s">
        <v>567</v>
      </c>
      <c r="C1379" s="661">
        <v>89301322</v>
      </c>
      <c r="D1379" s="740" t="s">
        <v>4384</v>
      </c>
      <c r="E1379" s="741" t="s">
        <v>2896</v>
      </c>
      <c r="F1379" s="661" t="s">
        <v>2867</v>
      </c>
      <c r="G1379" s="661" t="s">
        <v>3385</v>
      </c>
      <c r="H1379" s="661" t="s">
        <v>1453</v>
      </c>
      <c r="I1379" s="661" t="s">
        <v>1777</v>
      </c>
      <c r="J1379" s="661" t="s">
        <v>1778</v>
      </c>
      <c r="K1379" s="661" t="s">
        <v>1779</v>
      </c>
      <c r="L1379" s="662">
        <v>119.7</v>
      </c>
      <c r="M1379" s="662">
        <v>478.8</v>
      </c>
      <c r="N1379" s="661">
        <v>4</v>
      </c>
      <c r="O1379" s="742">
        <v>2.5</v>
      </c>
      <c r="P1379" s="662">
        <v>119.7</v>
      </c>
      <c r="Q1379" s="677">
        <v>0.25</v>
      </c>
      <c r="R1379" s="661">
        <v>1</v>
      </c>
      <c r="S1379" s="677">
        <v>0.25</v>
      </c>
      <c r="T1379" s="742">
        <v>0.5</v>
      </c>
      <c r="U1379" s="700">
        <v>0.2</v>
      </c>
    </row>
    <row r="1380" spans="1:21" ht="14.4" customHeight="1" x14ac:dyDescent="0.3">
      <c r="A1380" s="660">
        <v>32</v>
      </c>
      <c r="B1380" s="661" t="s">
        <v>567</v>
      </c>
      <c r="C1380" s="661">
        <v>89301322</v>
      </c>
      <c r="D1380" s="740" t="s">
        <v>4384</v>
      </c>
      <c r="E1380" s="741" t="s">
        <v>2896</v>
      </c>
      <c r="F1380" s="661" t="s">
        <v>2867</v>
      </c>
      <c r="G1380" s="661" t="s">
        <v>2919</v>
      </c>
      <c r="H1380" s="661" t="s">
        <v>568</v>
      </c>
      <c r="I1380" s="661" t="s">
        <v>832</v>
      </c>
      <c r="J1380" s="661" t="s">
        <v>2920</v>
      </c>
      <c r="K1380" s="661" t="s">
        <v>2921</v>
      </c>
      <c r="L1380" s="662">
        <v>0</v>
      </c>
      <c r="M1380" s="662">
        <v>0</v>
      </c>
      <c r="N1380" s="661">
        <v>1</v>
      </c>
      <c r="O1380" s="742">
        <v>0.5</v>
      </c>
      <c r="P1380" s="662"/>
      <c r="Q1380" s="677"/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32</v>
      </c>
      <c r="B1381" s="661" t="s">
        <v>567</v>
      </c>
      <c r="C1381" s="661">
        <v>89301322</v>
      </c>
      <c r="D1381" s="740" t="s">
        <v>4384</v>
      </c>
      <c r="E1381" s="741" t="s">
        <v>2896</v>
      </c>
      <c r="F1381" s="661" t="s">
        <v>2867</v>
      </c>
      <c r="G1381" s="661" t="s">
        <v>4196</v>
      </c>
      <c r="H1381" s="661" t="s">
        <v>568</v>
      </c>
      <c r="I1381" s="661" t="s">
        <v>4197</v>
      </c>
      <c r="J1381" s="661" t="s">
        <v>4198</v>
      </c>
      <c r="K1381" s="661" t="s">
        <v>4183</v>
      </c>
      <c r="L1381" s="662">
        <v>72.5</v>
      </c>
      <c r="M1381" s="662">
        <v>145</v>
      </c>
      <c r="N1381" s="661">
        <v>2</v>
      </c>
      <c r="O1381" s="742">
        <v>1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32</v>
      </c>
      <c r="B1382" s="661" t="s">
        <v>567</v>
      </c>
      <c r="C1382" s="661">
        <v>89301322</v>
      </c>
      <c r="D1382" s="740" t="s">
        <v>4384</v>
      </c>
      <c r="E1382" s="741" t="s">
        <v>2896</v>
      </c>
      <c r="F1382" s="661" t="s">
        <v>2867</v>
      </c>
      <c r="G1382" s="661" t="s">
        <v>3086</v>
      </c>
      <c r="H1382" s="661" t="s">
        <v>1453</v>
      </c>
      <c r="I1382" s="661" t="s">
        <v>1546</v>
      </c>
      <c r="J1382" s="661" t="s">
        <v>1547</v>
      </c>
      <c r="K1382" s="661" t="s">
        <v>2805</v>
      </c>
      <c r="L1382" s="662">
        <v>65.989999999999995</v>
      </c>
      <c r="M1382" s="662">
        <v>197.96999999999997</v>
      </c>
      <c r="N1382" s="661">
        <v>3</v>
      </c>
      <c r="O1382" s="742">
        <v>1</v>
      </c>
      <c r="P1382" s="662">
        <v>131.97999999999999</v>
      </c>
      <c r="Q1382" s="677">
        <v>0.66666666666666674</v>
      </c>
      <c r="R1382" s="661">
        <v>2</v>
      </c>
      <c r="S1382" s="677">
        <v>0.66666666666666663</v>
      </c>
      <c r="T1382" s="742">
        <v>0.5</v>
      </c>
      <c r="U1382" s="700">
        <v>0.5</v>
      </c>
    </row>
    <row r="1383" spans="1:21" ht="14.4" customHeight="1" x14ac:dyDescent="0.3">
      <c r="A1383" s="660">
        <v>32</v>
      </c>
      <c r="B1383" s="661" t="s">
        <v>567</v>
      </c>
      <c r="C1383" s="661">
        <v>89301322</v>
      </c>
      <c r="D1383" s="740" t="s">
        <v>4384</v>
      </c>
      <c r="E1383" s="741" t="s">
        <v>2896</v>
      </c>
      <c r="F1383" s="661" t="s">
        <v>2867</v>
      </c>
      <c r="G1383" s="661" t="s">
        <v>3301</v>
      </c>
      <c r="H1383" s="661" t="s">
        <v>568</v>
      </c>
      <c r="I1383" s="661" t="s">
        <v>4199</v>
      </c>
      <c r="J1383" s="661" t="s">
        <v>3738</v>
      </c>
      <c r="K1383" s="661" t="s">
        <v>4200</v>
      </c>
      <c r="L1383" s="662">
        <v>0</v>
      </c>
      <c r="M1383" s="662">
        <v>0</v>
      </c>
      <c r="N1383" s="661">
        <v>2</v>
      </c>
      <c r="O1383" s="742">
        <v>0.5</v>
      </c>
      <c r="P1383" s="662"/>
      <c r="Q1383" s="677"/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32</v>
      </c>
      <c r="B1384" s="661" t="s">
        <v>567</v>
      </c>
      <c r="C1384" s="661">
        <v>89301322</v>
      </c>
      <c r="D1384" s="740" t="s">
        <v>4384</v>
      </c>
      <c r="E1384" s="741" t="s">
        <v>2896</v>
      </c>
      <c r="F1384" s="661" t="s">
        <v>2867</v>
      </c>
      <c r="G1384" s="661" t="s">
        <v>3301</v>
      </c>
      <c r="H1384" s="661" t="s">
        <v>568</v>
      </c>
      <c r="I1384" s="661" t="s">
        <v>4113</v>
      </c>
      <c r="J1384" s="661" t="s">
        <v>4112</v>
      </c>
      <c r="K1384" s="661" t="s">
        <v>4114</v>
      </c>
      <c r="L1384" s="662">
        <v>0</v>
      </c>
      <c r="M1384" s="662">
        <v>0</v>
      </c>
      <c r="N1384" s="661">
        <v>2</v>
      </c>
      <c r="O1384" s="742">
        <v>0.5</v>
      </c>
      <c r="P1384" s="662"/>
      <c r="Q1384" s="677"/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32</v>
      </c>
      <c r="B1385" s="661" t="s">
        <v>567</v>
      </c>
      <c r="C1385" s="661">
        <v>89301322</v>
      </c>
      <c r="D1385" s="740" t="s">
        <v>4384</v>
      </c>
      <c r="E1385" s="741" t="s">
        <v>2896</v>
      </c>
      <c r="F1385" s="661" t="s">
        <v>2867</v>
      </c>
      <c r="G1385" s="661" t="s">
        <v>2925</v>
      </c>
      <c r="H1385" s="661" t="s">
        <v>568</v>
      </c>
      <c r="I1385" s="661" t="s">
        <v>1821</v>
      </c>
      <c r="J1385" s="661" t="s">
        <v>1822</v>
      </c>
      <c r="K1385" s="661" t="s">
        <v>2781</v>
      </c>
      <c r="L1385" s="662">
        <v>2991.23</v>
      </c>
      <c r="M1385" s="662">
        <v>2991.23</v>
      </c>
      <c r="N1385" s="661">
        <v>1</v>
      </c>
      <c r="O1385" s="742">
        <v>0.5</v>
      </c>
      <c r="P1385" s="662">
        <v>2991.23</v>
      </c>
      <c r="Q1385" s="677">
        <v>1</v>
      </c>
      <c r="R1385" s="661">
        <v>1</v>
      </c>
      <c r="S1385" s="677">
        <v>1</v>
      </c>
      <c r="T1385" s="742">
        <v>0.5</v>
      </c>
      <c r="U1385" s="700">
        <v>1</v>
      </c>
    </row>
    <row r="1386" spans="1:21" ht="14.4" customHeight="1" x14ac:dyDescent="0.3">
      <c r="A1386" s="660">
        <v>32</v>
      </c>
      <c r="B1386" s="661" t="s">
        <v>567</v>
      </c>
      <c r="C1386" s="661">
        <v>89301322</v>
      </c>
      <c r="D1386" s="740" t="s">
        <v>4384</v>
      </c>
      <c r="E1386" s="741" t="s">
        <v>2896</v>
      </c>
      <c r="F1386" s="661" t="s">
        <v>2867</v>
      </c>
      <c r="G1386" s="661" t="s">
        <v>2925</v>
      </c>
      <c r="H1386" s="661" t="s">
        <v>568</v>
      </c>
      <c r="I1386" s="661" t="s">
        <v>2982</v>
      </c>
      <c r="J1386" s="661" t="s">
        <v>1822</v>
      </c>
      <c r="K1386" s="661" t="s">
        <v>2983</v>
      </c>
      <c r="L1386" s="662">
        <v>748.21</v>
      </c>
      <c r="M1386" s="662">
        <v>748.21</v>
      </c>
      <c r="N1386" s="661">
        <v>1</v>
      </c>
      <c r="O1386" s="742">
        <v>0.5</v>
      </c>
      <c r="P1386" s="662">
        <v>748.21</v>
      </c>
      <c r="Q1386" s="677">
        <v>1</v>
      </c>
      <c r="R1386" s="661">
        <v>1</v>
      </c>
      <c r="S1386" s="677">
        <v>1</v>
      </c>
      <c r="T1386" s="742">
        <v>0.5</v>
      </c>
      <c r="U1386" s="700">
        <v>1</v>
      </c>
    </row>
    <row r="1387" spans="1:21" ht="14.4" customHeight="1" x14ac:dyDescent="0.3">
      <c r="A1387" s="660">
        <v>32</v>
      </c>
      <c r="B1387" s="661" t="s">
        <v>567</v>
      </c>
      <c r="C1387" s="661">
        <v>89301322</v>
      </c>
      <c r="D1387" s="740" t="s">
        <v>4384</v>
      </c>
      <c r="E1387" s="741" t="s">
        <v>2896</v>
      </c>
      <c r="F1387" s="661" t="s">
        <v>2867</v>
      </c>
      <c r="G1387" s="661" t="s">
        <v>3243</v>
      </c>
      <c r="H1387" s="661" t="s">
        <v>568</v>
      </c>
      <c r="I1387" s="661" t="s">
        <v>804</v>
      </c>
      <c r="J1387" s="661" t="s">
        <v>805</v>
      </c>
      <c r="K1387" s="661" t="s">
        <v>3244</v>
      </c>
      <c r="L1387" s="662">
        <v>156.77000000000001</v>
      </c>
      <c r="M1387" s="662">
        <v>156.77000000000001</v>
      </c>
      <c r="N1387" s="661">
        <v>1</v>
      </c>
      <c r="O1387" s="742">
        <v>1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32</v>
      </c>
      <c r="B1388" s="661" t="s">
        <v>567</v>
      </c>
      <c r="C1388" s="661">
        <v>89301322</v>
      </c>
      <c r="D1388" s="740" t="s">
        <v>4384</v>
      </c>
      <c r="E1388" s="741" t="s">
        <v>2896</v>
      </c>
      <c r="F1388" s="661" t="s">
        <v>2867</v>
      </c>
      <c r="G1388" s="661" t="s">
        <v>3156</v>
      </c>
      <c r="H1388" s="661" t="s">
        <v>568</v>
      </c>
      <c r="I1388" s="661" t="s">
        <v>966</v>
      </c>
      <c r="J1388" s="661" t="s">
        <v>967</v>
      </c>
      <c r="K1388" s="661" t="s">
        <v>3157</v>
      </c>
      <c r="L1388" s="662">
        <v>420.07</v>
      </c>
      <c r="M1388" s="662">
        <v>420.07</v>
      </c>
      <c r="N1388" s="661">
        <v>1</v>
      </c>
      <c r="O1388" s="742">
        <v>0.5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32</v>
      </c>
      <c r="B1389" s="661" t="s">
        <v>567</v>
      </c>
      <c r="C1389" s="661">
        <v>89301322</v>
      </c>
      <c r="D1389" s="740" t="s">
        <v>4384</v>
      </c>
      <c r="E1389" s="741" t="s">
        <v>2896</v>
      </c>
      <c r="F1389" s="661" t="s">
        <v>2867</v>
      </c>
      <c r="G1389" s="661" t="s">
        <v>3389</v>
      </c>
      <c r="H1389" s="661" t="s">
        <v>568</v>
      </c>
      <c r="I1389" s="661" t="s">
        <v>3390</v>
      </c>
      <c r="J1389" s="661" t="s">
        <v>3391</v>
      </c>
      <c r="K1389" s="661" t="s">
        <v>2731</v>
      </c>
      <c r="L1389" s="662">
        <v>0</v>
      </c>
      <c r="M1389" s="662">
        <v>0</v>
      </c>
      <c r="N1389" s="661">
        <v>4</v>
      </c>
      <c r="O1389" s="742">
        <v>0.5</v>
      </c>
      <c r="P1389" s="662"/>
      <c r="Q1389" s="677"/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32</v>
      </c>
      <c r="B1390" s="661" t="s">
        <v>567</v>
      </c>
      <c r="C1390" s="661">
        <v>89301322</v>
      </c>
      <c r="D1390" s="740" t="s">
        <v>4384</v>
      </c>
      <c r="E1390" s="741" t="s">
        <v>2896</v>
      </c>
      <c r="F1390" s="661" t="s">
        <v>2867</v>
      </c>
      <c r="G1390" s="661" t="s">
        <v>2939</v>
      </c>
      <c r="H1390" s="661" t="s">
        <v>568</v>
      </c>
      <c r="I1390" s="661" t="s">
        <v>1719</v>
      </c>
      <c r="J1390" s="661" t="s">
        <v>1720</v>
      </c>
      <c r="K1390" s="661" t="s">
        <v>2763</v>
      </c>
      <c r="L1390" s="662">
        <v>111.72</v>
      </c>
      <c r="M1390" s="662">
        <v>111.72</v>
      </c>
      <c r="N1390" s="661">
        <v>1</v>
      </c>
      <c r="O1390" s="742">
        <v>1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32</v>
      </c>
      <c r="B1391" s="661" t="s">
        <v>567</v>
      </c>
      <c r="C1391" s="661">
        <v>89301322</v>
      </c>
      <c r="D1391" s="740" t="s">
        <v>4384</v>
      </c>
      <c r="E1391" s="741" t="s">
        <v>2896</v>
      </c>
      <c r="F1391" s="661" t="s">
        <v>2867</v>
      </c>
      <c r="G1391" s="661" t="s">
        <v>2939</v>
      </c>
      <c r="H1391" s="661" t="s">
        <v>568</v>
      </c>
      <c r="I1391" s="661" t="s">
        <v>4201</v>
      </c>
      <c r="J1391" s="661" t="s">
        <v>3691</v>
      </c>
      <c r="K1391" s="661" t="s">
        <v>3693</v>
      </c>
      <c r="L1391" s="662">
        <v>83.79</v>
      </c>
      <c r="M1391" s="662">
        <v>83.79</v>
      </c>
      <c r="N1391" s="661">
        <v>1</v>
      </c>
      <c r="O1391" s="742">
        <v>1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32</v>
      </c>
      <c r="B1392" s="661" t="s">
        <v>567</v>
      </c>
      <c r="C1392" s="661">
        <v>89301322</v>
      </c>
      <c r="D1392" s="740" t="s">
        <v>4384</v>
      </c>
      <c r="E1392" s="741" t="s">
        <v>2896</v>
      </c>
      <c r="F1392" s="661" t="s">
        <v>2867</v>
      </c>
      <c r="G1392" s="661" t="s">
        <v>2942</v>
      </c>
      <c r="H1392" s="661" t="s">
        <v>568</v>
      </c>
      <c r="I1392" s="661" t="s">
        <v>808</v>
      </c>
      <c r="J1392" s="661" t="s">
        <v>2943</v>
      </c>
      <c r="K1392" s="661" t="s">
        <v>2944</v>
      </c>
      <c r="L1392" s="662">
        <v>88.76</v>
      </c>
      <c r="M1392" s="662">
        <v>355.04</v>
      </c>
      <c r="N1392" s="661">
        <v>4</v>
      </c>
      <c r="O1392" s="742">
        <v>0.5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32</v>
      </c>
      <c r="B1393" s="661" t="s">
        <v>567</v>
      </c>
      <c r="C1393" s="661">
        <v>89301322</v>
      </c>
      <c r="D1393" s="740" t="s">
        <v>4384</v>
      </c>
      <c r="E1393" s="741" t="s">
        <v>2896</v>
      </c>
      <c r="F1393" s="661" t="s">
        <v>2867</v>
      </c>
      <c r="G1393" s="661" t="s">
        <v>3700</v>
      </c>
      <c r="H1393" s="661" t="s">
        <v>568</v>
      </c>
      <c r="I1393" s="661" t="s">
        <v>3701</v>
      </c>
      <c r="J1393" s="661" t="s">
        <v>3702</v>
      </c>
      <c r="K1393" s="661" t="s">
        <v>3703</v>
      </c>
      <c r="L1393" s="662">
        <v>2252.17</v>
      </c>
      <c r="M1393" s="662">
        <v>4504.34</v>
      </c>
      <c r="N1393" s="661">
        <v>2</v>
      </c>
      <c r="O1393" s="742">
        <v>0.5</v>
      </c>
      <c r="P1393" s="662">
        <v>4504.34</v>
      </c>
      <c r="Q1393" s="677">
        <v>1</v>
      </c>
      <c r="R1393" s="661">
        <v>2</v>
      </c>
      <c r="S1393" s="677">
        <v>1</v>
      </c>
      <c r="T1393" s="742">
        <v>0.5</v>
      </c>
      <c r="U1393" s="700">
        <v>1</v>
      </c>
    </row>
    <row r="1394" spans="1:21" ht="14.4" customHeight="1" x14ac:dyDescent="0.3">
      <c r="A1394" s="660">
        <v>32</v>
      </c>
      <c r="B1394" s="661" t="s">
        <v>567</v>
      </c>
      <c r="C1394" s="661">
        <v>89301322</v>
      </c>
      <c r="D1394" s="740" t="s">
        <v>4384</v>
      </c>
      <c r="E1394" s="741" t="s">
        <v>2896</v>
      </c>
      <c r="F1394" s="661" t="s">
        <v>2867</v>
      </c>
      <c r="G1394" s="661" t="s">
        <v>2949</v>
      </c>
      <c r="H1394" s="661" t="s">
        <v>1453</v>
      </c>
      <c r="I1394" s="661" t="s">
        <v>1482</v>
      </c>
      <c r="J1394" s="661" t="s">
        <v>1479</v>
      </c>
      <c r="K1394" s="661" t="s">
        <v>1483</v>
      </c>
      <c r="L1394" s="662">
        <v>923.74</v>
      </c>
      <c r="M1394" s="662">
        <v>923.74</v>
      </c>
      <c r="N1394" s="661">
        <v>1</v>
      </c>
      <c r="O1394" s="742">
        <v>0.5</v>
      </c>
      <c r="P1394" s="662">
        <v>923.74</v>
      </c>
      <c r="Q1394" s="677">
        <v>1</v>
      </c>
      <c r="R1394" s="661">
        <v>1</v>
      </c>
      <c r="S1394" s="677">
        <v>1</v>
      </c>
      <c r="T1394" s="742">
        <v>0.5</v>
      </c>
      <c r="U1394" s="700">
        <v>1</v>
      </c>
    </row>
    <row r="1395" spans="1:21" ht="14.4" customHeight="1" x14ac:dyDescent="0.3">
      <c r="A1395" s="660">
        <v>32</v>
      </c>
      <c r="B1395" s="661" t="s">
        <v>567</v>
      </c>
      <c r="C1395" s="661">
        <v>89301322</v>
      </c>
      <c r="D1395" s="740" t="s">
        <v>4384</v>
      </c>
      <c r="E1395" s="741" t="s">
        <v>2896</v>
      </c>
      <c r="F1395" s="661" t="s">
        <v>2867</v>
      </c>
      <c r="G1395" s="661" t="s">
        <v>3514</v>
      </c>
      <c r="H1395" s="661" t="s">
        <v>1453</v>
      </c>
      <c r="I1395" s="661" t="s">
        <v>4202</v>
      </c>
      <c r="J1395" s="661" t="s">
        <v>4203</v>
      </c>
      <c r="K1395" s="661" t="s">
        <v>4204</v>
      </c>
      <c r="L1395" s="662">
        <v>321.79000000000002</v>
      </c>
      <c r="M1395" s="662">
        <v>321.79000000000002</v>
      </c>
      <c r="N1395" s="661">
        <v>1</v>
      </c>
      <c r="O1395" s="742">
        <v>1</v>
      </c>
      <c r="P1395" s="662">
        <v>321.79000000000002</v>
      </c>
      <c r="Q1395" s="677">
        <v>1</v>
      </c>
      <c r="R1395" s="661">
        <v>1</v>
      </c>
      <c r="S1395" s="677">
        <v>1</v>
      </c>
      <c r="T1395" s="742">
        <v>1</v>
      </c>
      <c r="U1395" s="700">
        <v>1</v>
      </c>
    </row>
    <row r="1396" spans="1:21" ht="14.4" customHeight="1" x14ac:dyDescent="0.3">
      <c r="A1396" s="660">
        <v>32</v>
      </c>
      <c r="B1396" s="661" t="s">
        <v>567</v>
      </c>
      <c r="C1396" s="661">
        <v>89301322</v>
      </c>
      <c r="D1396" s="740" t="s">
        <v>4384</v>
      </c>
      <c r="E1396" s="741" t="s">
        <v>2896</v>
      </c>
      <c r="F1396" s="661" t="s">
        <v>2867</v>
      </c>
      <c r="G1396" s="661" t="s">
        <v>2958</v>
      </c>
      <c r="H1396" s="661" t="s">
        <v>568</v>
      </c>
      <c r="I1396" s="661" t="s">
        <v>637</v>
      </c>
      <c r="J1396" s="661" t="s">
        <v>3333</v>
      </c>
      <c r="K1396" s="661" t="s">
        <v>3148</v>
      </c>
      <c r="L1396" s="662">
        <v>24.78</v>
      </c>
      <c r="M1396" s="662">
        <v>49.56</v>
      </c>
      <c r="N1396" s="661">
        <v>2</v>
      </c>
      <c r="O1396" s="742">
        <v>0.5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32</v>
      </c>
      <c r="B1397" s="661" t="s">
        <v>567</v>
      </c>
      <c r="C1397" s="661">
        <v>89301322</v>
      </c>
      <c r="D1397" s="740" t="s">
        <v>4384</v>
      </c>
      <c r="E1397" s="741" t="s">
        <v>2896</v>
      </c>
      <c r="F1397" s="661" t="s">
        <v>2867</v>
      </c>
      <c r="G1397" s="661" t="s">
        <v>2958</v>
      </c>
      <c r="H1397" s="661" t="s">
        <v>568</v>
      </c>
      <c r="I1397" s="661" t="s">
        <v>1032</v>
      </c>
      <c r="J1397" s="661" t="s">
        <v>2959</v>
      </c>
      <c r="K1397" s="661" t="s">
        <v>2960</v>
      </c>
      <c r="L1397" s="662">
        <v>99.11</v>
      </c>
      <c r="M1397" s="662">
        <v>594.66</v>
      </c>
      <c r="N1397" s="661">
        <v>6</v>
      </c>
      <c r="O1397" s="742">
        <v>1</v>
      </c>
      <c r="P1397" s="662">
        <v>396.44</v>
      </c>
      <c r="Q1397" s="677">
        <v>0.66666666666666674</v>
      </c>
      <c r="R1397" s="661">
        <v>4</v>
      </c>
      <c r="S1397" s="677">
        <v>0.66666666666666663</v>
      </c>
      <c r="T1397" s="742">
        <v>0.5</v>
      </c>
      <c r="U1397" s="700">
        <v>0.5</v>
      </c>
    </row>
    <row r="1398" spans="1:21" ht="14.4" customHeight="1" x14ac:dyDescent="0.3">
      <c r="A1398" s="660">
        <v>32</v>
      </c>
      <c r="B1398" s="661" t="s">
        <v>567</v>
      </c>
      <c r="C1398" s="661">
        <v>89301322</v>
      </c>
      <c r="D1398" s="740" t="s">
        <v>4384</v>
      </c>
      <c r="E1398" s="741" t="s">
        <v>2896</v>
      </c>
      <c r="F1398" s="661" t="s">
        <v>2867</v>
      </c>
      <c r="G1398" s="661" t="s">
        <v>3201</v>
      </c>
      <c r="H1398" s="661" t="s">
        <v>568</v>
      </c>
      <c r="I1398" s="661" t="s">
        <v>4205</v>
      </c>
      <c r="J1398" s="661" t="s">
        <v>4206</v>
      </c>
      <c r="K1398" s="661" t="s">
        <v>4207</v>
      </c>
      <c r="L1398" s="662">
        <v>0</v>
      </c>
      <c r="M1398" s="662">
        <v>0</v>
      </c>
      <c r="N1398" s="661">
        <v>1</v>
      </c>
      <c r="O1398" s="742">
        <v>1</v>
      </c>
      <c r="P1398" s="662"/>
      <c r="Q1398" s="677"/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32</v>
      </c>
      <c r="B1399" s="661" t="s">
        <v>567</v>
      </c>
      <c r="C1399" s="661">
        <v>89301322</v>
      </c>
      <c r="D1399" s="740" t="s">
        <v>4384</v>
      </c>
      <c r="E1399" s="741" t="s">
        <v>2896</v>
      </c>
      <c r="F1399" s="661" t="s">
        <v>2867</v>
      </c>
      <c r="G1399" s="661" t="s">
        <v>2961</v>
      </c>
      <c r="H1399" s="661" t="s">
        <v>568</v>
      </c>
      <c r="I1399" s="661" t="s">
        <v>3334</v>
      </c>
      <c r="J1399" s="661" t="s">
        <v>2043</v>
      </c>
      <c r="K1399" s="661" t="s">
        <v>3335</v>
      </c>
      <c r="L1399" s="662">
        <v>214.5</v>
      </c>
      <c r="M1399" s="662">
        <v>429</v>
      </c>
      <c r="N1399" s="661">
        <v>2</v>
      </c>
      <c r="O1399" s="742">
        <v>1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32</v>
      </c>
      <c r="B1400" s="661" t="s">
        <v>567</v>
      </c>
      <c r="C1400" s="661">
        <v>89301322</v>
      </c>
      <c r="D1400" s="740" t="s">
        <v>4384</v>
      </c>
      <c r="E1400" s="741" t="s">
        <v>2896</v>
      </c>
      <c r="F1400" s="661" t="s">
        <v>2867</v>
      </c>
      <c r="G1400" s="661" t="s">
        <v>3074</v>
      </c>
      <c r="H1400" s="661" t="s">
        <v>568</v>
      </c>
      <c r="I1400" s="661" t="s">
        <v>3103</v>
      </c>
      <c r="J1400" s="661" t="s">
        <v>1744</v>
      </c>
      <c r="K1400" s="661" t="s">
        <v>3104</v>
      </c>
      <c r="L1400" s="662">
        <v>22.44</v>
      </c>
      <c r="M1400" s="662">
        <v>44.88</v>
      </c>
      <c r="N1400" s="661">
        <v>2</v>
      </c>
      <c r="O1400" s="742">
        <v>0.5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32</v>
      </c>
      <c r="B1401" s="661" t="s">
        <v>567</v>
      </c>
      <c r="C1401" s="661">
        <v>89301322</v>
      </c>
      <c r="D1401" s="740" t="s">
        <v>4384</v>
      </c>
      <c r="E1401" s="741" t="s">
        <v>2896</v>
      </c>
      <c r="F1401" s="661" t="s">
        <v>2867</v>
      </c>
      <c r="G1401" s="661" t="s">
        <v>3720</v>
      </c>
      <c r="H1401" s="661" t="s">
        <v>568</v>
      </c>
      <c r="I1401" s="661" t="s">
        <v>3721</v>
      </c>
      <c r="J1401" s="661" t="s">
        <v>3722</v>
      </c>
      <c r="K1401" s="661" t="s">
        <v>3723</v>
      </c>
      <c r="L1401" s="662">
        <v>55.16</v>
      </c>
      <c r="M1401" s="662">
        <v>110.32</v>
      </c>
      <c r="N1401" s="661">
        <v>2</v>
      </c>
      <c r="O1401" s="742">
        <v>0.5</v>
      </c>
      <c r="P1401" s="662">
        <v>110.32</v>
      </c>
      <c r="Q1401" s="677">
        <v>1</v>
      </c>
      <c r="R1401" s="661">
        <v>2</v>
      </c>
      <c r="S1401" s="677">
        <v>1</v>
      </c>
      <c r="T1401" s="742">
        <v>0.5</v>
      </c>
      <c r="U1401" s="700">
        <v>1</v>
      </c>
    </row>
    <row r="1402" spans="1:21" ht="14.4" customHeight="1" x14ac:dyDescent="0.3">
      <c r="A1402" s="660">
        <v>32</v>
      </c>
      <c r="B1402" s="661" t="s">
        <v>567</v>
      </c>
      <c r="C1402" s="661">
        <v>89301322</v>
      </c>
      <c r="D1402" s="740" t="s">
        <v>4384</v>
      </c>
      <c r="E1402" s="741" t="s">
        <v>2896</v>
      </c>
      <c r="F1402" s="661" t="s">
        <v>2867</v>
      </c>
      <c r="G1402" s="661" t="s">
        <v>3380</v>
      </c>
      <c r="H1402" s="661" t="s">
        <v>568</v>
      </c>
      <c r="I1402" s="661" t="s">
        <v>3381</v>
      </c>
      <c r="J1402" s="661" t="s">
        <v>3382</v>
      </c>
      <c r="K1402" s="661" t="s">
        <v>3383</v>
      </c>
      <c r="L1402" s="662">
        <v>5354.94</v>
      </c>
      <c r="M1402" s="662">
        <v>42839.519999999997</v>
      </c>
      <c r="N1402" s="661">
        <v>8</v>
      </c>
      <c r="O1402" s="742">
        <v>3.5</v>
      </c>
      <c r="P1402" s="662">
        <v>37484.579999999994</v>
      </c>
      <c r="Q1402" s="677">
        <v>0.87499999999999989</v>
      </c>
      <c r="R1402" s="661">
        <v>7</v>
      </c>
      <c r="S1402" s="677">
        <v>0.875</v>
      </c>
      <c r="T1402" s="742">
        <v>2.5</v>
      </c>
      <c r="U1402" s="700">
        <v>0.7142857142857143</v>
      </c>
    </row>
    <row r="1403" spans="1:21" ht="14.4" customHeight="1" x14ac:dyDescent="0.3">
      <c r="A1403" s="660">
        <v>32</v>
      </c>
      <c r="B1403" s="661" t="s">
        <v>567</v>
      </c>
      <c r="C1403" s="661">
        <v>89301322</v>
      </c>
      <c r="D1403" s="740" t="s">
        <v>4384</v>
      </c>
      <c r="E1403" s="741" t="s">
        <v>2896</v>
      </c>
      <c r="F1403" s="661" t="s">
        <v>2867</v>
      </c>
      <c r="G1403" s="661" t="s">
        <v>3011</v>
      </c>
      <c r="H1403" s="661" t="s">
        <v>1453</v>
      </c>
      <c r="I1403" s="661" t="s">
        <v>1848</v>
      </c>
      <c r="J1403" s="661" t="s">
        <v>1845</v>
      </c>
      <c r="K1403" s="661" t="s">
        <v>2783</v>
      </c>
      <c r="L1403" s="662">
        <v>13849.26</v>
      </c>
      <c r="M1403" s="662">
        <v>83095.56</v>
      </c>
      <c r="N1403" s="661">
        <v>6</v>
      </c>
      <c r="O1403" s="742">
        <v>3.5</v>
      </c>
      <c r="P1403" s="662">
        <v>83095.56</v>
      </c>
      <c r="Q1403" s="677">
        <v>1</v>
      </c>
      <c r="R1403" s="661">
        <v>6</v>
      </c>
      <c r="S1403" s="677">
        <v>1</v>
      </c>
      <c r="T1403" s="742">
        <v>3.5</v>
      </c>
      <c r="U1403" s="700">
        <v>1</v>
      </c>
    </row>
    <row r="1404" spans="1:21" ht="14.4" customHeight="1" x14ac:dyDescent="0.3">
      <c r="A1404" s="660">
        <v>32</v>
      </c>
      <c r="B1404" s="661" t="s">
        <v>567</v>
      </c>
      <c r="C1404" s="661">
        <v>89301322</v>
      </c>
      <c r="D1404" s="740" t="s">
        <v>4384</v>
      </c>
      <c r="E1404" s="741" t="s">
        <v>2896</v>
      </c>
      <c r="F1404" s="661" t="s">
        <v>2867</v>
      </c>
      <c r="G1404" s="661" t="s">
        <v>3065</v>
      </c>
      <c r="H1404" s="661" t="s">
        <v>1453</v>
      </c>
      <c r="I1404" s="661" t="s">
        <v>3066</v>
      </c>
      <c r="J1404" s="661" t="s">
        <v>3067</v>
      </c>
      <c r="K1404" s="661" t="s">
        <v>3068</v>
      </c>
      <c r="L1404" s="662">
        <v>120.61</v>
      </c>
      <c r="M1404" s="662">
        <v>120.61</v>
      </c>
      <c r="N1404" s="661">
        <v>1</v>
      </c>
      <c r="O1404" s="742">
        <v>1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32</v>
      </c>
      <c r="B1405" s="661" t="s">
        <v>567</v>
      </c>
      <c r="C1405" s="661">
        <v>89301322</v>
      </c>
      <c r="D1405" s="740" t="s">
        <v>4384</v>
      </c>
      <c r="E1405" s="741" t="s">
        <v>2897</v>
      </c>
      <c r="F1405" s="661" t="s">
        <v>2867</v>
      </c>
      <c r="G1405" s="661" t="s">
        <v>2910</v>
      </c>
      <c r="H1405" s="661" t="s">
        <v>568</v>
      </c>
      <c r="I1405" s="661" t="s">
        <v>3015</v>
      </c>
      <c r="J1405" s="661" t="s">
        <v>2914</v>
      </c>
      <c r="K1405" s="661" t="s">
        <v>3016</v>
      </c>
      <c r="L1405" s="662">
        <v>0</v>
      </c>
      <c r="M1405" s="662">
        <v>0</v>
      </c>
      <c r="N1405" s="661">
        <v>1</v>
      </c>
      <c r="O1405" s="742">
        <v>0.5</v>
      </c>
      <c r="P1405" s="662"/>
      <c r="Q1405" s="677"/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32</v>
      </c>
      <c r="B1406" s="661" t="s">
        <v>567</v>
      </c>
      <c r="C1406" s="661">
        <v>89301322</v>
      </c>
      <c r="D1406" s="740" t="s">
        <v>4384</v>
      </c>
      <c r="E1406" s="741" t="s">
        <v>2897</v>
      </c>
      <c r="F1406" s="661" t="s">
        <v>2867</v>
      </c>
      <c r="G1406" s="661" t="s">
        <v>2910</v>
      </c>
      <c r="H1406" s="661" t="s">
        <v>568</v>
      </c>
      <c r="I1406" s="661" t="s">
        <v>4068</v>
      </c>
      <c r="J1406" s="661" t="s">
        <v>2914</v>
      </c>
      <c r="K1406" s="661" t="s">
        <v>1007</v>
      </c>
      <c r="L1406" s="662">
        <v>42.85</v>
      </c>
      <c r="M1406" s="662">
        <v>42.85</v>
      </c>
      <c r="N1406" s="661">
        <v>1</v>
      </c>
      <c r="O1406" s="742">
        <v>0.5</v>
      </c>
      <c r="P1406" s="662">
        <v>42.85</v>
      </c>
      <c r="Q1406" s="677">
        <v>1</v>
      </c>
      <c r="R1406" s="661">
        <v>1</v>
      </c>
      <c r="S1406" s="677">
        <v>1</v>
      </c>
      <c r="T1406" s="742">
        <v>0.5</v>
      </c>
      <c r="U1406" s="700">
        <v>1</v>
      </c>
    </row>
    <row r="1407" spans="1:21" ht="14.4" customHeight="1" x14ac:dyDescent="0.3">
      <c r="A1407" s="660">
        <v>32</v>
      </c>
      <c r="B1407" s="661" t="s">
        <v>567</v>
      </c>
      <c r="C1407" s="661">
        <v>89301322</v>
      </c>
      <c r="D1407" s="740" t="s">
        <v>4384</v>
      </c>
      <c r="E1407" s="741" t="s">
        <v>2897</v>
      </c>
      <c r="F1407" s="661" t="s">
        <v>2867</v>
      </c>
      <c r="G1407" s="661" t="s">
        <v>2915</v>
      </c>
      <c r="H1407" s="661" t="s">
        <v>568</v>
      </c>
      <c r="I1407" s="661" t="s">
        <v>4172</v>
      </c>
      <c r="J1407" s="661" t="s">
        <v>932</v>
      </c>
      <c r="K1407" s="661" t="s">
        <v>1941</v>
      </c>
      <c r="L1407" s="662">
        <v>0</v>
      </c>
      <c r="M1407" s="662">
        <v>0</v>
      </c>
      <c r="N1407" s="661">
        <v>2</v>
      </c>
      <c r="O1407" s="742">
        <v>0.5</v>
      </c>
      <c r="P1407" s="662"/>
      <c r="Q1407" s="677"/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32</v>
      </c>
      <c r="B1408" s="661" t="s">
        <v>567</v>
      </c>
      <c r="C1408" s="661">
        <v>89301322</v>
      </c>
      <c r="D1408" s="740" t="s">
        <v>4384</v>
      </c>
      <c r="E1408" s="741" t="s">
        <v>2897</v>
      </c>
      <c r="F1408" s="661" t="s">
        <v>2867</v>
      </c>
      <c r="G1408" s="661" t="s">
        <v>2918</v>
      </c>
      <c r="H1408" s="661" t="s">
        <v>1453</v>
      </c>
      <c r="I1408" s="661" t="s">
        <v>3413</v>
      </c>
      <c r="J1408" s="661" t="s">
        <v>3414</v>
      </c>
      <c r="K1408" s="661" t="s">
        <v>2755</v>
      </c>
      <c r="L1408" s="662">
        <v>145.02000000000001</v>
      </c>
      <c r="M1408" s="662">
        <v>145.02000000000001</v>
      </c>
      <c r="N1408" s="661">
        <v>1</v>
      </c>
      <c r="O1408" s="742">
        <v>0.5</v>
      </c>
      <c r="P1408" s="662">
        <v>145.02000000000001</v>
      </c>
      <c r="Q1408" s="677">
        <v>1</v>
      </c>
      <c r="R1408" s="661">
        <v>1</v>
      </c>
      <c r="S1408" s="677">
        <v>1</v>
      </c>
      <c r="T1408" s="742">
        <v>0.5</v>
      </c>
      <c r="U1408" s="700">
        <v>1</v>
      </c>
    </row>
    <row r="1409" spans="1:21" ht="14.4" customHeight="1" x14ac:dyDescent="0.3">
      <c r="A1409" s="660">
        <v>32</v>
      </c>
      <c r="B1409" s="661" t="s">
        <v>567</v>
      </c>
      <c r="C1409" s="661">
        <v>89301322</v>
      </c>
      <c r="D1409" s="740" t="s">
        <v>4384</v>
      </c>
      <c r="E1409" s="741" t="s">
        <v>2897</v>
      </c>
      <c r="F1409" s="661" t="s">
        <v>2867</v>
      </c>
      <c r="G1409" s="661" t="s">
        <v>3139</v>
      </c>
      <c r="H1409" s="661" t="s">
        <v>1453</v>
      </c>
      <c r="I1409" s="661" t="s">
        <v>4208</v>
      </c>
      <c r="J1409" s="661" t="s">
        <v>3456</v>
      </c>
      <c r="K1409" s="661" t="s">
        <v>1952</v>
      </c>
      <c r="L1409" s="662">
        <v>187.37</v>
      </c>
      <c r="M1409" s="662">
        <v>187.37</v>
      </c>
      <c r="N1409" s="661">
        <v>1</v>
      </c>
      <c r="O1409" s="742">
        <v>0.5</v>
      </c>
      <c r="P1409" s="662">
        <v>187.37</v>
      </c>
      <c r="Q1409" s="677">
        <v>1</v>
      </c>
      <c r="R1409" s="661">
        <v>1</v>
      </c>
      <c r="S1409" s="677">
        <v>1</v>
      </c>
      <c r="T1409" s="742">
        <v>0.5</v>
      </c>
      <c r="U1409" s="700">
        <v>1</v>
      </c>
    </row>
    <row r="1410" spans="1:21" ht="14.4" customHeight="1" x14ac:dyDescent="0.3">
      <c r="A1410" s="660">
        <v>32</v>
      </c>
      <c r="B1410" s="661" t="s">
        <v>567</v>
      </c>
      <c r="C1410" s="661">
        <v>89301322</v>
      </c>
      <c r="D1410" s="740" t="s">
        <v>4384</v>
      </c>
      <c r="E1410" s="741" t="s">
        <v>2897</v>
      </c>
      <c r="F1410" s="661" t="s">
        <v>2867</v>
      </c>
      <c r="G1410" s="661" t="s">
        <v>3139</v>
      </c>
      <c r="H1410" s="661" t="s">
        <v>1453</v>
      </c>
      <c r="I1410" s="661" t="s">
        <v>1636</v>
      </c>
      <c r="J1410" s="661" t="s">
        <v>1637</v>
      </c>
      <c r="K1410" s="661" t="s">
        <v>1638</v>
      </c>
      <c r="L1410" s="662">
        <v>124.91</v>
      </c>
      <c r="M1410" s="662">
        <v>374.73</v>
      </c>
      <c r="N1410" s="661">
        <v>3</v>
      </c>
      <c r="O1410" s="742">
        <v>1.5</v>
      </c>
      <c r="P1410" s="662">
        <v>374.73</v>
      </c>
      <c r="Q1410" s="677">
        <v>1</v>
      </c>
      <c r="R1410" s="661">
        <v>3</v>
      </c>
      <c r="S1410" s="677">
        <v>1</v>
      </c>
      <c r="T1410" s="742">
        <v>1.5</v>
      </c>
      <c r="U1410" s="700">
        <v>1</v>
      </c>
    </row>
    <row r="1411" spans="1:21" ht="14.4" customHeight="1" x14ac:dyDescent="0.3">
      <c r="A1411" s="660">
        <v>32</v>
      </c>
      <c r="B1411" s="661" t="s">
        <v>567</v>
      </c>
      <c r="C1411" s="661">
        <v>89301322</v>
      </c>
      <c r="D1411" s="740" t="s">
        <v>4384</v>
      </c>
      <c r="E1411" s="741" t="s">
        <v>2897</v>
      </c>
      <c r="F1411" s="661" t="s">
        <v>2867</v>
      </c>
      <c r="G1411" s="661" t="s">
        <v>3139</v>
      </c>
      <c r="H1411" s="661" t="s">
        <v>1453</v>
      </c>
      <c r="I1411" s="661" t="s">
        <v>4209</v>
      </c>
      <c r="J1411" s="661" t="s">
        <v>1637</v>
      </c>
      <c r="K1411" s="661" t="s">
        <v>3632</v>
      </c>
      <c r="L1411" s="662">
        <v>374.74</v>
      </c>
      <c r="M1411" s="662">
        <v>374.74</v>
      </c>
      <c r="N1411" s="661">
        <v>1</v>
      </c>
      <c r="O1411" s="742">
        <v>0.5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32</v>
      </c>
      <c r="B1412" s="661" t="s">
        <v>567</v>
      </c>
      <c r="C1412" s="661">
        <v>89301322</v>
      </c>
      <c r="D1412" s="740" t="s">
        <v>4384</v>
      </c>
      <c r="E1412" s="741" t="s">
        <v>2897</v>
      </c>
      <c r="F1412" s="661" t="s">
        <v>2867</v>
      </c>
      <c r="G1412" s="661" t="s">
        <v>4210</v>
      </c>
      <c r="H1412" s="661" t="s">
        <v>568</v>
      </c>
      <c r="I1412" s="661" t="s">
        <v>4211</v>
      </c>
      <c r="J1412" s="661" t="s">
        <v>4212</v>
      </c>
      <c r="K1412" s="661" t="s">
        <v>4213</v>
      </c>
      <c r="L1412" s="662">
        <v>0</v>
      </c>
      <c r="M1412" s="662">
        <v>0</v>
      </c>
      <c r="N1412" s="661">
        <v>1</v>
      </c>
      <c r="O1412" s="742">
        <v>1</v>
      </c>
      <c r="P1412" s="662"/>
      <c r="Q1412" s="677"/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32</v>
      </c>
      <c r="B1413" s="661" t="s">
        <v>567</v>
      </c>
      <c r="C1413" s="661">
        <v>89301322</v>
      </c>
      <c r="D1413" s="740" t="s">
        <v>4384</v>
      </c>
      <c r="E1413" s="741" t="s">
        <v>2897</v>
      </c>
      <c r="F1413" s="661" t="s">
        <v>2867</v>
      </c>
      <c r="G1413" s="661" t="s">
        <v>3086</v>
      </c>
      <c r="H1413" s="661" t="s">
        <v>1453</v>
      </c>
      <c r="I1413" s="661" t="s">
        <v>1546</v>
      </c>
      <c r="J1413" s="661" t="s">
        <v>1547</v>
      </c>
      <c r="K1413" s="661" t="s">
        <v>2805</v>
      </c>
      <c r="L1413" s="662">
        <v>65.989999999999995</v>
      </c>
      <c r="M1413" s="662">
        <v>65.989999999999995</v>
      </c>
      <c r="N1413" s="661">
        <v>1</v>
      </c>
      <c r="O1413" s="742">
        <v>0.5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32</v>
      </c>
      <c r="B1414" s="661" t="s">
        <v>567</v>
      </c>
      <c r="C1414" s="661">
        <v>89301322</v>
      </c>
      <c r="D1414" s="740" t="s">
        <v>4384</v>
      </c>
      <c r="E1414" s="741" t="s">
        <v>2897</v>
      </c>
      <c r="F1414" s="661" t="s">
        <v>2867</v>
      </c>
      <c r="G1414" s="661" t="s">
        <v>3070</v>
      </c>
      <c r="H1414" s="661" t="s">
        <v>568</v>
      </c>
      <c r="I1414" s="661" t="s">
        <v>1936</v>
      </c>
      <c r="J1414" s="661" t="s">
        <v>1937</v>
      </c>
      <c r="K1414" s="661" t="s">
        <v>1938</v>
      </c>
      <c r="L1414" s="662">
        <v>0</v>
      </c>
      <c r="M1414" s="662">
        <v>0</v>
      </c>
      <c r="N1414" s="661">
        <v>1</v>
      </c>
      <c r="O1414" s="742">
        <v>0.5</v>
      </c>
      <c r="P1414" s="662">
        <v>0</v>
      </c>
      <c r="Q1414" s="677"/>
      <c r="R1414" s="661">
        <v>1</v>
      </c>
      <c r="S1414" s="677">
        <v>1</v>
      </c>
      <c r="T1414" s="742">
        <v>0.5</v>
      </c>
      <c r="U1414" s="700">
        <v>1</v>
      </c>
    </row>
    <row r="1415" spans="1:21" ht="14.4" customHeight="1" x14ac:dyDescent="0.3">
      <c r="A1415" s="660">
        <v>32</v>
      </c>
      <c r="B1415" s="661" t="s">
        <v>567</v>
      </c>
      <c r="C1415" s="661">
        <v>89301322</v>
      </c>
      <c r="D1415" s="740" t="s">
        <v>4384</v>
      </c>
      <c r="E1415" s="741" t="s">
        <v>2897</v>
      </c>
      <c r="F1415" s="661" t="s">
        <v>2867</v>
      </c>
      <c r="G1415" s="661" t="s">
        <v>2980</v>
      </c>
      <c r="H1415" s="661" t="s">
        <v>568</v>
      </c>
      <c r="I1415" s="661" t="s">
        <v>701</v>
      </c>
      <c r="J1415" s="661" t="s">
        <v>702</v>
      </c>
      <c r="K1415" s="661" t="s">
        <v>2728</v>
      </c>
      <c r="L1415" s="662">
        <v>110.28</v>
      </c>
      <c r="M1415" s="662">
        <v>110.28</v>
      </c>
      <c r="N1415" s="661">
        <v>1</v>
      </c>
      <c r="O1415" s="742">
        <v>1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32</v>
      </c>
      <c r="B1416" s="661" t="s">
        <v>567</v>
      </c>
      <c r="C1416" s="661">
        <v>89301322</v>
      </c>
      <c r="D1416" s="740" t="s">
        <v>4384</v>
      </c>
      <c r="E1416" s="741" t="s">
        <v>2897</v>
      </c>
      <c r="F1416" s="661" t="s">
        <v>2867</v>
      </c>
      <c r="G1416" s="661" t="s">
        <v>2922</v>
      </c>
      <c r="H1416" s="661" t="s">
        <v>568</v>
      </c>
      <c r="I1416" s="661" t="s">
        <v>2923</v>
      </c>
      <c r="J1416" s="661" t="s">
        <v>2046</v>
      </c>
      <c r="K1416" s="661" t="s">
        <v>2924</v>
      </c>
      <c r="L1416" s="662">
        <v>0</v>
      </c>
      <c r="M1416" s="662">
        <v>0</v>
      </c>
      <c r="N1416" s="661">
        <v>1</v>
      </c>
      <c r="O1416" s="742">
        <v>0.5</v>
      </c>
      <c r="P1416" s="662">
        <v>0</v>
      </c>
      <c r="Q1416" s="677"/>
      <c r="R1416" s="661">
        <v>1</v>
      </c>
      <c r="S1416" s="677">
        <v>1</v>
      </c>
      <c r="T1416" s="742">
        <v>0.5</v>
      </c>
      <c r="U1416" s="700">
        <v>1</v>
      </c>
    </row>
    <row r="1417" spans="1:21" ht="14.4" customHeight="1" x14ac:dyDescent="0.3">
      <c r="A1417" s="660">
        <v>32</v>
      </c>
      <c r="B1417" s="661" t="s">
        <v>567</v>
      </c>
      <c r="C1417" s="661">
        <v>89301322</v>
      </c>
      <c r="D1417" s="740" t="s">
        <v>4384</v>
      </c>
      <c r="E1417" s="741" t="s">
        <v>2897</v>
      </c>
      <c r="F1417" s="661" t="s">
        <v>2867</v>
      </c>
      <c r="G1417" s="661" t="s">
        <v>2922</v>
      </c>
      <c r="H1417" s="661" t="s">
        <v>568</v>
      </c>
      <c r="I1417" s="661" t="s">
        <v>4214</v>
      </c>
      <c r="J1417" s="661" t="s">
        <v>2046</v>
      </c>
      <c r="K1417" s="661" t="s">
        <v>4215</v>
      </c>
      <c r="L1417" s="662">
        <v>0</v>
      </c>
      <c r="M1417" s="662">
        <v>0</v>
      </c>
      <c r="N1417" s="661">
        <v>1</v>
      </c>
      <c r="O1417" s="742">
        <v>0.5</v>
      </c>
      <c r="P1417" s="662"/>
      <c r="Q1417" s="677"/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32</v>
      </c>
      <c r="B1418" s="661" t="s">
        <v>567</v>
      </c>
      <c r="C1418" s="661">
        <v>89301322</v>
      </c>
      <c r="D1418" s="740" t="s">
        <v>4384</v>
      </c>
      <c r="E1418" s="741" t="s">
        <v>2897</v>
      </c>
      <c r="F1418" s="661" t="s">
        <v>2867</v>
      </c>
      <c r="G1418" s="661" t="s">
        <v>2930</v>
      </c>
      <c r="H1418" s="661" t="s">
        <v>568</v>
      </c>
      <c r="I1418" s="661" t="s">
        <v>4216</v>
      </c>
      <c r="J1418" s="661" t="s">
        <v>4217</v>
      </c>
      <c r="K1418" s="661" t="s">
        <v>2933</v>
      </c>
      <c r="L1418" s="662">
        <v>0</v>
      </c>
      <c r="M1418" s="662">
        <v>0</v>
      </c>
      <c r="N1418" s="661">
        <v>1</v>
      </c>
      <c r="O1418" s="742">
        <v>1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32</v>
      </c>
      <c r="B1419" s="661" t="s">
        <v>567</v>
      </c>
      <c r="C1419" s="661">
        <v>89301322</v>
      </c>
      <c r="D1419" s="740" t="s">
        <v>4384</v>
      </c>
      <c r="E1419" s="741" t="s">
        <v>2897</v>
      </c>
      <c r="F1419" s="661" t="s">
        <v>2867</v>
      </c>
      <c r="G1419" s="661" t="s">
        <v>2930</v>
      </c>
      <c r="H1419" s="661" t="s">
        <v>568</v>
      </c>
      <c r="I1419" s="661" t="s">
        <v>4218</v>
      </c>
      <c r="J1419" s="661" t="s">
        <v>4217</v>
      </c>
      <c r="K1419" s="661" t="s">
        <v>3155</v>
      </c>
      <c r="L1419" s="662">
        <v>63.7</v>
      </c>
      <c r="M1419" s="662">
        <v>63.7</v>
      </c>
      <c r="N1419" s="661">
        <v>1</v>
      </c>
      <c r="O1419" s="742">
        <v>0.5</v>
      </c>
      <c r="P1419" s="662">
        <v>63.7</v>
      </c>
      <c r="Q1419" s="677">
        <v>1</v>
      </c>
      <c r="R1419" s="661">
        <v>1</v>
      </c>
      <c r="S1419" s="677">
        <v>1</v>
      </c>
      <c r="T1419" s="742">
        <v>0.5</v>
      </c>
      <c r="U1419" s="700">
        <v>1</v>
      </c>
    </row>
    <row r="1420" spans="1:21" ht="14.4" customHeight="1" x14ac:dyDescent="0.3">
      <c r="A1420" s="660">
        <v>32</v>
      </c>
      <c r="B1420" s="661" t="s">
        <v>567</v>
      </c>
      <c r="C1420" s="661">
        <v>89301322</v>
      </c>
      <c r="D1420" s="740" t="s">
        <v>4384</v>
      </c>
      <c r="E1420" s="741" t="s">
        <v>2897</v>
      </c>
      <c r="F1420" s="661" t="s">
        <v>2867</v>
      </c>
      <c r="G1420" s="661" t="s">
        <v>3031</v>
      </c>
      <c r="H1420" s="661" t="s">
        <v>568</v>
      </c>
      <c r="I1420" s="661" t="s">
        <v>900</v>
      </c>
      <c r="J1420" s="661" t="s">
        <v>901</v>
      </c>
      <c r="K1420" s="661" t="s">
        <v>902</v>
      </c>
      <c r="L1420" s="662">
        <v>33</v>
      </c>
      <c r="M1420" s="662">
        <v>165</v>
      </c>
      <c r="N1420" s="661">
        <v>5</v>
      </c>
      <c r="O1420" s="742">
        <v>2.5</v>
      </c>
      <c r="P1420" s="662">
        <v>99</v>
      </c>
      <c r="Q1420" s="677">
        <v>0.6</v>
      </c>
      <c r="R1420" s="661">
        <v>3</v>
      </c>
      <c r="S1420" s="677">
        <v>0.6</v>
      </c>
      <c r="T1420" s="742">
        <v>2</v>
      </c>
      <c r="U1420" s="700">
        <v>0.8</v>
      </c>
    </row>
    <row r="1421" spans="1:21" ht="14.4" customHeight="1" x14ac:dyDescent="0.3">
      <c r="A1421" s="660">
        <v>32</v>
      </c>
      <c r="B1421" s="661" t="s">
        <v>567</v>
      </c>
      <c r="C1421" s="661">
        <v>89301322</v>
      </c>
      <c r="D1421" s="740" t="s">
        <v>4384</v>
      </c>
      <c r="E1421" s="741" t="s">
        <v>2897</v>
      </c>
      <c r="F1421" s="661" t="s">
        <v>2867</v>
      </c>
      <c r="G1421" s="661" t="s">
        <v>3031</v>
      </c>
      <c r="H1421" s="661" t="s">
        <v>568</v>
      </c>
      <c r="I1421" s="661" t="s">
        <v>3032</v>
      </c>
      <c r="J1421" s="661" t="s">
        <v>3033</v>
      </c>
      <c r="K1421" s="661" t="s">
        <v>3034</v>
      </c>
      <c r="L1421" s="662">
        <v>0</v>
      </c>
      <c r="M1421" s="662">
        <v>0</v>
      </c>
      <c r="N1421" s="661">
        <v>4</v>
      </c>
      <c r="O1421" s="742">
        <v>2</v>
      </c>
      <c r="P1421" s="662">
        <v>0</v>
      </c>
      <c r="Q1421" s="677"/>
      <c r="R1421" s="661">
        <v>3</v>
      </c>
      <c r="S1421" s="677">
        <v>0.75</v>
      </c>
      <c r="T1421" s="742">
        <v>1.5</v>
      </c>
      <c r="U1421" s="700">
        <v>0.75</v>
      </c>
    </row>
    <row r="1422" spans="1:21" ht="14.4" customHeight="1" x14ac:dyDescent="0.3">
      <c r="A1422" s="660">
        <v>32</v>
      </c>
      <c r="B1422" s="661" t="s">
        <v>567</v>
      </c>
      <c r="C1422" s="661">
        <v>89301322</v>
      </c>
      <c r="D1422" s="740" t="s">
        <v>4384</v>
      </c>
      <c r="E1422" s="741" t="s">
        <v>2897</v>
      </c>
      <c r="F1422" s="661" t="s">
        <v>2867</v>
      </c>
      <c r="G1422" s="661" t="s">
        <v>3480</v>
      </c>
      <c r="H1422" s="661" t="s">
        <v>568</v>
      </c>
      <c r="I1422" s="661" t="s">
        <v>2517</v>
      </c>
      <c r="J1422" s="661" t="s">
        <v>2518</v>
      </c>
      <c r="K1422" s="661" t="s">
        <v>3481</v>
      </c>
      <c r="L1422" s="662">
        <v>34.6</v>
      </c>
      <c r="M1422" s="662">
        <v>34.6</v>
      </c>
      <c r="N1422" s="661">
        <v>1</v>
      </c>
      <c r="O1422" s="742">
        <v>1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32</v>
      </c>
      <c r="B1423" s="661" t="s">
        <v>567</v>
      </c>
      <c r="C1423" s="661">
        <v>89301322</v>
      </c>
      <c r="D1423" s="740" t="s">
        <v>4384</v>
      </c>
      <c r="E1423" s="741" t="s">
        <v>2897</v>
      </c>
      <c r="F1423" s="661" t="s">
        <v>2867</v>
      </c>
      <c r="G1423" s="661" t="s">
        <v>2934</v>
      </c>
      <c r="H1423" s="661" t="s">
        <v>568</v>
      </c>
      <c r="I1423" s="661" t="s">
        <v>4219</v>
      </c>
      <c r="J1423" s="661" t="s">
        <v>4220</v>
      </c>
      <c r="K1423" s="661" t="s">
        <v>4221</v>
      </c>
      <c r="L1423" s="662">
        <v>1434.31</v>
      </c>
      <c r="M1423" s="662">
        <v>1434.31</v>
      </c>
      <c r="N1423" s="661">
        <v>1</v>
      </c>
      <c r="O1423" s="742">
        <v>0.5</v>
      </c>
      <c r="P1423" s="662">
        <v>1434.31</v>
      </c>
      <c r="Q1423" s="677">
        <v>1</v>
      </c>
      <c r="R1423" s="661">
        <v>1</v>
      </c>
      <c r="S1423" s="677">
        <v>1</v>
      </c>
      <c r="T1423" s="742">
        <v>0.5</v>
      </c>
      <c r="U1423" s="700">
        <v>1</v>
      </c>
    </row>
    <row r="1424" spans="1:21" ht="14.4" customHeight="1" x14ac:dyDescent="0.3">
      <c r="A1424" s="660">
        <v>32</v>
      </c>
      <c r="B1424" s="661" t="s">
        <v>567</v>
      </c>
      <c r="C1424" s="661">
        <v>89301322</v>
      </c>
      <c r="D1424" s="740" t="s">
        <v>4384</v>
      </c>
      <c r="E1424" s="741" t="s">
        <v>2897</v>
      </c>
      <c r="F1424" s="661" t="s">
        <v>2867</v>
      </c>
      <c r="G1424" s="661" t="s">
        <v>3012</v>
      </c>
      <c r="H1424" s="661" t="s">
        <v>568</v>
      </c>
      <c r="I1424" s="661" t="s">
        <v>3165</v>
      </c>
      <c r="J1424" s="661" t="s">
        <v>3014</v>
      </c>
      <c r="K1424" s="661"/>
      <c r="L1424" s="662">
        <v>2214.85</v>
      </c>
      <c r="M1424" s="662">
        <v>4429.7</v>
      </c>
      <c r="N1424" s="661">
        <v>2</v>
      </c>
      <c r="O1424" s="742">
        <v>1.5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32</v>
      </c>
      <c r="B1425" s="661" t="s">
        <v>567</v>
      </c>
      <c r="C1425" s="661">
        <v>89301322</v>
      </c>
      <c r="D1425" s="740" t="s">
        <v>4384</v>
      </c>
      <c r="E1425" s="741" t="s">
        <v>2897</v>
      </c>
      <c r="F1425" s="661" t="s">
        <v>2867</v>
      </c>
      <c r="G1425" s="661" t="s">
        <v>2939</v>
      </c>
      <c r="H1425" s="661" t="s">
        <v>568</v>
      </c>
      <c r="I1425" s="661" t="s">
        <v>1719</v>
      </c>
      <c r="J1425" s="661" t="s">
        <v>1720</v>
      </c>
      <c r="K1425" s="661" t="s">
        <v>2763</v>
      </c>
      <c r="L1425" s="662">
        <v>111.72</v>
      </c>
      <c r="M1425" s="662">
        <v>1675.8000000000002</v>
      </c>
      <c r="N1425" s="661">
        <v>15</v>
      </c>
      <c r="O1425" s="742">
        <v>4</v>
      </c>
      <c r="P1425" s="662">
        <v>1228.92</v>
      </c>
      <c r="Q1425" s="677">
        <v>0.73333333333333328</v>
      </c>
      <c r="R1425" s="661">
        <v>11</v>
      </c>
      <c r="S1425" s="677">
        <v>0.73333333333333328</v>
      </c>
      <c r="T1425" s="742">
        <v>2.5</v>
      </c>
      <c r="U1425" s="700">
        <v>0.625</v>
      </c>
    </row>
    <row r="1426" spans="1:21" ht="14.4" customHeight="1" x14ac:dyDescent="0.3">
      <c r="A1426" s="660">
        <v>32</v>
      </c>
      <c r="B1426" s="661" t="s">
        <v>567</v>
      </c>
      <c r="C1426" s="661">
        <v>89301322</v>
      </c>
      <c r="D1426" s="740" t="s">
        <v>4384</v>
      </c>
      <c r="E1426" s="741" t="s">
        <v>2897</v>
      </c>
      <c r="F1426" s="661" t="s">
        <v>2867</v>
      </c>
      <c r="G1426" s="661" t="s">
        <v>2939</v>
      </c>
      <c r="H1426" s="661" t="s">
        <v>568</v>
      </c>
      <c r="I1426" s="661" t="s">
        <v>3574</v>
      </c>
      <c r="J1426" s="661" t="s">
        <v>1720</v>
      </c>
      <c r="K1426" s="661" t="s">
        <v>3575</v>
      </c>
      <c r="L1426" s="662">
        <v>0</v>
      </c>
      <c r="M1426" s="662">
        <v>0</v>
      </c>
      <c r="N1426" s="661">
        <v>8</v>
      </c>
      <c r="O1426" s="742">
        <v>1</v>
      </c>
      <c r="P1426" s="662">
        <v>0</v>
      </c>
      <c r="Q1426" s="677"/>
      <c r="R1426" s="661">
        <v>5</v>
      </c>
      <c r="S1426" s="677">
        <v>0.625</v>
      </c>
      <c r="T1426" s="742">
        <v>0.5</v>
      </c>
      <c r="U1426" s="700">
        <v>0.5</v>
      </c>
    </row>
    <row r="1427" spans="1:21" ht="14.4" customHeight="1" x14ac:dyDescent="0.3">
      <c r="A1427" s="660">
        <v>32</v>
      </c>
      <c r="B1427" s="661" t="s">
        <v>567</v>
      </c>
      <c r="C1427" s="661">
        <v>89301322</v>
      </c>
      <c r="D1427" s="740" t="s">
        <v>4384</v>
      </c>
      <c r="E1427" s="741" t="s">
        <v>2897</v>
      </c>
      <c r="F1427" s="661" t="s">
        <v>2867</v>
      </c>
      <c r="G1427" s="661" t="s">
        <v>3041</v>
      </c>
      <c r="H1427" s="661" t="s">
        <v>568</v>
      </c>
      <c r="I1427" s="661" t="s">
        <v>774</v>
      </c>
      <c r="J1427" s="661" t="s">
        <v>3264</v>
      </c>
      <c r="K1427" s="661" t="s">
        <v>3265</v>
      </c>
      <c r="L1427" s="662">
        <v>73.989999999999995</v>
      </c>
      <c r="M1427" s="662">
        <v>221.96999999999997</v>
      </c>
      <c r="N1427" s="661">
        <v>3</v>
      </c>
      <c r="O1427" s="742">
        <v>0.5</v>
      </c>
      <c r="P1427" s="662"/>
      <c r="Q1427" s="677">
        <v>0</v>
      </c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32</v>
      </c>
      <c r="B1428" s="661" t="s">
        <v>567</v>
      </c>
      <c r="C1428" s="661">
        <v>89301322</v>
      </c>
      <c r="D1428" s="740" t="s">
        <v>4384</v>
      </c>
      <c r="E1428" s="741" t="s">
        <v>2897</v>
      </c>
      <c r="F1428" s="661" t="s">
        <v>2867</v>
      </c>
      <c r="G1428" s="661" t="s">
        <v>4222</v>
      </c>
      <c r="H1428" s="661" t="s">
        <v>568</v>
      </c>
      <c r="I1428" s="661" t="s">
        <v>4223</v>
      </c>
      <c r="J1428" s="661" t="s">
        <v>4224</v>
      </c>
      <c r="K1428" s="661" t="s">
        <v>4225</v>
      </c>
      <c r="L1428" s="662">
        <v>0</v>
      </c>
      <c r="M1428" s="662">
        <v>0</v>
      </c>
      <c r="N1428" s="661">
        <v>2</v>
      </c>
      <c r="O1428" s="742">
        <v>0.5</v>
      </c>
      <c r="P1428" s="662">
        <v>0</v>
      </c>
      <c r="Q1428" s="677"/>
      <c r="R1428" s="661">
        <v>2</v>
      </c>
      <c r="S1428" s="677">
        <v>1</v>
      </c>
      <c r="T1428" s="742">
        <v>0.5</v>
      </c>
      <c r="U1428" s="700">
        <v>1</v>
      </c>
    </row>
    <row r="1429" spans="1:21" ht="14.4" customHeight="1" x14ac:dyDescent="0.3">
      <c r="A1429" s="660">
        <v>32</v>
      </c>
      <c r="B1429" s="661" t="s">
        <v>567</v>
      </c>
      <c r="C1429" s="661">
        <v>89301322</v>
      </c>
      <c r="D1429" s="740" t="s">
        <v>4384</v>
      </c>
      <c r="E1429" s="741" t="s">
        <v>2897</v>
      </c>
      <c r="F1429" s="661" t="s">
        <v>2867</v>
      </c>
      <c r="G1429" s="661" t="s">
        <v>3184</v>
      </c>
      <c r="H1429" s="661" t="s">
        <v>1453</v>
      </c>
      <c r="I1429" s="661" t="s">
        <v>3319</v>
      </c>
      <c r="J1429" s="661" t="s">
        <v>2552</v>
      </c>
      <c r="K1429" s="661" t="s">
        <v>3320</v>
      </c>
      <c r="L1429" s="662">
        <v>48.37</v>
      </c>
      <c r="M1429" s="662">
        <v>48.37</v>
      </c>
      <c r="N1429" s="661">
        <v>1</v>
      </c>
      <c r="O1429" s="742">
        <v>0.5</v>
      </c>
      <c r="P1429" s="662">
        <v>48.37</v>
      </c>
      <c r="Q1429" s="677">
        <v>1</v>
      </c>
      <c r="R1429" s="661">
        <v>1</v>
      </c>
      <c r="S1429" s="677">
        <v>1</v>
      </c>
      <c r="T1429" s="742">
        <v>0.5</v>
      </c>
      <c r="U1429" s="700">
        <v>1</v>
      </c>
    </row>
    <row r="1430" spans="1:21" ht="14.4" customHeight="1" x14ac:dyDescent="0.3">
      <c r="A1430" s="660">
        <v>32</v>
      </c>
      <c r="B1430" s="661" t="s">
        <v>567</v>
      </c>
      <c r="C1430" s="661">
        <v>89301322</v>
      </c>
      <c r="D1430" s="740" t="s">
        <v>4384</v>
      </c>
      <c r="E1430" s="741" t="s">
        <v>2897</v>
      </c>
      <c r="F1430" s="661" t="s">
        <v>2867</v>
      </c>
      <c r="G1430" s="661" t="s">
        <v>3184</v>
      </c>
      <c r="H1430" s="661" t="s">
        <v>1453</v>
      </c>
      <c r="I1430" s="661" t="s">
        <v>2344</v>
      </c>
      <c r="J1430" s="661" t="s">
        <v>2345</v>
      </c>
      <c r="K1430" s="661" t="s">
        <v>2830</v>
      </c>
      <c r="L1430" s="662">
        <v>82.99</v>
      </c>
      <c r="M1430" s="662">
        <v>82.99</v>
      </c>
      <c r="N1430" s="661">
        <v>1</v>
      </c>
      <c r="O1430" s="742">
        <v>0.5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32</v>
      </c>
      <c r="B1431" s="661" t="s">
        <v>567</v>
      </c>
      <c r="C1431" s="661">
        <v>89301322</v>
      </c>
      <c r="D1431" s="740" t="s">
        <v>4384</v>
      </c>
      <c r="E1431" s="741" t="s">
        <v>2897</v>
      </c>
      <c r="F1431" s="661" t="s">
        <v>2867</v>
      </c>
      <c r="G1431" s="661" t="s">
        <v>3370</v>
      </c>
      <c r="H1431" s="661" t="s">
        <v>1453</v>
      </c>
      <c r="I1431" s="661" t="s">
        <v>4226</v>
      </c>
      <c r="J1431" s="661" t="s">
        <v>4227</v>
      </c>
      <c r="K1431" s="661" t="s">
        <v>4228</v>
      </c>
      <c r="L1431" s="662">
        <v>86.43</v>
      </c>
      <c r="M1431" s="662">
        <v>259.29000000000002</v>
      </c>
      <c r="N1431" s="661">
        <v>3</v>
      </c>
      <c r="O1431" s="742">
        <v>2.5</v>
      </c>
      <c r="P1431" s="662">
        <v>259.29000000000002</v>
      </c>
      <c r="Q1431" s="677">
        <v>1</v>
      </c>
      <c r="R1431" s="661">
        <v>3</v>
      </c>
      <c r="S1431" s="677">
        <v>1</v>
      </c>
      <c r="T1431" s="742">
        <v>2.5</v>
      </c>
      <c r="U1431" s="700">
        <v>1</v>
      </c>
    </row>
    <row r="1432" spans="1:21" ht="14.4" customHeight="1" x14ac:dyDescent="0.3">
      <c r="A1432" s="660">
        <v>32</v>
      </c>
      <c r="B1432" s="661" t="s">
        <v>567</v>
      </c>
      <c r="C1432" s="661">
        <v>89301322</v>
      </c>
      <c r="D1432" s="740" t="s">
        <v>4384</v>
      </c>
      <c r="E1432" s="741" t="s">
        <v>2897</v>
      </c>
      <c r="F1432" s="661" t="s">
        <v>2867</v>
      </c>
      <c r="G1432" s="661" t="s">
        <v>4229</v>
      </c>
      <c r="H1432" s="661" t="s">
        <v>568</v>
      </c>
      <c r="I1432" s="661" t="s">
        <v>1592</v>
      </c>
      <c r="J1432" s="661" t="s">
        <v>4230</v>
      </c>
      <c r="K1432" s="661" t="s">
        <v>4231</v>
      </c>
      <c r="L1432" s="662">
        <v>0</v>
      </c>
      <c r="M1432" s="662">
        <v>0</v>
      </c>
      <c r="N1432" s="661">
        <v>3</v>
      </c>
      <c r="O1432" s="742">
        <v>1.5</v>
      </c>
      <c r="P1432" s="662">
        <v>0</v>
      </c>
      <c r="Q1432" s="677"/>
      <c r="R1432" s="661">
        <v>3</v>
      </c>
      <c r="S1432" s="677">
        <v>1</v>
      </c>
      <c r="T1432" s="742">
        <v>1.5</v>
      </c>
      <c r="U1432" s="700">
        <v>1</v>
      </c>
    </row>
    <row r="1433" spans="1:21" ht="14.4" customHeight="1" x14ac:dyDescent="0.3">
      <c r="A1433" s="660">
        <v>32</v>
      </c>
      <c r="B1433" s="661" t="s">
        <v>567</v>
      </c>
      <c r="C1433" s="661">
        <v>89301322</v>
      </c>
      <c r="D1433" s="740" t="s">
        <v>4384</v>
      </c>
      <c r="E1433" s="741" t="s">
        <v>2897</v>
      </c>
      <c r="F1433" s="661" t="s">
        <v>2867</v>
      </c>
      <c r="G1433" s="661" t="s">
        <v>4232</v>
      </c>
      <c r="H1433" s="661" t="s">
        <v>568</v>
      </c>
      <c r="I1433" s="661" t="s">
        <v>4233</v>
      </c>
      <c r="J1433" s="661" t="s">
        <v>4234</v>
      </c>
      <c r="K1433" s="661" t="s">
        <v>3203</v>
      </c>
      <c r="L1433" s="662">
        <v>0</v>
      </c>
      <c r="M1433" s="662">
        <v>0</v>
      </c>
      <c r="N1433" s="661">
        <v>4</v>
      </c>
      <c r="O1433" s="742">
        <v>1</v>
      </c>
      <c r="P1433" s="662">
        <v>0</v>
      </c>
      <c r="Q1433" s="677"/>
      <c r="R1433" s="661">
        <v>4</v>
      </c>
      <c r="S1433" s="677">
        <v>1</v>
      </c>
      <c r="T1433" s="742">
        <v>1</v>
      </c>
      <c r="U1433" s="700">
        <v>1</v>
      </c>
    </row>
    <row r="1434" spans="1:21" ht="14.4" customHeight="1" x14ac:dyDescent="0.3">
      <c r="A1434" s="660">
        <v>32</v>
      </c>
      <c r="B1434" s="661" t="s">
        <v>567</v>
      </c>
      <c r="C1434" s="661">
        <v>89301322</v>
      </c>
      <c r="D1434" s="740" t="s">
        <v>4384</v>
      </c>
      <c r="E1434" s="741" t="s">
        <v>2897</v>
      </c>
      <c r="F1434" s="661" t="s">
        <v>2867</v>
      </c>
      <c r="G1434" s="661" t="s">
        <v>2949</v>
      </c>
      <c r="H1434" s="661" t="s">
        <v>1453</v>
      </c>
      <c r="I1434" s="661" t="s">
        <v>1590</v>
      </c>
      <c r="J1434" s="661" t="s">
        <v>1479</v>
      </c>
      <c r="K1434" s="661" t="s">
        <v>1591</v>
      </c>
      <c r="L1434" s="662">
        <v>543.39</v>
      </c>
      <c r="M1434" s="662">
        <v>30429.840000000004</v>
      </c>
      <c r="N1434" s="661">
        <v>56</v>
      </c>
      <c r="O1434" s="742">
        <v>8.5</v>
      </c>
      <c r="P1434" s="662">
        <v>21735.600000000002</v>
      </c>
      <c r="Q1434" s="677">
        <v>0.7142857142857143</v>
      </c>
      <c r="R1434" s="661">
        <v>40</v>
      </c>
      <c r="S1434" s="677">
        <v>0.7142857142857143</v>
      </c>
      <c r="T1434" s="742">
        <v>5.5</v>
      </c>
      <c r="U1434" s="700">
        <v>0.6470588235294118</v>
      </c>
    </row>
    <row r="1435" spans="1:21" ht="14.4" customHeight="1" x14ac:dyDescent="0.3">
      <c r="A1435" s="660">
        <v>32</v>
      </c>
      <c r="B1435" s="661" t="s">
        <v>567</v>
      </c>
      <c r="C1435" s="661">
        <v>89301322</v>
      </c>
      <c r="D1435" s="740" t="s">
        <v>4384</v>
      </c>
      <c r="E1435" s="741" t="s">
        <v>2897</v>
      </c>
      <c r="F1435" s="661" t="s">
        <v>2867</v>
      </c>
      <c r="G1435" s="661" t="s">
        <v>3598</v>
      </c>
      <c r="H1435" s="661" t="s">
        <v>568</v>
      </c>
      <c r="I1435" s="661" t="s">
        <v>4036</v>
      </c>
      <c r="J1435" s="661" t="s">
        <v>3600</v>
      </c>
      <c r="K1435" s="661" t="s">
        <v>3601</v>
      </c>
      <c r="L1435" s="662">
        <v>134.47999999999999</v>
      </c>
      <c r="M1435" s="662">
        <v>134.47999999999999</v>
      </c>
      <c r="N1435" s="661">
        <v>1</v>
      </c>
      <c r="O1435" s="742">
        <v>0.5</v>
      </c>
      <c r="P1435" s="662">
        <v>134.47999999999999</v>
      </c>
      <c r="Q1435" s="677">
        <v>1</v>
      </c>
      <c r="R1435" s="661">
        <v>1</v>
      </c>
      <c r="S1435" s="677">
        <v>1</v>
      </c>
      <c r="T1435" s="742">
        <v>0.5</v>
      </c>
      <c r="U1435" s="700">
        <v>1</v>
      </c>
    </row>
    <row r="1436" spans="1:21" ht="14.4" customHeight="1" x14ac:dyDescent="0.3">
      <c r="A1436" s="660">
        <v>32</v>
      </c>
      <c r="B1436" s="661" t="s">
        <v>567</v>
      </c>
      <c r="C1436" s="661">
        <v>89301322</v>
      </c>
      <c r="D1436" s="740" t="s">
        <v>4384</v>
      </c>
      <c r="E1436" s="741" t="s">
        <v>2897</v>
      </c>
      <c r="F1436" s="661" t="s">
        <v>2867</v>
      </c>
      <c r="G1436" s="661" t="s">
        <v>3059</v>
      </c>
      <c r="H1436" s="661" t="s">
        <v>1453</v>
      </c>
      <c r="I1436" s="661" t="s">
        <v>2340</v>
      </c>
      <c r="J1436" s="661" t="s">
        <v>2341</v>
      </c>
      <c r="K1436" s="661" t="s">
        <v>2843</v>
      </c>
      <c r="L1436" s="662">
        <v>48.42</v>
      </c>
      <c r="M1436" s="662">
        <v>48.42</v>
      </c>
      <c r="N1436" s="661">
        <v>1</v>
      </c>
      <c r="O1436" s="742">
        <v>0.5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32</v>
      </c>
      <c r="B1437" s="661" t="s">
        <v>567</v>
      </c>
      <c r="C1437" s="661">
        <v>89301322</v>
      </c>
      <c r="D1437" s="740" t="s">
        <v>4384</v>
      </c>
      <c r="E1437" s="741" t="s">
        <v>2897</v>
      </c>
      <c r="F1437" s="661" t="s">
        <v>2867</v>
      </c>
      <c r="G1437" s="661" t="s">
        <v>3000</v>
      </c>
      <c r="H1437" s="661" t="s">
        <v>568</v>
      </c>
      <c r="I1437" s="661" t="s">
        <v>1723</v>
      </c>
      <c r="J1437" s="661" t="s">
        <v>1724</v>
      </c>
      <c r="K1437" s="661" t="s">
        <v>3001</v>
      </c>
      <c r="L1437" s="662">
        <v>66.819999999999993</v>
      </c>
      <c r="M1437" s="662">
        <v>735.02</v>
      </c>
      <c r="N1437" s="661">
        <v>11</v>
      </c>
      <c r="O1437" s="742">
        <v>5</v>
      </c>
      <c r="P1437" s="662">
        <v>400.91999999999996</v>
      </c>
      <c r="Q1437" s="677">
        <v>0.54545454545454541</v>
      </c>
      <c r="R1437" s="661">
        <v>6</v>
      </c>
      <c r="S1437" s="677">
        <v>0.54545454545454541</v>
      </c>
      <c r="T1437" s="742">
        <v>2.5</v>
      </c>
      <c r="U1437" s="700">
        <v>0.5</v>
      </c>
    </row>
    <row r="1438" spans="1:21" ht="14.4" customHeight="1" x14ac:dyDescent="0.3">
      <c r="A1438" s="660">
        <v>32</v>
      </c>
      <c r="B1438" s="661" t="s">
        <v>567</v>
      </c>
      <c r="C1438" s="661">
        <v>89301322</v>
      </c>
      <c r="D1438" s="740" t="s">
        <v>4384</v>
      </c>
      <c r="E1438" s="741" t="s">
        <v>2897</v>
      </c>
      <c r="F1438" s="661" t="s">
        <v>2867</v>
      </c>
      <c r="G1438" s="661" t="s">
        <v>3000</v>
      </c>
      <c r="H1438" s="661" t="s">
        <v>568</v>
      </c>
      <c r="I1438" s="661" t="s">
        <v>4235</v>
      </c>
      <c r="J1438" s="661" t="s">
        <v>1724</v>
      </c>
      <c r="K1438" s="661" t="s">
        <v>4236</v>
      </c>
      <c r="L1438" s="662">
        <v>0</v>
      </c>
      <c r="M1438" s="662">
        <v>0</v>
      </c>
      <c r="N1438" s="661">
        <v>1</v>
      </c>
      <c r="O1438" s="742">
        <v>0.5</v>
      </c>
      <c r="P1438" s="662"/>
      <c r="Q1438" s="677"/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32</v>
      </c>
      <c r="B1439" s="661" t="s">
        <v>567</v>
      </c>
      <c r="C1439" s="661">
        <v>89301322</v>
      </c>
      <c r="D1439" s="740" t="s">
        <v>4384</v>
      </c>
      <c r="E1439" s="741" t="s">
        <v>2897</v>
      </c>
      <c r="F1439" s="661" t="s">
        <v>2867</v>
      </c>
      <c r="G1439" s="661" t="s">
        <v>3000</v>
      </c>
      <c r="H1439" s="661" t="s">
        <v>568</v>
      </c>
      <c r="I1439" s="661" t="s">
        <v>3021</v>
      </c>
      <c r="J1439" s="661" t="s">
        <v>1724</v>
      </c>
      <c r="K1439" s="661" t="s">
        <v>2783</v>
      </c>
      <c r="L1439" s="662">
        <v>0</v>
      </c>
      <c r="M1439" s="662">
        <v>0</v>
      </c>
      <c r="N1439" s="661">
        <v>1</v>
      </c>
      <c r="O1439" s="742">
        <v>0.5</v>
      </c>
      <c r="P1439" s="662">
        <v>0</v>
      </c>
      <c r="Q1439" s="677"/>
      <c r="R1439" s="661">
        <v>1</v>
      </c>
      <c r="S1439" s="677">
        <v>1</v>
      </c>
      <c r="T1439" s="742">
        <v>0.5</v>
      </c>
      <c r="U1439" s="700">
        <v>1</v>
      </c>
    </row>
    <row r="1440" spans="1:21" ht="14.4" customHeight="1" x14ac:dyDescent="0.3">
      <c r="A1440" s="660">
        <v>32</v>
      </c>
      <c r="B1440" s="661" t="s">
        <v>567</v>
      </c>
      <c r="C1440" s="661">
        <v>89301322</v>
      </c>
      <c r="D1440" s="740" t="s">
        <v>4384</v>
      </c>
      <c r="E1440" s="741" t="s">
        <v>2897</v>
      </c>
      <c r="F1440" s="661" t="s">
        <v>2867</v>
      </c>
      <c r="G1440" s="661" t="s">
        <v>2954</v>
      </c>
      <c r="H1440" s="661" t="s">
        <v>568</v>
      </c>
      <c r="I1440" s="661" t="s">
        <v>3002</v>
      </c>
      <c r="J1440" s="661" t="s">
        <v>3003</v>
      </c>
      <c r="K1440" s="661" t="s">
        <v>3004</v>
      </c>
      <c r="L1440" s="662">
        <v>334.66</v>
      </c>
      <c r="M1440" s="662">
        <v>334.66</v>
      </c>
      <c r="N1440" s="661">
        <v>1</v>
      </c>
      <c r="O1440" s="742">
        <v>0.5</v>
      </c>
      <c r="P1440" s="662">
        <v>334.66</v>
      </c>
      <c r="Q1440" s="677">
        <v>1</v>
      </c>
      <c r="R1440" s="661">
        <v>1</v>
      </c>
      <c r="S1440" s="677">
        <v>1</v>
      </c>
      <c r="T1440" s="742">
        <v>0.5</v>
      </c>
      <c r="U1440" s="700">
        <v>1</v>
      </c>
    </row>
    <row r="1441" spans="1:21" ht="14.4" customHeight="1" x14ac:dyDescent="0.3">
      <c r="A1441" s="660">
        <v>32</v>
      </c>
      <c r="B1441" s="661" t="s">
        <v>567</v>
      </c>
      <c r="C1441" s="661">
        <v>89301322</v>
      </c>
      <c r="D1441" s="740" t="s">
        <v>4384</v>
      </c>
      <c r="E1441" s="741" t="s">
        <v>2897</v>
      </c>
      <c r="F1441" s="661" t="s">
        <v>2867</v>
      </c>
      <c r="G1441" s="661" t="s">
        <v>2954</v>
      </c>
      <c r="H1441" s="661" t="s">
        <v>568</v>
      </c>
      <c r="I1441" s="661" t="s">
        <v>2955</v>
      </c>
      <c r="J1441" s="661" t="s">
        <v>2956</v>
      </c>
      <c r="K1441" s="661" t="s">
        <v>2957</v>
      </c>
      <c r="L1441" s="662">
        <v>93.71</v>
      </c>
      <c r="M1441" s="662">
        <v>281.13</v>
      </c>
      <c r="N1441" s="661">
        <v>3</v>
      </c>
      <c r="O1441" s="742">
        <v>1</v>
      </c>
      <c r="P1441" s="662">
        <v>281.13</v>
      </c>
      <c r="Q1441" s="677">
        <v>1</v>
      </c>
      <c r="R1441" s="661">
        <v>3</v>
      </c>
      <c r="S1441" s="677">
        <v>1</v>
      </c>
      <c r="T1441" s="742">
        <v>1</v>
      </c>
      <c r="U1441" s="700">
        <v>1</v>
      </c>
    </row>
    <row r="1442" spans="1:21" ht="14.4" customHeight="1" x14ac:dyDescent="0.3">
      <c r="A1442" s="660">
        <v>32</v>
      </c>
      <c r="B1442" s="661" t="s">
        <v>567</v>
      </c>
      <c r="C1442" s="661">
        <v>89301322</v>
      </c>
      <c r="D1442" s="740" t="s">
        <v>4384</v>
      </c>
      <c r="E1442" s="741" t="s">
        <v>2897</v>
      </c>
      <c r="F1442" s="661" t="s">
        <v>2867</v>
      </c>
      <c r="G1442" s="661" t="s">
        <v>2954</v>
      </c>
      <c r="H1442" s="661" t="s">
        <v>568</v>
      </c>
      <c r="I1442" s="661" t="s">
        <v>3005</v>
      </c>
      <c r="J1442" s="661" t="s">
        <v>2956</v>
      </c>
      <c r="K1442" s="661" t="s">
        <v>722</v>
      </c>
      <c r="L1442" s="662">
        <v>301.2</v>
      </c>
      <c r="M1442" s="662">
        <v>602.4</v>
      </c>
      <c r="N1442" s="661">
        <v>2</v>
      </c>
      <c r="O1442" s="742">
        <v>1</v>
      </c>
      <c r="P1442" s="662">
        <v>301.2</v>
      </c>
      <c r="Q1442" s="677">
        <v>0.5</v>
      </c>
      <c r="R1442" s="661">
        <v>1</v>
      </c>
      <c r="S1442" s="677">
        <v>0.5</v>
      </c>
      <c r="T1442" s="742">
        <v>0.5</v>
      </c>
      <c r="U1442" s="700">
        <v>0.5</v>
      </c>
    </row>
    <row r="1443" spans="1:21" ht="14.4" customHeight="1" x14ac:dyDescent="0.3">
      <c r="A1443" s="660">
        <v>32</v>
      </c>
      <c r="B1443" s="661" t="s">
        <v>567</v>
      </c>
      <c r="C1443" s="661">
        <v>89301322</v>
      </c>
      <c r="D1443" s="740" t="s">
        <v>4384</v>
      </c>
      <c r="E1443" s="741" t="s">
        <v>2897</v>
      </c>
      <c r="F1443" s="661" t="s">
        <v>2867</v>
      </c>
      <c r="G1443" s="661" t="s">
        <v>2954</v>
      </c>
      <c r="H1443" s="661" t="s">
        <v>568</v>
      </c>
      <c r="I1443" s="661" t="s">
        <v>3275</v>
      </c>
      <c r="J1443" s="661" t="s">
        <v>721</v>
      </c>
      <c r="K1443" s="661" t="s">
        <v>2957</v>
      </c>
      <c r="L1443" s="662">
        <v>93.71</v>
      </c>
      <c r="M1443" s="662">
        <v>93.71</v>
      </c>
      <c r="N1443" s="661">
        <v>1</v>
      </c>
      <c r="O1443" s="742">
        <v>1</v>
      </c>
      <c r="P1443" s="662">
        <v>93.71</v>
      </c>
      <c r="Q1443" s="677">
        <v>1</v>
      </c>
      <c r="R1443" s="661">
        <v>1</v>
      </c>
      <c r="S1443" s="677">
        <v>1</v>
      </c>
      <c r="T1443" s="742">
        <v>1</v>
      </c>
      <c r="U1443" s="700">
        <v>1</v>
      </c>
    </row>
    <row r="1444" spans="1:21" ht="14.4" customHeight="1" x14ac:dyDescent="0.3">
      <c r="A1444" s="660">
        <v>32</v>
      </c>
      <c r="B1444" s="661" t="s">
        <v>567</v>
      </c>
      <c r="C1444" s="661">
        <v>89301322</v>
      </c>
      <c r="D1444" s="740" t="s">
        <v>4384</v>
      </c>
      <c r="E1444" s="741" t="s">
        <v>2897</v>
      </c>
      <c r="F1444" s="661" t="s">
        <v>2867</v>
      </c>
      <c r="G1444" s="661" t="s">
        <v>2954</v>
      </c>
      <c r="H1444" s="661" t="s">
        <v>568</v>
      </c>
      <c r="I1444" s="661" t="s">
        <v>720</v>
      </c>
      <c r="J1444" s="661" t="s">
        <v>721</v>
      </c>
      <c r="K1444" s="661" t="s">
        <v>722</v>
      </c>
      <c r="L1444" s="662">
        <v>301.2</v>
      </c>
      <c r="M1444" s="662">
        <v>301.2</v>
      </c>
      <c r="N1444" s="661">
        <v>1</v>
      </c>
      <c r="O1444" s="742">
        <v>1</v>
      </c>
      <c r="P1444" s="662">
        <v>301.2</v>
      </c>
      <c r="Q1444" s="677">
        <v>1</v>
      </c>
      <c r="R1444" s="661">
        <v>1</v>
      </c>
      <c r="S1444" s="677">
        <v>1</v>
      </c>
      <c r="T1444" s="742">
        <v>1</v>
      </c>
      <c r="U1444" s="700">
        <v>1</v>
      </c>
    </row>
    <row r="1445" spans="1:21" ht="14.4" customHeight="1" x14ac:dyDescent="0.3">
      <c r="A1445" s="660">
        <v>32</v>
      </c>
      <c r="B1445" s="661" t="s">
        <v>567</v>
      </c>
      <c r="C1445" s="661">
        <v>89301322</v>
      </c>
      <c r="D1445" s="740" t="s">
        <v>4384</v>
      </c>
      <c r="E1445" s="741" t="s">
        <v>2897</v>
      </c>
      <c r="F1445" s="661" t="s">
        <v>2867</v>
      </c>
      <c r="G1445" s="661" t="s">
        <v>2970</v>
      </c>
      <c r="H1445" s="661" t="s">
        <v>1453</v>
      </c>
      <c r="I1445" s="661" t="s">
        <v>2971</v>
      </c>
      <c r="J1445" s="661" t="s">
        <v>2972</v>
      </c>
      <c r="K1445" s="661" t="s">
        <v>2973</v>
      </c>
      <c r="L1445" s="662">
        <v>46.85</v>
      </c>
      <c r="M1445" s="662">
        <v>46.85</v>
      </c>
      <c r="N1445" s="661">
        <v>1</v>
      </c>
      <c r="O1445" s="742">
        <v>1</v>
      </c>
      <c r="P1445" s="662">
        <v>46.85</v>
      </c>
      <c r="Q1445" s="677">
        <v>1</v>
      </c>
      <c r="R1445" s="661">
        <v>1</v>
      </c>
      <c r="S1445" s="677">
        <v>1</v>
      </c>
      <c r="T1445" s="742">
        <v>1</v>
      </c>
      <c r="U1445" s="700">
        <v>1</v>
      </c>
    </row>
    <row r="1446" spans="1:21" ht="14.4" customHeight="1" x14ac:dyDescent="0.3">
      <c r="A1446" s="660">
        <v>32</v>
      </c>
      <c r="B1446" s="661" t="s">
        <v>567</v>
      </c>
      <c r="C1446" s="661">
        <v>89301322</v>
      </c>
      <c r="D1446" s="740" t="s">
        <v>4384</v>
      </c>
      <c r="E1446" s="741" t="s">
        <v>2897</v>
      </c>
      <c r="F1446" s="661" t="s">
        <v>2867</v>
      </c>
      <c r="G1446" s="661" t="s">
        <v>2970</v>
      </c>
      <c r="H1446" s="661" t="s">
        <v>1453</v>
      </c>
      <c r="I1446" s="661" t="s">
        <v>3191</v>
      </c>
      <c r="J1446" s="661" t="s">
        <v>2972</v>
      </c>
      <c r="K1446" s="661" t="s">
        <v>3192</v>
      </c>
      <c r="L1446" s="662">
        <v>0</v>
      </c>
      <c r="M1446" s="662">
        <v>0</v>
      </c>
      <c r="N1446" s="661">
        <v>1</v>
      </c>
      <c r="O1446" s="742">
        <v>0.5</v>
      </c>
      <c r="P1446" s="662">
        <v>0</v>
      </c>
      <c r="Q1446" s="677"/>
      <c r="R1446" s="661">
        <v>1</v>
      </c>
      <c r="S1446" s="677">
        <v>1</v>
      </c>
      <c r="T1446" s="742">
        <v>0.5</v>
      </c>
      <c r="U1446" s="700">
        <v>1</v>
      </c>
    </row>
    <row r="1447" spans="1:21" ht="14.4" customHeight="1" x14ac:dyDescent="0.3">
      <c r="A1447" s="660">
        <v>32</v>
      </c>
      <c r="B1447" s="661" t="s">
        <v>567</v>
      </c>
      <c r="C1447" s="661">
        <v>89301322</v>
      </c>
      <c r="D1447" s="740" t="s">
        <v>4384</v>
      </c>
      <c r="E1447" s="741" t="s">
        <v>2897</v>
      </c>
      <c r="F1447" s="661" t="s">
        <v>2867</v>
      </c>
      <c r="G1447" s="661" t="s">
        <v>3941</v>
      </c>
      <c r="H1447" s="661" t="s">
        <v>1453</v>
      </c>
      <c r="I1447" s="661" t="s">
        <v>4237</v>
      </c>
      <c r="J1447" s="661" t="s">
        <v>4238</v>
      </c>
      <c r="K1447" s="661" t="s">
        <v>1528</v>
      </c>
      <c r="L1447" s="662">
        <v>135.68</v>
      </c>
      <c r="M1447" s="662">
        <v>271.36</v>
      </c>
      <c r="N1447" s="661">
        <v>2</v>
      </c>
      <c r="O1447" s="742">
        <v>1</v>
      </c>
      <c r="P1447" s="662"/>
      <c r="Q1447" s="677">
        <v>0</v>
      </c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32</v>
      </c>
      <c r="B1448" s="661" t="s">
        <v>567</v>
      </c>
      <c r="C1448" s="661">
        <v>89301322</v>
      </c>
      <c r="D1448" s="740" t="s">
        <v>4384</v>
      </c>
      <c r="E1448" s="741" t="s">
        <v>2897</v>
      </c>
      <c r="F1448" s="661" t="s">
        <v>2867</v>
      </c>
      <c r="G1448" s="661" t="s">
        <v>3612</v>
      </c>
      <c r="H1448" s="661" t="s">
        <v>1453</v>
      </c>
      <c r="I1448" s="661" t="s">
        <v>3809</v>
      </c>
      <c r="J1448" s="661" t="s">
        <v>3614</v>
      </c>
      <c r="K1448" s="661" t="s">
        <v>945</v>
      </c>
      <c r="L1448" s="662">
        <v>97.26</v>
      </c>
      <c r="M1448" s="662">
        <v>291.78000000000003</v>
      </c>
      <c r="N1448" s="661">
        <v>3</v>
      </c>
      <c r="O1448" s="742">
        <v>1.5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32</v>
      </c>
      <c r="B1449" s="661" t="s">
        <v>567</v>
      </c>
      <c r="C1449" s="661">
        <v>89301322</v>
      </c>
      <c r="D1449" s="740" t="s">
        <v>4384</v>
      </c>
      <c r="E1449" s="741" t="s">
        <v>2897</v>
      </c>
      <c r="F1449" s="661" t="s">
        <v>2867</v>
      </c>
      <c r="G1449" s="661" t="s">
        <v>3278</v>
      </c>
      <c r="H1449" s="661" t="s">
        <v>568</v>
      </c>
      <c r="I1449" s="661" t="s">
        <v>3279</v>
      </c>
      <c r="J1449" s="661" t="s">
        <v>1385</v>
      </c>
      <c r="K1449" s="661" t="s">
        <v>2159</v>
      </c>
      <c r="L1449" s="662">
        <v>54.23</v>
      </c>
      <c r="M1449" s="662">
        <v>54.23</v>
      </c>
      <c r="N1449" s="661">
        <v>1</v>
      </c>
      <c r="O1449" s="742">
        <v>0.5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32</v>
      </c>
      <c r="B1450" s="661" t="s">
        <v>567</v>
      </c>
      <c r="C1450" s="661">
        <v>89301322</v>
      </c>
      <c r="D1450" s="740" t="s">
        <v>4384</v>
      </c>
      <c r="E1450" s="741" t="s">
        <v>2897</v>
      </c>
      <c r="F1450" s="661" t="s">
        <v>2867</v>
      </c>
      <c r="G1450" s="661" t="s">
        <v>2958</v>
      </c>
      <c r="H1450" s="661" t="s">
        <v>568</v>
      </c>
      <c r="I1450" s="661" t="s">
        <v>637</v>
      </c>
      <c r="J1450" s="661" t="s">
        <v>3333</v>
      </c>
      <c r="K1450" s="661" t="s">
        <v>3148</v>
      </c>
      <c r="L1450" s="662">
        <v>24.78</v>
      </c>
      <c r="M1450" s="662">
        <v>74.34</v>
      </c>
      <c r="N1450" s="661">
        <v>3</v>
      </c>
      <c r="O1450" s="742">
        <v>0.5</v>
      </c>
      <c r="P1450" s="662">
        <v>74.34</v>
      </c>
      <c r="Q1450" s="677">
        <v>1</v>
      </c>
      <c r="R1450" s="661">
        <v>3</v>
      </c>
      <c r="S1450" s="677">
        <v>1</v>
      </c>
      <c r="T1450" s="742">
        <v>0.5</v>
      </c>
      <c r="U1450" s="700">
        <v>1</v>
      </c>
    </row>
    <row r="1451" spans="1:21" ht="14.4" customHeight="1" x14ac:dyDescent="0.3">
      <c r="A1451" s="660">
        <v>32</v>
      </c>
      <c r="B1451" s="661" t="s">
        <v>567</v>
      </c>
      <c r="C1451" s="661">
        <v>89301322</v>
      </c>
      <c r="D1451" s="740" t="s">
        <v>4384</v>
      </c>
      <c r="E1451" s="741" t="s">
        <v>2897</v>
      </c>
      <c r="F1451" s="661" t="s">
        <v>2867</v>
      </c>
      <c r="G1451" s="661" t="s">
        <v>3197</v>
      </c>
      <c r="H1451" s="661" t="s">
        <v>1453</v>
      </c>
      <c r="I1451" s="661" t="s">
        <v>3198</v>
      </c>
      <c r="J1451" s="661" t="s">
        <v>3199</v>
      </c>
      <c r="K1451" s="661" t="s">
        <v>3200</v>
      </c>
      <c r="L1451" s="662">
        <v>1715.48</v>
      </c>
      <c r="M1451" s="662">
        <v>6861.92</v>
      </c>
      <c r="N1451" s="661">
        <v>4</v>
      </c>
      <c r="O1451" s="742">
        <v>1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32</v>
      </c>
      <c r="B1452" s="661" t="s">
        <v>567</v>
      </c>
      <c r="C1452" s="661">
        <v>89301322</v>
      </c>
      <c r="D1452" s="740" t="s">
        <v>4384</v>
      </c>
      <c r="E1452" s="741" t="s">
        <v>2897</v>
      </c>
      <c r="F1452" s="661" t="s">
        <v>2867</v>
      </c>
      <c r="G1452" s="661" t="s">
        <v>3376</v>
      </c>
      <c r="H1452" s="661" t="s">
        <v>1453</v>
      </c>
      <c r="I1452" s="661" t="s">
        <v>3377</v>
      </c>
      <c r="J1452" s="661" t="s">
        <v>3378</v>
      </c>
      <c r="K1452" s="661" t="s">
        <v>3379</v>
      </c>
      <c r="L1452" s="662">
        <v>160.1</v>
      </c>
      <c r="M1452" s="662">
        <v>320.2</v>
      </c>
      <c r="N1452" s="661">
        <v>2</v>
      </c>
      <c r="O1452" s="742">
        <v>0.5</v>
      </c>
      <c r="P1452" s="662">
        <v>320.2</v>
      </c>
      <c r="Q1452" s="677">
        <v>1</v>
      </c>
      <c r="R1452" s="661">
        <v>2</v>
      </c>
      <c r="S1452" s="677">
        <v>1</v>
      </c>
      <c r="T1452" s="742">
        <v>0.5</v>
      </c>
      <c r="U1452" s="700">
        <v>1</v>
      </c>
    </row>
    <row r="1453" spans="1:21" ht="14.4" customHeight="1" x14ac:dyDescent="0.3">
      <c r="A1453" s="660">
        <v>32</v>
      </c>
      <c r="B1453" s="661" t="s">
        <v>567</v>
      </c>
      <c r="C1453" s="661">
        <v>89301322</v>
      </c>
      <c r="D1453" s="740" t="s">
        <v>4384</v>
      </c>
      <c r="E1453" s="741" t="s">
        <v>2897</v>
      </c>
      <c r="F1453" s="661" t="s">
        <v>2867</v>
      </c>
      <c r="G1453" s="661" t="s">
        <v>3629</v>
      </c>
      <c r="H1453" s="661" t="s">
        <v>1453</v>
      </c>
      <c r="I1453" s="661" t="s">
        <v>4239</v>
      </c>
      <c r="J1453" s="661" t="s">
        <v>4240</v>
      </c>
      <c r="K1453" s="661" t="s">
        <v>1585</v>
      </c>
      <c r="L1453" s="662">
        <v>124.91</v>
      </c>
      <c r="M1453" s="662">
        <v>124.91</v>
      </c>
      <c r="N1453" s="661">
        <v>1</v>
      </c>
      <c r="O1453" s="742">
        <v>1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32</v>
      </c>
      <c r="B1454" s="661" t="s">
        <v>567</v>
      </c>
      <c r="C1454" s="661">
        <v>89301322</v>
      </c>
      <c r="D1454" s="740" t="s">
        <v>4384</v>
      </c>
      <c r="E1454" s="741" t="s">
        <v>2897</v>
      </c>
      <c r="F1454" s="661" t="s">
        <v>2867</v>
      </c>
      <c r="G1454" s="661" t="s">
        <v>3629</v>
      </c>
      <c r="H1454" s="661" t="s">
        <v>1453</v>
      </c>
      <c r="I1454" s="661" t="s">
        <v>4241</v>
      </c>
      <c r="J1454" s="661" t="s">
        <v>4240</v>
      </c>
      <c r="K1454" s="661" t="s">
        <v>1952</v>
      </c>
      <c r="L1454" s="662">
        <v>374.74</v>
      </c>
      <c r="M1454" s="662">
        <v>749.48</v>
      </c>
      <c r="N1454" s="661">
        <v>2</v>
      </c>
      <c r="O1454" s="742">
        <v>2</v>
      </c>
      <c r="P1454" s="662">
        <v>374.74</v>
      </c>
      <c r="Q1454" s="677">
        <v>0.5</v>
      </c>
      <c r="R1454" s="661">
        <v>1</v>
      </c>
      <c r="S1454" s="677">
        <v>0.5</v>
      </c>
      <c r="T1454" s="742">
        <v>1</v>
      </c>
      <c r="U1454" s="700">
        <v>0.5</v>
      </c>
    </row>
    <row r="1455" spans="1:21" ht="14.4" customHeight="1" x14ac:dyDescent="0.3">
      <c r="A1455" s="660">
        <v>32</v>
      </c>
      <c r="B1455" s="661" t="s">
        <v>567</v>
      </c>
      <c r="C1455" s="661">
        <v>89301322</v>
      </c>
      <c r="D1455" s="740" t="s">
        <v>4384</v>
      </c>
      <c r="E1455" s="741" t="s">
        <v>2897</v>
      </c>
      <c r="F1455" s="661" t="s">
        <v>2867</v>
      </c>
      <c r="G1455" s="661" t="s">
        <v>4242</v>
      </c>
      <c r="H1455" s="661" t="s">
        <v>568</v>
      </c>
      <c r="I1455" s="661" t="s">
        <v>4243</v>
      </c>
      <c r="J1455" s="661" t="s">
        <v>4244</v>
      </c>
      <c r="K1455" s="661" t="s">
        <v>4245</v>
      </c>
      <c r="L1455" s="662">
        <v>0</v>
      </c>
      <c r="M1455" s="662">
        <v>0</v>
      </c>
      <c r="N1455" s="661">
        <v>1</v>
      </c>
      <c r="O1455" s="742">
        <v>1</v>
      </c>
      <c r="P1455" s="662">
        <v>0</v>
      </c>
      <c r="Q1455" s="677"/>
      <c r="R1455" s="661">
        <v>1</v>
      </c>
      <c r="S1455" s="677">
        <v>1</v>
      </c>
      <c r="T1455" s="742">
        <v>1</v>
      </c>
      <c r="U1455" s="700">
        <v>1</v>
      </c>
    </row>
    <row r="1456" spans="1:21" ht="14.4" customHeight="1" x14ac:dyDescent="0.3">
      <c r="A1456" s="660">
        <v>32</v>
      </c>
      <c r="B1456" s="661" t="s">
        <v>567</v>
      </c>
      <c r="C1456" s="661">
        <v>89301322</v>
      </c>
      <c r="D1456" s="740" t="s">
        <v>4384</v>
      </c>
      <c r="E1456" s="741" t="s">
        <v>2897</v>
      </c>
      <c r="F1456" s="661" t="s">
        <v>2867</v>
      </c>
      <c r="G1456" s="661" t="s">
        <v>4246</v>
      </c>
      <c r="H1456" s="661" t="s">
        <v>1453</v>
      </c>
      <c r="I1456" s="661" t="s">
        <v>4247</v>
      </c>
      <c r="J1456" s="661" t="s">
        <v>4248</v>
      </c>
      <c r="K1456" s="661" t="s">
        <v>2825</v>
      </c>
      <c r="L1456" s="662">
        <v>208.19</v>
      </c>
      <c r="M1456" s="662">
        <v>208.19</v>
      </c>
      <c r="N1456" s="661">
        <v>1</v>
      </c>
      <c r="O1456" s="742">
        <v>1</v>
      </c>
      <c r="P1456" s="662">
        <v>208.19</v>
      </c>
      <c r="Q1456" s="677">
        <v>1</v>
      </c>
      <c r="R1456" s="661">
        <v>1</v>
      </c>
      <c r="S1456" s="677">
        <v>1</v>
      </c>
      <c r="T1456" s="742">
        <v>1</v>
      </c>
      <c r="U1456" s="700">
        <v>1</v>
      </c>
    </row>
    <row r="1457" spans="1:21" ht="14.4" customHeight="1" x14ac:dyDescent="0.3">
      <c r="A1457" s="660">
        <v>32</v>
      </c>
      <c r="B1457" s="661" t="s">
        <v>567</v>
      </c>
      <c r="C1457" s="661">
        <v>89301322</v>
      </c>
      <c r="D1457" s="740" t="s">
        <v>4384</v>
      </c>
      <c r="E1457" s="741" t="s">
        <v>2897</v>
      </c>
      <c r="F1457" s="661" t="s">
        <v>2867</v>
      </c>
      <c r="G1457" s="661" t="s">
        <v>2966</v>
      </c>
      <c r="H1457" s="661" t="s">
        <v>568</v>
      </c>
      <c r="I1457" s="661" t="s">
        <v>1092</v>
      </c>
      <c r="J1457" s="661" t="s">
        <v>4249</v>
      </c>
      <c r="K1457" s="661" t="s">
        <v>3120</v>
      </c>
      <c r="L1457" s="662">
        <v>140.62</v>
      </c>
      <c r="M1457" s="662">
        <v>562.48</v>
      </c>
      <c r="N1457" s="661">
        <v>4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32</v>
      </c>
      <c r="B1458" s="661" t="s">
        <v>567</v>
      </c>
      <c r="C1458" s="661">
        <v>89301322</v>
      </c>
      <c r="D1458" s="740" t="s">
        <v>4384</v>
      </c>
      <c r="E1458" s="741" t="s">
        <v>2897</v>
      </c>
      <c r="F1458" s="661" t="s">
        <v>2867</v>
      </c>
      <c r="G1458" s="661" t="s">
        <v>4250</v>
      </c>
      <c r="H1458" s="661" t="s">
        <v>568</v>
      </c>
      <c r="I1458" s="661" t="s">
        <v>4251</v>
      </c>
      <c r="J1458" s="661" t="s">
        <v>4252</v>
      </c>
      <c r="K1458" s="661" t="s">
        <v>4253</v>
      </c>
      <c r="L1458" s="662">
        <v>0</v>
      </c>
      <c r="M1458" s="662">
        <v>0</v>
      </c>
      <c r="N1458" s="661">
        <v>1</v>
      </c>
      <c r="O1458" s="742">
        <v>0.5</v>
      </c>
      <c r="P1458" s="662"/>
      <c r="Q1458" s="677"/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32</v>
      </c>
      <c r="B1459" s="661" t="s">
        <v>567</v>
      </c>
      <c r="C1459" s="661">
        <v>89301322</v>
      </c>
      <c r="D1459" s="740" t="s">
        <v>4384</v>
      </c>
      <c r="E1459" s="741" t="s">
        <v>2897</v>
      </c>
      <c r="F1459" s="661" t="s">
        <v>2867</v>
      </c>
      <c r="G1459" s="661" t="s">
        <v>3022</v>
      </c>
      <c r="H1459" s="661" t="s">
        <v>568</v>
      </c>
      <c r="I1459" s="661" t="s">
        <v>4254</v>
      </c>
      <c r="J1459" s="661" t="s">
        <v>4255</v>
      </c>
      <c r="K1459" s="661" t="s">
        <v>4256</v>
      </c>
      <c r="L1459" s="662">
        <v>121.43</v>
      </c>
      <c r="M1459" s="662">
        <v>485.72</v>
      </c>
      <c r="N1459" s="661">
        <v>4</v>
      </c>
      <c r="O1459" s="742">
        <v>1</v>
      </c>
      <c r="P1459" s="662">
        <v>485.72</v>
      </c>
      <c r="Q1459" s="677">
        <v>1</v>
      </c>
      <c r="R1459" s="661">
        <v>4</v>
      </c>
      <c r="S1459" s="677">
        <v>1</v>
      </c>
      <c r="T1459" s="742">
        <v>1</v>
      </c>
      <c r="U1459" s="700">
        <v>1</v>
      </c>
    </row>
    <row r="1460" spans="1:21" ht="14.4" customHeight="1" x14ac:dyDescent="0.3">
      <c r="A1460" s="660">
        <v>32</v>
      </c>
      <c r="B1460" s="661" t="s">
        <v>567</v>
      </c>
      <c r="C1460" s="661">
        <v>89301322</v>
      </c>
      <c r="D1460" s="740" t="s">
        <v>4384</v>
      </c>
      <c r="E1460" s="741" t="s">
        <v>2897</v>
      </c>
      <c r="F1460" s="661" t="s">
        <v>2867</v>
      </c>
      <c r="G1460" s="661" t="s">
        <v>3022</v>
      </c>
      <c r="H1460" s="661" t="s">
        <v>568</v>
      </c>
      <c r="I1460" s="661" t="s">
        <v>3717</v>
      </c>
      <c r="J1460" s="661" t="s">
        <v>3718</v>
      </c>
      <c r="K1460" s="661" t="s">
        <v>3719</v>
      </c>
      <c r="L1460" s="662">
        <v>80.959999999999994</v>
      </c>
      <c r="M1460" s="662">
        <v>80.959999999999994</v>
      </c>
      <c r="N1460" s="661">
        <v>1</v>
      </c>
      <c r="O1460" s="742">
        <v>0.5</v>
      </c>
      <c r="P1460" s="662">
        <v>80.959999999999994</v>
      </c>
      <c r="Q1460" s="677">
        <v>1</v>
      </c>
      <c r="R1460" s="661">
        <v>1</v>
      </c>
      <c r="S1460" s="677">
        <v>1</v>
      </c>
      <c r="T1460" s="742">
        <v>0.5</v>
      </c>
      <c r="U1460" s="700">
        <v>1</v>
      </c>
    </row>
    <row r="1461" spans="1:21" ht="14.4" customHeight="1" x14ac:dyDescent="0.3">
      <c r="A1461" s="660">
        <v>32</v>
      </c>
      <c r="B1461" s="661" t="s">
        <v>567</v>
      </c>
      <c r="C1461" s="661">
        <v>89301322</v>
      </c>
      <c r="D1461" s="740" t="s">
        <v>4384</v>
      </c>
      <c r="E1461" s="741" t="s">
        <v>2897</v>
      </c>
      <c r="F1461" s="661" t="s">
        <v>2867</v>
      </c>
      <c r="G1461" s="661" t="s">
        <v>2968</v>
      </c>
      <c r="H1461" s="661" t="s">
        <v>1453</v>
      </c>
      <c r="I1461" s="661" t="s">
        <v>4257</v>
      </c>
      <c r="J1461" s="661" t="s">
        <v>4258</v>
      </c>
      <c r="K1461" s="661" t="s">
        <v>2314</v>
      </c>
      <c r="L1461" s="662">
        <v>140.94999999999999</v>
      </c>
      <c r="M1461" s="662">
        <v>704.75</v>
      </c>
      <c r="N1461" s="661">
        <v>5</v>
      </c>
      <c r="O1461" s="742">
        <v>1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32</v>
      </c>
      <c r="B1462" s="661" t="s">
        <v>567</v>
      </c>
      <c r="C1462" s="661">
        <v>89301322</v>
      </c>
      <c r="D1462" s="740" t="s">
        <v>4384</v>
      </c>
      <c r="E1462" s="741" t="s">
        <v>2897</v>
      </c>
      <c r="F1462" s="661" t="s">
        <v>2867</v>
      </c>
      <c r="G1462" s="661" t="s">
        <v>2968</v>
      </c>
      <c r="H1462" s="661" t="s">
        <v>1453</v>
      </c>
      <c r="I1462" s="661" t="s">
        <v>4169</v>
      </c>
      <c r="J1462" s="661" t="s">
        <v>4170</v>
      </c>
      <c r="K1462" s="661" t="s">
        <v>4078</v>
      </c>
      <c r="L1462" s="662">
        <v>187.92</v>
      </c>
      <c r="M1462" s="662">
        <v>375.84</v>
      </c>
      <c r="N1462" s="661">
        <v>2</v>
      </c>
      <c r="O1462" s="742">
        <v>0.5</v>
      </c>
      <c r="P1462" s="662">
        <v>375.84</v>
      </c>
      <c r="Q1462" s="677">
        <v>1</v>
      </c>
      <c r="R1462" s="661">
        <v>2</v>
      </c>
      <c r="S1462" s="677">
        <v>1</v>
      </c>
      <c r="T1462" s="742">
        <v>0.5</v>
      </c>
      <c r="U1462" s="700">
        <v>1</v>
      </c>
    </row>
    <row r="1463" spans="1:21" ht="14.4" customHeight="1" x14ac:dyDescent="0.3">
      <c r="A1463" s="660">
        <v>32</v>
      </c>
      <c r="B1463" s="661" t="s">
        <v>567</v>
      </c>
      <c r="C1463" s="661">
        <v>89301322</v>
      </c>
      <c r="D1463" s="740" t="s">
        <v>4384</v>
      </c>
      <c r="E1463" s="741" t="s">
        <v>2897</v>
      </c>
      <c r="F1463" s="661" t="s">
        <v>2867</v>
      </c>
      <c r="G1463" s="661" t="s">
        <v>2968</v>
      </c>
      <c r="H1463" s="661" t="s">
        <v>1453</v>
      </c>
      <c r="I1463" s="661" t="s">
        <v>2356</v>
      </c>
      <c r="J1463" s="661" t="s">
        <v>2357</v>
      </c>
      <c r="K1463" s="661" t="s">
        <v>2844</v>
      </c>
      <c r="L1463" s="662">
        <v>156.61000000000001</v>
      </c>
      <c r="M1463" s="662">
        <v>469.83000000000004</v>
      </c>
      <c r="N1463" s="661">
        <v>3</v>
      </c>
      <c r="O1463" s="742">
        <v>1</v>
      </c>
      <c r="P1463" s="662">
        <v>313.22000000000003</v>
      </c>
      <c r="Q1463" s="677">
        <v>0.66666666666666663</v>
      </c>
      <c r="R1463" s="661">
        <v>2</v>
      </c>
      <c r="S1463" s="677">
        <v>0.66666666666666663</v>
      </c>
      <c r="T1463" s="742">
        <v>0.5</v>
      </c>
      <c r="U1463" s="700">
        <v>0.5</v>
      </c>
    </row>
    <row r="1464" spans="1:21" ht="14.4" customHeight="1" x14ac:dyDescent="0.3">
      <c r="A1464" s="660">
        <v>32</v>
      </c>
      <c r="B1464" s="661" t="s">
        <v>567</v>
      </c>
      <c r="C1464" s="661">
        <v>89301322</v>
      </c>
      <c r="D1464" s="740" t="s">
        <v>4384</v>
      </c>
      <c r="E1464" s="741" t="s">
        <v>2897</v>
      </c>
      <c r="F1464" s="661" t="s">
        <v>2867</v>
      </c>
      <c r="G1464" s="661" t="s">
        <v>2968</v>
      </c>
      <c r="H1464" s="661" t="s">
        <v>1453</v>
      </c>
      <c r="I1464" s="661" t="s">
        <v>3956</v>
      </c>
      <c r="J1464" s="661" t="s">
        <v>3957</v>
      </c>
      <c r="K1464" s="661" t="s">
        <v>3958</v>
      </c>
      <c r="L1464" s="662">
        <v>300.68</v>
      </c>
      <c r="M1464" s="662">
        <v>300.68</v>
      </c>
      <c r="N1464" s="661">
        <v>1</v>
      </c>
      <c r="O1464" s="742">
        <v>0.5</v>
      </c>
      <c r="P1464" s="662">
        <v>300.68</v>
      </c>
      <c r="Q1464" s="677">
        <v>1</v>
      </c>
      <c r="R1464" s="661">
        <v>1</v>
      </c>
      <c r="S1464" s="677">
        <v>1</v>
      </c>
      <c r="T1464" s="742">
        <v>0.5</v>
      </c>
      <c r="U1464" s="700">
        <v>1</v>
      </c>
    </row>
    <row r="1465" spans="1:21" ht="14.4" customHeight="1" x14ac:dyDescent="0.3">
      <c r="A1465" s="660">
        <v>32</v>
      </c>
      <c r="B1465" s="661" t="s">
        <v>567</v>
      </c>
      <c r="C1465" s="661">
        <v>89301322</v>
      </c>
      <c r="D1465" s="740" t="s">
        <v>4384</v>
      </c>
      <c r="E1465" s="741" t="s">
        <v>2897</v>
      </c>
      <c r="F1465" s="661" t="s">
        <v>2867</v>
      </c>
      <c r="G1465" s="661" t="s">
        <v>4259</v>
      </c>
      <c r="H1465" s="661" t="s">
        <v>568</v>
      </c>
      <c r="I1465" s="661" t="s">
        <v>4260</v>
      </c>
      <c r="J1465" s="661" t="s">
        <v>4261</v>
      </c>
      <c r="K1465" s="661" t="s">
        <v>4262</v>
      </c>
      <c r="L1465" s="662">
        <v>0</v>
      </c>
      <c r="M1465" s="662">
        <v>0</v>
      </c>
      <c r="N1465" s="661">
        <v>1</v>
      </c>
      <c r="O1465" s="742">
        <v>1</v>
      </c>
      <c r="P1465" s="662">
        <v>0</v>
      </c>
      <c r="Q1465" s="677"/>
      <c r="R1465" s="661">
        <v>1</v>
      </c>
      <c r="S1465" s="677">
        <v>1</v>
      </c>
      <c r="T1465" s="742">
        <v>1</v>
      </c>
      <c r="U1465" s="700">
        <v>1</v>
      </c>
    </row>
    <row r="1466" spans="1:21" ht="14.4" customHeight="1" x14ac:dyDescent="0.3">
      <c r="A1466" s="660">
        <v>32</v>
      </c>
      <c r="B1466" s="661" t="s">
        <v>567</v>
      </c>
      <c r="C1466" s="661">
        <v>89301322</v>
      </c>
      <c r="D1466" s="740" t="s">
        <v>4384</v>
      </c>
      <c r="E1466" s="741" t="s">
        <v>2897</v>
      </c>
      <c r="F1466" s="661" t="s">
        <v>2867</v>
      </c>
      <c r="G1466" s="661" t="s">
        <v>4263</v>
      </c>
      <c r="H1466" s="661" t="s">
        <v>568</v>
      </c>
      <c r="I1466" s="661" t="s">
        <v>4264</v>
      </c>
      <c r="J1466" s="661" t="s">
        <v>4265</v>
      </c>
      <c r="K1466" s="661" t="s">
        <v>4029</v>
      </c>
      <c r="L1466" s="662">
        <v>87.89</v>
      </c>
      <c r="M1466" s="662">
        <v>175.78</v>
      </c>
      <c r="N1466" s="661">
        <v>2</v>
      </c>
      <c r="O1466" s="742">
        <v>1</v>
      </c>
      <c r="P1466" s="662">
        <v>175.78</v>
      </c>
      <c r="Q1466" s="677">
        <v>1</v>
      </c>
      <c r="R1466" s="661">
        <v>2</v>
      </c>
      <c r="S1466" s="677">
        <v>1</v>
      </c>
      <c r="T1466" s="742">
        <v>1</v>
      </c>
      <c r="U1466" s="700">
        <v>1</v>
      </c>
    </row>
    <row r="1467" spans="1:21" ht="14.4" customHeight="1" x14ac:dyDescent="0.3">
      <c r="A1467" s="660">
        <v>32</v>
      </c>
      <c r="B1467" s="661" t="s">
        <v>567</v>
      </c>
      <c r="C1467" s="661">
        <v>89301322</v>
      </c>
      <c r="D1467" s="740" t="s">
        <v>4384</v>
      </c>
      <c r="E1467" s="741" t="s">
        <v>2897</v>
      </c>
      <c r="F1467" s="661" t="s">
        <v>2867</v>
      </c>
      <c r="G1467" s="661" t="s">
        <v>3010</v>
      </c>
      <c r="H1467" s="661" t="s">
        <v>1453</v>
      </c>
      <c r="I1467" s="661" t="s">
        <v>1622</v>
      </c>
      <c r="J1467" s="661" t="s">
        <v>1623</v>
      </c>
      <c r="K1467" s="661" t="s">
        <v>1991</v>
      </c>
      <c r="L1467" s="662">
        <v>1427.23</v>
      </c>
      <c r="M1467" s="662">
        <v>2854.46</v>
      </c>
      <c r="N1467" s="661">
        <v>2</v>
      </c>
      <c r="O1467" s="742">
        <v>2</v>
      </c>
      <c r="P1467" s="662">
        <v>2854.46</v>
      </c>
      <c r="Q1467" s="677">
        <v>1</v>
      </c>
      <c r="R1467" s="661">
        <v>2</v>
      </c>
      <c r="S1467" s="677">
        <v>1</v>
      </c>
      <c r="T1467" s="742">
        <v>2</v>
      </c>
      <c r="U1467" s="700">
        <v>1</v>
      </c>
    </row>
    <row r="1468" spans="1:21" ht="14.4" customHeight="1" x14ac:dyDescent="0.3">
      <c r="A1468" s="660">
        <v>32</v>
      </c>
      <c r="B1468" s="661" t="s">
        <v>567</v>
      </c>
      <c r="C1468" s="661">
        <v>89301322</v>
      </c>
      <c r="D1468" s="740" t="s">
        <v>4384</v>
      </c>
      <c r="E1468" s="741" t="s">
        <v>2897</v>
      </c>
      <c r="F1468" s="661" t="s">
        <v>2867</v>
      </c>
      <c r="G1468" s="661" t="s">
        <v>2969</v>
      </c>
      <c r="H1468" s="661" t="s">
        <v>568</v>
      </c>
      <c r="I1468" s="661" t="s">
        <v>4266</v>
      </c>
      <c r="J1468" s="661" t="s">
        <v>3205</v>
      </c>
      <c r="K1468" s="661" t="s">
        <v>945</v>
      </c>
      <c r="L1468" s="662">
        <v>0</v>
      </c>
      <c r="M1468" s="662">
        <v>0</v>
      </c>
      <c r="N1468" s="661">
        <v>2</v>
      </c>
      <c r="O1468" s="742">
        <v>1</v>
      </c>
      <c r="P1468" s="662">
        <v>0</v>
      </c>
      <c r="Q1468" s="677"/>
      <c r="R1468" s="661">
        <v>2</v>
      </c>
      <c r="S1468" s="677">
        <v>1</v>
      </c>
      <c r="T1468" s="742">
        <v>1</v>
      </c>
      <c r="U1468" s="700">
        <v>1</v>
      </c>
    </row>
    <row r="1469" spans="1:21" ht="14.4" customHeight="1" x14ac:dyDescent="0.3">
      <c r="A1469" s="660">
        <v>32</v>
      </c>
      <c r="B1469" s="661" t="s">
        <v>567</v>
      </c>
      <c r="C1469" s="661">
        <v>89301322</v>
      </c>
      <c r="D1469" s="740" t="s">
        <v>4384</v>
      </c>
      <c r="E1469" s="741" t="s">
        <v>2897</v>
      </c>
      <c r="F1469" s="661" t="s">
        <v>2867</v>
      </c>
      <c r="G1469" s="661" t="s">
        <v>2969</v>
      </c>
      <c r="H1469" s="661" t="s">
        <v>568</v>
      </c>
      <c r="I1469" s="661" t="s">
        <v>4267</v>
      </c>
      <c r="J1469" s="661" t="s">
        <v>3205</v>
      </c>
      <c r="K1469" s="661" t="s">
        <v>4268</v>
      </c>
      <c r="L1469" s="662">
        <v>0</v>
      </c>
      <c r="M1469" s="662">
        <v>0</v>
      </c>
      <c r="N1469" s="661">
        <v>4</v>
      </c>
      <c r="O1469" s="742">
        <v>2.5</v>
      </c>
      <c r="P1469" s="662">
        <v>0</v>
      </c>
      <c r="Q1469" s="677"/>
      <c r="R1469" s="661">
        <v>1</v>
      </c>
      <c r="S1469" s="677">
        <v>0.25</v>
      </c>
      <c r="T1469" s="742">
        <v>0.5</v>
      </c>
      <c r="U1469" s="700">
        <v>0.2</v>
      </c>
    </row>
    <row r="1470" spans="1:21" ht="14.4" customHeight="1" x14ac:dyDescent="0.3">
      <c r="A1470" s="660">
        <v>32</v>
      </c>
      <c r="B1470" s="661" t="s">
        <v>567</v>
      </c>
      <c r="C1470" s="661">
        <v>89301322</v>
      </c>
      <c r="D1470" s="740" t="s">
        <v>4384</v>
      </c>
      <c r="E1470" s="741" t="s">
        <v>2897</v>
      </c>
      <c r="F1470" s="661" t="s">
        <v>2867</v>
      </c>
      <c r="G1470" s="661" t="s">
        <v>2969</v>
      </c>
      <c r="H1470" s="661" t="s">
        <v>568</v>
      </c>
      <c r="I1470" s="661" t="s">
        <v>4059</v>
      </c>
      <c r="J1470" s="661" t="s">
        <v>4060</v>
      </c>
      <c r="K1470" s="661" t="s">
        <v>3339</v>
      </c>
      <c r="L1470" s="662">
        <v>0</v>
      </c>
      <c r="M1470" s="662">
        <v>0</v>
      </c>
      <c r="N1470" s="661">
        <v>1</v>
      </c>
      <c r="O1470" s="742">
        <v>0.5</v>
      </c>
      <c r="P1470" s="662"/>
      <c r="Q1470" s="677"/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32</v>
      </c>
      <c r="B1471" s="661" t="s">
        <v>567</v>
      </c>
      <c r="C1471" s="661">
        <v>89301322</v>
      </c>
      <c r="D1471" s="740" t="s">
        <v>4384</v>
      </c>
      <c r="E1471" s="741" t="s">
        <v>2897</v>
      </c>
      <c r="F1471" s="661" t="s">
        <v>2868</v>
      </c>
      <c r="G1471" s="661" t="s">
        <v>3012</v>
      </c>
      <c r="H1471" s="661" t="s">
        <v>568</v>
      </c>
      <c r="I1471" s="661" t="s">
        <v>3210</v>
      </c>
      <c r="J1471" s="661" t="s">
        <v>3014</v>
      </c>
      <c r="K1471" s="661"/>
      <c r="L1471" s="662">
        <v>0</v>
      </c>
      <c r="M1471" s="662">
        <v>0</v>
      </c>
      <c r="N1471" s="661">
        <v>4</v>
      </c>
      <c r="O1471" s="742">
        <v>3.5</v>
      </c>
      <c r="P1471" s="662">
        <v>0</v>
      </c>
      <c r="Q1471" s="677"/>
      <c r="R1471" s="661">
        <v>4</v>
      </c>
      <c r="S1471" s="677">
        <v>1</v>
      </c>
      <c r="T1471" s="742">
        <v>3.5</v>
      </c>
      <c r="U1471" s="700">
        <v>1</v>
      </c>
    </row>
    <row r="1472" spans="1:21" ht="14.4" customHeight="1" x14ac:dyDescent="0.3">
      <c r="A1472" s="660">
        <v>32</v>
      </c>
      <c r="B1472" s="661" t="s">
        <v>567</v>
      </c>
      <c r="C1472" s="661">
        <v>89301322</v>
      </c>
      <c r="D1472" s="740" t="s">
        <v>4384</v>
      </c>
      <c r="E1472" s="741" t="s">
        <v>2898</v>
      </c>
      <c r="F1472" s="661" t="s">
        <v>2867</v>
      </c>
      <c r="G1472" s="661" t="s">
        <v>2909</v>
      </c>
      <c r="H1472" s="661" t="s">
        <v>568</v>
      </c>
      <c r="I1472" s="661" t="s">
        <v>1153</v>
      </c>
      <c r="J1472" s="661" t="s">
        <v>1154</v>
      </c>
      <c r="K1472" s="661" t="s">
        <v>3025</v>
      </c>
      <c r="L1472" s="662">
        <v>1295.6400000000001</v>
      </c>
      <c r="M1472" s="662">
        <v>6478.2000000000007</v>
      </c>
      <c r="N1472" s="661">
        <v>5</v>
      </c>
      <c r="O1472" s="742">
        <v>3</v>
      </c>
      <c r="P1472" s="662">
        <v>5182.5600000000004</v>
      </c>
      <c r="Q1472" s="677">
        <v>0.79999999999999993</v>
      </c>
      <c r="R1472" s="661">
        <v>4</v>
      </c>
      <c r="S1472" s="677">
        <v>0.8</v>
      </c>
      <c r="T1472" s="742">
        <v>2.5</v>
      </c>
      <c r="U1472" s="700">
        <v>0.83333333333333337</v>
      </c>
    </row>
    <row r="1473" spans="1:21" ht="14.4" customHeight="1" x14ac:dyDescent="0.3">
      <c r="A1473" s="660">
        <v>32</v>
      </c>
      <c r="B1473" s="661" t="s">
        <v>567</v>
      </c>
      <c r="C1473" s="661">
        <v>89301322</v>
      </c>
      <c r="D1473" s="740" t="s">
        <v>4384</v>
      </c>
      <c r="E1473" s="741" t="s">
        <v>2898</v>
      </c>
      <c r="F1473" s="661" t="s">
        <v>2867</v>
      </c>
      <c r="G1473" s="661" t="s">
        <v>2910</v>
      </c>
      <c r="H1473" s="661" t="s">
        <v>568</v>
      </c>
      <c r="I1473" s="661" t="s">
        <v>3015</v>
      </c>
      <c r="J1473" s="661" t="s">
        <v>2914</v>
      </c>
      <c r="K1473" s="661" t="s">
        <v>3016</v>
      </c>
      <c r="L1473" s="662">
        <v>0</v>
      </c>
      <c r="M1473" s="662">
        <v>0</v>
      </c>
      <c r="N1473" s="661">
        <v>2</v>
      </c>
      <c r="O1473" s="742">
        <v>1.5</v>
      </c>
      <c r="P1473" s="662">
        <v>0</v>
      </c>
      <c r="Q1473" s="677"/>
      <c r="R1473" s="661">
        <v>1</v>
      </c>
      <c r="S1473" s="677">
        <v>0.5</v>
      </c>
      <c r="T1473" s="742">
        <v>0.5</v>
      </c>
      <c r="U1473" s="700">
        <v>0.33333333333333331</v>
      </c>
    </row>
    <row r="1474" spans="1:21" ht="14.4" customHeight="1" x14ac:dyDescent="0.3">
      <c r="A1474" s="660">
        <v>32</v>
      </c>
      <c r="B1474" s="661" t="s">
        <v>567</v>
      </c>
      <c r="C1474" s="661">
        <v>89301322</v>
      </c>
      <c r="D1474" s="740" t="s">
        <v>4384</v>
      </c>
      <c r="E1474" s="741" t="s">
        <v>2898</v>
      </c>
      <c r="F1474" s="661" t="s">
        <v>2867</v>
      </c>
      <c r="G1474" s="661" t="s">
        <v>2910</v>
      </c>
      <c r="H1474" s="661" t="s">
        <v>568</v>
      </c>
      <c r="I1474" s="661" t="s">
        <v>673</v>
      </c>
      <c r="J1474" s="661" t="s">
        <v>674</v>
      </c>
      <c r="K1474" s="661" t="s">
        <v>3027</v>
      </c>
      <c r="L1474" s="662">
        <v>40.58</v>
      </c>
      <c r="M1474" s="662">
        <v>40.58</v>
      </c>
      <c r="N1474" s="661">
        <v>1</v>
      </c>
      <c r="O1474" s="742">
        <v>1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32</v>
      </c>
      <c r="B1475" s="661" t="s">
        <v>567</v>
      </c>
      <c r="C1475" s="661">
        <v>89301322</v>
      </c>
      <c r="D1475" s="740" t="s">
        <v>4384</v>
      </c>
      <c r="E1475" s="741" t="s">
        <v>2898</v>
      </c>
      <c r="F1475" s="661" t="s">
        <v>2867</v>
      </c>
      <c r="G1475" s="661" t="s">
        <v>2910</v>
      </c>
      <c r="H1475" s="661" t="s">
        <v>568</v>
      </c>
      <c r="I1475" s="661" t="s">
        <v>2913</v>
      </c>
      <c r="J1475" s="661" t="s">
        <v>2914</v>
      </c>
      <c r="K1475" s="661" t="s">
        <v>1007</v>
      </c>
      <c r="L1475" s="662">
        <v>42.85</v>
      </c>
      <c r="M1475" s="662">
        <v>85.7</v>
      </c>
      <c r="N1475" s="661">
        <v>2</v>
      </c>
      <c r="O1475" s="742">
        <v>1.5</v>
      </c>
      <c r="P1475" s="662">
        <v>85.7</v>
      </c>
      <c r="Q1475" s="677">
        <v>1</v>
      </c>
      <c r="R1475" s="661">
        <v>2</v>
      </c>
      <c r="S1475" s="677">
        <v>1</v>
      </c>
      <c r="T1475" s="742">
        <v>1.5</v>
      </c>
      <c r="U1475" s="700">
        <v>1</v>
      </c>
    </row>
    <row r="1476" spans="1:21" ht="14.4" customHeight="1" x14ac:dyDescent="0.3">
      <c r="A1476" s="660">
        <v>32</v>
      </c>
      <c r="B1476" s="661" t="s">
        <v>567</v>
      </c>
      <c r="C1476" s="661">
        <v>89301322</v>
      </c>
      <c r="D1476" s="740" t="s">
        <v>4384</v>
      </c>
      <c r="E1476" s="741" t="s">
        <v>2898</v>
      </c>
      <c r="F1476" s="661" t="s">
        <v>2867</v>
      </c>
      <c r="G1476" s="661" t="s">
        <v>2918</v>
      </c>
      <c r="H1476" s="661" t="s">
        <v>568</v>
      </c>
      <c r="I1476" s="661" t="s">
        <v>3081</v>
      </c>
      <c r="J1476" s="661" t="s">
        <v>3082</v>
      </c>
      <c r="K1476" s="661" t="s">
        <v>3083</v>
      </c>
      <c r="L1476" s="662">
        <v>150.04</v>
      </c>
      <c r="M1476" s="662">
        <v>450.12</v>
      </c>
      <c r="N1476" s="661">
        <v>3</v>
      </c>
      <c r="O1476" s="742">
        <v>1</v>
      </c>
      <c r="P1476" s="662">
        <v>450.12</v>
      </c>
      <c r="Q1476" s="677">
        <v>1</v>
      </c>
      <c r="R1476" s="661">
        <v>3</v>
      </c>
      <c r="S1476" s="677">
        <v>1</v>
      </c>
      <c r="T1476" s="742">
        <v>1</v>
      </c>
      <c r="U1476" s="700">
        <v>1</v>
      </c>
    </row>
    <row r="1477" spans="1:21" ht="14.4" customHeight="1" x14ac:dyDescent="0.3">
      <c r="A1477" s="660">
        <v>32</v>
      </c>
      <c r="B1477" s="661" t="s">
        <v>567</v>
      </c>
      <c r="C1477" s="661">
        <v>89301322</v>
      </c>
      <c r="D1477" s="740" t="s">
        <v>4384</v>
      </c>
      <c r="E1477" s="741" t="s">
        <v>2898</v>
      </c>
      <c r="F1477" s="661" t="s">
        <v>2867</v>
      </c>
      <c r="G1477" s="661" t="s">
        <v>3139</v>
      </c>
      <c r="H1477" s="661" t="s">
        <v>1453</v>
      </c>
      <c r="I1477" s="661" t="s">
        <v>2367</v>
      </c>
      <c r="J1477" s="661" t="s">
        <v>2368</v>
      </c>
      <c r="K1477" s="661" t="s">
        <v>2825</v>
      </c>
      <c r="L1477" s="662">
        <v>416.37</v>
      </c>
      <c r="M1477" s="662">
        <v>416.37</v>
      </c>
      <c r="N1477" s="661">
        <v>1</v>
      </c>
      <c r="O1477" s="742">
        <v>0.5</v>
      </c>
      <c r="P1477" s="662">
        <v>416.37</v>
      </c>
      <c r="Q1477" s="677">
        <v>1</v>
      </c>
      <c r="R1477" s="661">
        <v>1</v>
      </c>
      <c r="S1477" s="677">
        <v>1</v>
      </c>
      <c r="T1477" s="742">
        <v>0.5</v>
      </c>
      <c r="U1477" s="700">
        <v>1</v>
      </c>
    </row>
    <row r="1478" spans="1:21" ht="14.4" customHeight="1" x14ac:dyDescent="0.3">
      <c r="A1478" s="660">
        <v>32</v>
      </c>
      <c r="B1478" s="661" t="s">
        <v>567</v>
      </c>
      <c r="C1478" s="661">
        <v>89301322</v>
      </c>
      <c r="D1478" s="740" t="s">
        <v>4384</v>
      </c>
      <c r="E1478" s="741" t="s">
        <v>2898</v>
      </c>
      <c r="F1478" s="661" t="s">
        <v>2867</v>
      </c>
      <c r="G1478" s="661" t="s">
        <v>4269</v>
      </c>
      <c r="H1478" s="661" t="s">
        <v>568</v>
      </c>
      <c r="I1478" s="661" t="s">
        <v>4270</v>
      </c>
      <c r="J1478" s="661" t="s">
        <v>4271</v>
      </c>
      <c r="K1478" s="661" t="s">
        <v>4272</v>
      </c>
      <c r="L1478" s="662">
        <v>450.81</v>
      </c>
      <c r="M1478" s="662">
        <v>450.81</v>
      </c>
      <c r="N1478" s="661">
        <v>1</v>
      </c>
      <c r="O1478" s="742">
        <v>0.5</v>
      </c>
      <c r="P1478" s="662">
        <v>450.81</v>
      </c>
      <c r="Q1478" s="677">
        <v>1</v>
      </c>
      <c r="R1478" s="661">
        <v>1</v>
      </c>
      <c r="S1478" s="677">
        <v>1</v>
      </c>
      <c r="T1478" s="742">
        <v>0.5</v>
      </c>
      <c r="U1478" s="700">
        <v>1</v>
      </c>
    </row>
    <row r="1479" spans="1:21" ht="14.4" customHeight="1" x14ac:dyDescent="0.3">
      <c r="A1479" s="660">
        <v>32</v>
      </c>
      <c r="B1479" s="661" t="s">
        <v>567</v>
      </c>
      <c r="C1479" s="661">
        <v>89301322</v>
      </c>
      <c r="D1479" s="740" t="s">
        <v>4384</v>
      </c>
      <c r="E1479" s="741" t="s">
        <v>2898</v>
      </c>
      <c r="F1479" s="661" t="s">
        <v>2867</v>
      </c>
      <c r="G1479" s="661" t="s">
        <v>3385</v>
      </c>
      <c r="H1479" s="661" t="s">
        <v>1453</v>
      </c>
      <c r="I1479" s="661" t="s">
        <v>1777</v>
      </c>
      <c r="J1479" s="661" t="s">
        <v>1778</v>
      </c>
      <c r="K1479" s="661" t="s">
        <v>1779</v>
      </c>
      <c r="L1479" s="662">
        <v>119.7</v>
      </c>
      <c r="M1479" s="662">
        <v>359.1</v>
      </c>
      <c r="N1479" s="661">
        <v>3</v>
      </c>
      <c r="O1479" s="742">
        <v>2</v>
      </c>
      <c r="P1479" s="662">
        <v>239.4</v>
      </c>
      <c r="Q1479" s="677">
        <v>0.66666666666666663</v>
      </c>
      <c r="R1479" s="661">
        <v>2</v>
      </c>
      <c r="S1479" s="677">
        <v>0.66666666666666663</v>
      </c>
      <c r="T1479" s="742">
        <v>1.5</v>
      </c>
      <c r="U1479" s="700">
        <v>0.75</v>
      </c>
    </row>
    <row r="1480" spans="1:21" ht="14.4" customHeight="1" x14ac:dyDescent="0.3">
      <c r="A1480" s="660">
        <v>32</v>
      </c>
      <c r="B1480" s="661" t="s">
        <v>567</v>
      </c>
      <c r="C1480" s="661">
        <v>89301322</v>
      </c>
      <c r="D1480" s="740" t="s">
        <v>4384</v>
      </c>
      <c r="E1480" s="741" t="s">
        <v>2898</v>
      </c>
      <c r="F1480" s="661" t="s">
        <v>2867</v>
      </c>
      <c r="G1480" s="661" t="s">
        <v>2975</v>
      </c>
      <c r="H1480" s="661" t="s">
        <v>568</v>
      </c>
      <c r="I1480" s="661" t="s">
        <v>1712</v>
      </c>
      <c r="J1480" s="661" t="s">
        <v>1713</v>
      </c>
      <c r="K1480" s="661" t="s">
        <v>2760</v>
      </c>
      <c r="L1480" s="662">
        <v>170.52</v>
      </c>
      <c r="M1480" s="662">
        <v>1023.1200000000001</v>
      </c>
      <c r="N1480" s="661">
        <v>6</v>
      </c>
      <c r="O1480" s="742">
        <v>2.5</v>
      </c>
      <c r="P1480" s="662">
        <v>511.56000000000006</v>
      </c>
      <c r="Q1480" s="677">
        <v>0.5</v>
      </c>
      <c r="R1480" s="661">
        <v>3</v>
      </c>
      <c r="S1480" s="677">
        <v>0.5</v>
      </c>
      <c r="T1480" s="742">
        <v>2</v>
      </c>
      <c r="U1480" s="700">
        <v>0.8</v>
      </c>
    </row>
    <row r="1481" spans="1:21" ht="14.4" customHeight="1" x14ac:dyDescent="0.3">
      <c r="A1481" s="660">
        <v>32</v>
      </c>
      <c r="B1481" s="661" t="s">
        <v>567</v>
      </c>
      <c r="C1481" s="661">
        <v>89301322</v>
      </c>
      <c r="D1481" s="740" t="s">
        <v>4384</v>
      </c>
      <c r="E1481" s="741" t="s">
        <v>2898</v>
      </c>
      <c r="F1481" s="661" t="s">
        <v>2867</v>
      </c>
      <c r="G1481" s="661" t="s">
        <v>2925</v>
      </c>
      <c r="H1481" s="661" t="s">
        <v>568</v>
      </c>
      <c r="I1481" s="661" t="s">
        <v>1821</v>
      </c>
      <c r="J1481" s="661" t="s">
        <v>1822</v>
      </c>
      <c r="K1481" s="661" t="s">
        <v>2781</v>
      </c>
      <c r="L1481" s="662">
        <v>2991.23</v>
      </c>
      <c r="M1481" s="662">
        <v>11964.92</v>
      </c>
      <c r="N1481" s="661">
        <v>4</v>
      </c>
      <c r="O1481" s="742">
        <v>2.5</v>
      </c>
      <c r="P1481" s="662">
        <v>8973.69</v>
      </c>
      <c r="Q1481" s="677">
        <v>0.75</v>
      </c>
      <c r="R1481" s="661">
        <v>3</v>
      </c>
      <c r="S1481" s="677">
        <v>0.75</v>
      </c>
      <c r="T1481" s="742">
        <v>1.5</v>
      </c>
      <c r="U1481" s="700">
        <v>0.6</v>
      </c>
    </row>
    <row r="1482" spans="1:21" ht="14.4" customHeight="1" x14ac:dyDescent="0.3">
      <c r="A1482" s="660">
        <v>32</v>
      </c>
      <c r="B1482" s="661" t="s">
        <v>567</v>
      </c>
      <c r="C1482" s="661">
        <v>89301322</v>
      </c>
      <c r="D1482" s="740" t="s">
        <v>4384</v>
      </c>
      <c r="E1482" s="741" t="s">
        <v>2898</v>
      </c>
      <c r="F1482" s="661" t="s">
        <v>2867</v>
      </c>
      <c r="G1482" s="661" t="s">
        <v>2925</v>
      </c>
      <c r="H1482" s="661" t="s">
        <v>568</v>
      </c>
      <c r="I1482" s="661" t="s">
        <v>2982</v>
      </c>
      <c r="J1482" s="661" t="s">
        <v>1822</v>
      </c>
      <c r="K1482" s="661" t="s">
        <v>2983</v>
      </c>
      <c r="L1482" s="662">
        <v>748.21</v>
      </c>
      <c r="M1482" s="662">
        <v>748.21</v>
      </c>
      <c r="N1482" s="661">
        <v>1</v>
      </c>
      <c r="O1482" s="742">
        <v>0.5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32</v>
      </c>
      <c r="B1483" s="661" t="s">
        <v>567</v>
      </c>
      <c r="C1483" s="661">
        <v>89301322</v>
      </c>
      <c r="D1483" s="740" t="s">
        <v>4384</v>
      </c>
      <c r="E1483" s="741" t="s">
        <v>2898</v>
      </c>
      <c r="F1483" s="661" t="s">
        <v>2867</v>
      </c>
      <c r="G1483" s="661" t="s">
        <v>2930</v>
      </c>
      <c r="H1483" s="661" t="s">
        <v>568</v>
      </c>
      <c r="I1483" s="661" t="s">
        <v>2931</v>
      </c>
      <c r="J1483" s="661" t="s">
        <v>2932</v>
      </c>
      <c r="K1483" s="661" t="s">
        <v>2933</v>
      </c>
      <c r="L1483" s="662">
        <v>0</v>
      </c>
      <c r="M1483" s="662">
        <v>0</v>
      </c>
      <c r="N1483" s="661">
        <v>1</v>
      </c>
      <c r="O1483" s="742">
        <v>0.5</v>
      </c>
      <c r="P1483" s="662">
        <v>0</v>
      </c>
      <c r="Q1483" s="677"/>
      <c r="R1483" s="661">
        <v>1</v>
      </c>
      <c r="S1483" s="677">
        <v>1</v>
      </c>
      <c r="T1483" s="742">
        <v>0.5</v>
      </c>
      <c r="U1483" s="700">
        <v>1</v>
      </c>
    </row>
    <row r="1484" spans="1:21" ht="14.4" customHeight="1" x14ac:dyDescent="0.3">
      <c r="A1484" s="660">
        <v>32</v>
      </c>
      <c r="B1484" s="661" t="s">
        <v>567</v>
      </c>
      <c r="C1484" s="661">
        <v>89301322</v>
      </c>
      <c r="D1484" s="740" t="s">
        <v>4384</v>
      </c>
      <c r="E1484" s="741" t="s">
        <v>2898</v>
      </c>
      <c r="F1484" s="661" t="s">
        <v>2867</v>
      </c>
      <c r="G1484" s="661" t="s">
        <v>3361</v>
      </c>
      <c r="H1484" s="661" t="s">
        <v>1453</v>
      </c>
      <c r="I1484" s="661" t="s">
        <v>3431</v>
      </c>
      <c r="J1484" s="661" t="s">
        <v>2794</v>
      </c>
      <c r="K1484" s="661" t="s">
        <v>3432</v>
      </c>
      <c r="L1484" s="662">
        <v>848.49</v>
      </c>
      <c r="M1484" s="662">
        <v>848.49</v>
      </c>
      <c r="N1484" s="661">
        <v>1</v>
      </c>
      <c r="O1484" s="742">
        <v>1</v>
      </c>
      <c r="P1484" s="662">
        <v>848.49</v>
      </c>
      <c r="Q1484" s="677">
        <v>1</v>
      </c>
      <c r="R1484" s="661">
        <v>1</v>
      </c>
      <c r="S1484" s="677">
        <v>1</v>
      </c>
      <c r="T1484" s="742">
        <v>1</v>
      </c>
      <c r="U1484" s="700">
        <v>1</v>
      </c>
    </row>
    <row r="1485" spans="1:21" ht="14.4" customHeight="1" x14ac:dyDescent="0.3">
      <c r="A1485" s="660">
        <v>32</v>
      </c>
      <c r="B1485" s="661" t="s">
        <v>567</v>
      </c>
      <c r="C1485" s="661">
        <v>89301322</v>
      </c>
      <c r="D1485" s="740" t="s">
        <v>4384</v>
      </c>
      <c r="E1485" s="741" t="s">
        <v>2898</v>
      </c>
      <c r="F1485" s="661" t="s">
        <v>2867</v>
      </c>
      <c r="G1485" s="661" t="s">
        <v>2934</v>
      </c>
      <c r="H1485" s="661" t="s">
        <v>568</v>
      </c>
      <c r="I1485" s="661" t="s">
        <v>1840</v>
      </c>
      <c r="J1485" s="661" t="s">
        <v>1841</v>
      </c>
      <c r="K1485" s="661" t="s">
        <v>2781</v>
      </c>
      <c r="L1485" s="662">
        <v>588.04999999999995</v>
      </c>
      <c r="M1485" s="662">
        <v>1176.0999999999999</v>
      </c>
      <c r="N1485" s="661">
        <v>2</v>
      </c>
      <c r="O1485" s="742">
        <v>0.5</v>
      </c>
      <c r="P1485" s="662">
        <v>1176.0999999999999</v>
      </c>
      <c r="Q1485" s="677">
        <v>1</v>
      </c>
      <c r="R1485" s="661">
        <v>2</v>
      </c>
      <c r="S1485" s="677">
        <v>1</v>
      </c>
      <c r="T1485" s="742">
        <v>0.5</v>
      </c>
      <c r="U1485" s="700">
        <v>1</v>
      </c>
    </row>
    <row r="1486" spans="1:21" ht="14.4" customHeight="1" x14ac:dyDescent="0.3">
      <c r="A1486" s="660">
        <v>32</v>
      </c>
      <c r="B1486" s="661" t="s">
        <v>567</v>
      </c>
      <c r="C1486" s="661">
        <v>89301322</v>
      </c>
      <c r="D1486" s="740" t="s">
        <v>4384</v>
      </c>
      <c r="E1486" s="741" t="s">
        <v>2898</v>
      </c>
      <c r="F1486" s="661" t="s">
        <v>2867</v>
      </c>
      <c r="G1486" s="661" t="s">
        <v>2934</v>
      </c>
      <c r="H1486" s="661" t="s">
        <v>568</v>
      </c>
      <c r="I1486" s="661" t="s">
        <v>3119</v>
      </c>
      <c r="J1486" s="661" t="s">
        <v>1841</v>
      </c>
      <c r="K1486" s="661" t="s">
        <v>3120</v>
      </c>
      <c r="L1486" s="662">
        <v>0</v>
      </c>
      <c r="M1486" s="662">
        <v>0</v>
      </c>
      <c r="N1486" s="661">
        <v>2</v>
      </c>
      <c r="O1486" s="742">
        <v>0.5</v>
      </c>
      <c r="P1486" s="662">
        <v>0</v>
      </c>
      <c r="Q1486" s="677"/>
      <c r="R1486" s="661">
        <v>2</v>
      </c>
      <c r="S1486" s="677">
        <v>1</v>
      </c>
      <c r="T1486" s="742">
        <v>0.5</v>
      </c>
      <c r="U1486" s="700">
        <v>1</v>
      </c>
    </row>
    <row r="1487" spans="1:21" ht="14.4" customHeight="1" x14ac:dyDescent="0.3">
      <c r="A1487" s="660">
        <v>32</v>
      </c>
      <c r="B1487" s="661" t="s">
        <v>567</v>
      </c>
      <c r="C1487" s="661">
        <v>89301322</v>
      </c>
      <c r="D1487" s="740" t="s">
        <v>4384</v>
      </c>
      <c r="E1487" s="741" t="s">
        <v>2898</v>
      </c>
      <c r="F1487" s="661" t="s">
        <v>2867</v>
      </c>
      <c r="G1487" s="661" t="s">
        <v>3041</v>
      </c>
      <c r="H1487" s="661" t="s">
        <v>568</v>
      </c>
      <c r="I1487" s="661" t="s">
        <v>3314</v>
      </c>
      <c r="J1487" s="661" t="s">
        <v>3042</v>
      </c>
      <c r="K1487" s="661" t="s">
        <v>3043</v>
      </c>
      <c r="L1487" s="662">
        <v>0</v>
      </c>
      <c r="M1487" s="662">
        <v>0</v>
      </c>
      <c r="N1487" s="661">
        <v>3</v>
      </c>
      <c r="O1487" s="742">
        <v>0.5</v>
      </c>
      <c r="P1487" s="662">
        <v>0</v>
      </c>
      <c r="Q1487" s="677"/>
      <c r="R1487" s="661">
        <v>3</v>
      </c>
      <c r="S1487" s="677">
        <v>1</v>
      </c>
      <c r="T1487" s="742">
        <v>0.5</v>
      </c>
      <c r="U1487" s="700">
        <v>1</v>
      </c>
    </row>
    <row r="1488" spans="1:21" ht="14.4" customHeight="1" x14ac:dyDescent="0.3">
      <c r="A1488" s="660">
        <v>32</v>
      </c>
      <c r="B1488" s="661" t="s">
        <v>567</v>
      </c>
      <c r="C1488" s="661">
        <v>89301322</v>
      </c>
      <c r="D1488" s="740" t="s">
        <v>4384</v>
      </c>
      <c r="E1488" s="741" t="s">
        <v>2898</v>
      </c>
      <c r="F1488" s="661" t="s">
        <v>2867</v>
      </c>
      <c r="G1488" s="661" t="s">
        <v>2942</v>
      </c>
      <c r="H1488" s="661" t="s">
        <v>568</v>
      </c>
      <c r="I1488" s="661" t="s">
        <v>808</v>
      </c>
      <c r="J1488" s="661" t="s">
        <v>2943</v>
      </c>
      <c r="K1488" s="661" t="s">
        <v>2944</v>
      </c>
      <c r="L1488" s="662">
        <v>88.76</v>
      </c>
      <c r="M1488" s="662">
        <v>355.04</v>
      </c>
      <c r="N1488" s="661">
        <v>4</v>
      </c>
      <c r="O1488" s="742">
        <v>2.5</v>
      </c>
      <c r="P1488" s="662">
        <v>266.28000000000003</v>
      </c>
      <c r="Q1488" s="677">
        <v>0.75</v>
      </c>
      <c r="R1488" s="661">
        <v>3</v>
      </c>
      <c r="S1488" s="677">
        <v>0.75</v>
      </c>
      <c r="T1488" s="742">
        <v>2</v>
      </c>
      <c r="U1488" s="700">
        <v>0.8</v>
      </c>
    </row>
    <row r="1489" spans="1:21" ht="14.4" customHeight="1" x14ac:dyDescent="0.3">
      <c r="A1489" s="660">
        <v>32</v>
      </c>
      <c r="B1489" s="661" t="s">
        <v>567</v>
      </c>
      <c r="C1489" s="661">
        <v>89301322</v>
      </c>
      <c r="D1489" s="740" t="s">
        <v>4384</v>
      </c>
      <c r="E1489" s="741" t="s">
        <v>2898</v>
      </c>
      <c r="F1489" s="661" t="s">
        <v>2867</v>
      </c>
      <c r="G1489" s="661" t="s">
        <v>3184</v>
      </c>
      <c r="H1489" s="661" t="s">
        <v>1453</v>
      </c>
      <c r="I1489" s="661" t="s">
        <v>2344</v>
      </c>
      <c r="J1489" s="661" t="s">
        <v>2345</v>
      </c>
      <c r="K1489" s="661" t="s">
        <v>2830</v>
      </c>
      <c r="L1489" s="662">
        <v>82.99</v>
      </c>
      <c r="M1489" s="662">
        <v>82.99</v>
      </c>
      <c r="N1489" s="661">
        <v>1</v>
      </c>
      <c r="O1489" s="742">
        <v>1</v>
      </c>
      <c r="P1489" s="662">
        <v>82.99</v>
      </c>
      <c r="Q1489" s="677">
        <v>1</v>
      </c>
      <c r="R1489" s="661">
        <v>1</v>
      </c>
      <c r="S1489" s="677">
        <v>1</v>
      </c>
      <c r="T1489" s="742">
        <v>1</v>
      </c>
      <c r="U1489" s="700">
        <v>1</v>
      </c>
    </row>
    <row r="1490" spans="1:21" ht="14.4" customHeight="1" x14ac:dyDescent="0.3">
      <c r="A1490" s="660">
        <v>32</v>
      </c>
      <c r="B1490" s="661" t="s">
        <v>567</v>
      </c>
      <c r="C1490" s="661">
        <v>89301322</v>
      </c>
      <c r="D1490" s="740" t="s">
        <v>4384</v>
      </c>
      <c r="E1490" s="741" t="s">
        <v>2898</v>
      </c>
      <c r="F1490" s="661" t="s">
        <v>2867</v>
      </c>
      <c r="G1490" s="661" t="s">
        <v>2995</v>
      </c>
      <c r="H1490" s="661" t="s">
        <v>568</v>
      </c>
      <c r="I1490" s="661" t="s">
        <v>3497</v>
      </c>
      <c r="J1490" s="661" t="s">
        <v>3498</v>
      </c>
      <c r="K1490" s="661" t="s">
        <v>3499</v>
      </c>
      <c r="L1490" s="662">
        <v>0</v>
      </c>
      <c r="M1490" s="662">
        <v>0</v>
      </c>
      <c r="N1490" s="661">
        <v>2</v>
      </c>
      <c r="O1490" s="742">
        <v>1.5</v>
      </c>
      <c r="P1490" s="662">
        <v>0</v>
      </c>
      <c r="Q1490" s="677"/>
      <c r="R1490" s="661">
        <v>2</v>
      </c>
      <c r="S1490" s="677">
        <v>1</v>
      </c>
      <c r="T1490" s="742">
        <v>1.5</v>
      </c>
      <c r="U1490" s="700">
        <v>1</v>
      </c>
    </row>
    <row r="1491" spans="1:21" ht="14.4" customHeight="1" x14ac:dyDescent="0.3">
      <c r="A1491" s="660">
        <v>32</v>
      </c>
      <c r="B1491" s="661" t="s">
        <v>567</v>
      </c>
      <c r="C1491" s="661">
        <v>89301322</v>
      </c>
      <c r="D1491" s="740" t="s">
        <v>4384</v>
      </c>
      <c r="E1491" s="741" t="s">
        <v>2898</v>
      </c>
      <c r="F1491" s="661" t="s">
        <v>2867</v>
      </c>
      <c r="G1491" s="661" t="s">
        <v>2945</v>
      </c>
      <c r="H1491" s="661" t="s">
        <v>568</v>
      </c>
      <c r="I1491" s="661" t="s">
        <v>2946</v>
      </c>
      <c r="J1491" s="661" t="s">
        <v>2947</v>
      </c>
      <c r="K1491" s="661" t="s">
        <v>2948</v>
      </c>
      <c r="L1491" s="662">
        <v>1121.25</v>
      </c>
      <c r="M1491" s="662">
        <v>4485</v>
      </c>
      <c r="N1491" s="661">
        <v>4</v>
      </c>
      <c r="O1491" s="742">
        <v>3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32</v>
      </c>
      <c r="B1492" s="661" t="s">
        <v>567</v>
      </c>
      <c r="C1492" s="661">
        <v>89301322</v>
      </c>
      <c r="D1492" s="740" t="s">
        <v>4384</v>
      </c>
      <c r="E1492" s="741" t="s">
        <v>2898</v>
      </c>
      <c r="F1492" s="661" t="s">
        <v>2867</v>
      </c>
      <c r="G1492" s="661" t="s">
        <v>3323</v>
      </c>
      <c r="H1492" s="661" t="s">
        <v>1453</v>
      </c>
      <c r="I1492" s="661" t="s">
        <v>3704</v>
      </c>
      <c r="J1492" s="661" t="s">
        <v>3705</v>
      </c>
      <c r="K1492" s="661" t="s">
        <v>2382</v>
      </c>
      <c r="L1492" s="662">
        <v>37.159999999999997</v>
      </c>
      <c r="M1492" s="662">
        <v>37.159999999999997</v>
      </c>
      <c r="N1492" s="661">
        <v>1</v>
      </c>
      <c r="O1492" s="742">
        <v>0.5</v>
      </c>
      <c r="P1492" s="662">
        <v>37.159999999999997</v>
      </c>
      <c r="Q1492" s="677">
        <v>1</v>
      </c>
      <c r="R1492" s="661">
        <v>1</v>
      </c>
      <c r="S1492" s="677">
        <v>1</v>
      </c>
      <c r="T1492" s="742">
        <v>0.5</v>
      </c>
      <c r="U1492" s="700">
        <v>1</v>
      </c>
    </row>
    <row r="1493" spans="1:21" ht="14.4" customHeight="1" x14ac:dyDescent="0.3">
      <c r="A1493" s="660">
        <v>32</v>
      </c>
      <c r="B1493" s="661" t="s">
        <v>567</v>
      </c>
      <c r="C1493" s="661">
        <v>89301322</v>
      </c>
      <c r="D1493" s="740" t="s">
        <v>4384</v>
      </c>
      <c r="E1493" s="741" t="s">
        <v>2898</v>
      </c>
      <c r="F1493" s="661" t="s">
        <v>2867</v>
      </c>
      <c r="G1493" s="661" t="s">
        <v>3055</v>
      </c>
      <c r="H1493" s="661" t="s">
        <v>568</v>
      </c>
      <c r="I1493" s="661" t="s">
        <v>4273</v>
      </c>
      <c r="J1493" s="661" t="s">
        <v>3917</v>
      </c>
      <c r="K1493" s="661" t="s">
        <v>4274</v>
      </c>
      <c r="L1493" s="662">
        <v>0</v>
      </c>
      <c r="M1493" s="662">
        <v>0</v>
      </c>
      <c r="N1493" s="661">
        <v>1</v>
      </c>
      <c r="O1493" s="742">
        <v>0.5</v>
      </c>
      <c r="P1493" s="662">
        <v>0</v>
      </c>
      <c r="Q1493" s="677"/>
      <c r="R1493" s="661">
        <v>1</v>
      </c>
      <c r="S1493" s="677">
        <v>1</v>
      </c>
      <c r="T1493" s="742">
        <v>0.5</v>
      </c>
      <c r="U1493" s="700">
        <v>1</v>
      </c>
    </row>
    <row r="1494" spans="1:21" ht="14.4" customHeight="1" x14ac:dyDescent="0.3">
      <c r="A1494" s="660">
        <v>32</v>
      </c>
      <c r="B1494" s="661" t="s">
        <v>567</v>
      </c>
      <c r="C1494" s="661">
        <v>89301322</v>
      </c>
      <c r="D1494" s="740" t="s">
        <v>4384</v>
      </c>
      <c r="E1494" s="741" t="s">
        <v>2898</v>
      </c>
      <c r="F1494" s="661" t="s">
        <v>2867</v>
      </c>
      <c r="G1494" s="661" t="s">
        <v>2949</v>
      </c>
      <c r="H1494" s="661" t="s">
        <v>1453</v>
      </c>
      <c r="I1494" s="661" t="s">
        <v>1587</v>
      </c>
      <c r="J1494" s="661" t="s">
        <v>1479</v>
      </c>
      <c r="K1494" s="661" t="s">
        <v>1588</v>
      </c>
      <c r="L1494" s="662">
        <v>407.55</v>
      </c>
      <c r="M1494" s="662">
        <v>815.1</v>
      </c>
      <c r="N1494" s="661">
        <v>2</v>
      </c>
      <c r="O1494" s="742">
        <v>1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32</v>
      </c>
      <c r="B1495" s="661" t="s">
        <v>567</v>
      </c>
      <c r="C1495" s="661">
        <v>89301322</v>
      </c>
      <c r="D1495" s="740" t="s">
        <v>4384</v>
      </c>
      <c r="E1495" s="741" t="s">
        <v>2898</v>
      </c>
      <c r="F1495" s="661" t="s">
        <v>2867</v>
      </c>
      <c r="G1495" s="661" t="s">
        <v>2954</v>
      </c>
      <c r="H1495" s="661" t="s">
        <v>568</v>
      </c>
      <c r="I1495" s="661" t="s">
        <v>2955</v>
      </c>
      <c r="J1495" s="661" t="s">
        <v>2956</v>
      </c>
      <c r="K1495" s="661" t="s">
        <v>2957</v>
      </c>
      <c r="L1495" s="662">
        <v>93.71</v>
      </c>
      <c r="M1495" s="662">
        <v>187.42</v>
      </c>
      <c r="N1495" s="661">
        <v>2</v>
      </c>
      <c r="O1495" s="742">
        <v>1</v>
      </c>
      <c r="P1495" s="662">
        <v>187.42</v>
      </c>
      <c r="Q1495" s="677">
        <v>1</v>
      </c>
      <c r="R1495" s="661">
        <v>2</v>
      </c>
      <c r="S1495" s="677">
        <v>1</v>
      </c>
      <c r="T1495" s="742">
        <v>1</v>
      </c>
      <c r="U1495" s="700">
        <v>1</v>
      </c>
    </row>
    <row r="1496" spans="1:21" ht="14.4" customHeight="1" x14ac:dyDescent="0.3">
      <c r="A1496" s="660">
        <v>32</v>
      </c>
      <c r="B1496" s="661" t="s">
        <v>567</v>
      </c>
      <c r="C1496" s="661">
        <v>89301322</v>
      </c>
      <c r="D1496" s="740" t="s">
        <v>4384</v>
      </c>
      <c r="E1496" s="741" t="s">
        <v>2898</v>
      </c>
      <c r="F1496" s="661" t="s">
        <v>2867</v>
      </c>
      <c r="G1496" s="661" t="s">
        <v>2954</v>
      </c>
      <c r="H1496" s="661" t="s">
        <v>568</v>
      </c>
      <c r="I1496" s="661" t="s">
        <v>3005</v>
      </c>
      <c r="J1496" s="661" t="s">
        <v>2956</v>
      </c>
      <c r="K1496" s="661" t="s">
        <v>722</v>
      </c>
      <c r="L1496" s="662">
        <v>301.2</v>
      </c>
      <c r="M1496" s="662">
        <v>602.4</v>
      </c>
      <c r="N1496" s="661">
        <v>2</v>
      </c>
      <c r="O1496" s="742">
        <v>1.5</v>
      </c>
      <c r="P1496" s="662">
        <v>602.4</v>
      </c>
      <c r="Q1496" s="677">
        <v>1</v>
      </c>
      <c r="R1496" s="661">
        <v>2</v>
      </c>
      <c r="S1496" s="677">
        <v>1</v>
      </c>
      <c r="T1496" s="742">
        <v>1.5</v>
      </c>
      <c r="U1496" s="700">
        <v>1</v>
      </c>
    </row>
    <row r="1497" spans="1:21" ht="14.4" customHeight="1" x14ac:dyDescent="0.3">
      <c r="A1497" s="660">
        <v>32</v>
      </c>
      <c r="B1497" s="661" t="s">
        <v>567</v>
      </c>
      <c r="C1497" s="661">
        <v>89301322</v>
      </c>
      <c r="D1497" s="740" t="s">
        <v>4384</v>
      </c>
      <c r="E1497" s="741" t="s">
        <v>2898</v>
      </c>
      <c r="F1497" s="661" t="s">
        <v>2867</v>
      </c>
      <c r="G1497" s="661" t="s">
        <v>3606</v>
      </c>
      <c r="H1497" s="661" t="s">
        <v>568</v>
      </c>
      <c r="I1497" s="661" t="s">
        <v>935</v>
      </c>
      <c r="J1497" s="661" t="s">
        <v>936</v>
      </c>
      <c r="K1497" s="661" t="s">
        <v>937</v>
      </c>
      <c r="L1497" s="662">
        <v>0</v>
      </c>
      <c r="M1497" s="662">
        <v>0</v>
      </c>
      <c r="N1497" s="661">
        <v>1</v>
      </c>
      <c r="O1497" s="742">
        <v>1</v>
      </c>
      <c r="P1497" s="662"/>
      <c r="Q1497" s="677"/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32</v>
      </c>
      <c r="B1498" s="661" t="s">
        <v>567</v>
      </c>
      <c r="C1498" s="661">
        <v>89301322</v>
      </c>
      <c r="D1498" s="740" t="s">
        <v>4384</v>
      </c>
      <c r="E1498" s="741" t="s">
        <v>2898</v>
      </c>
      <c r="F1498" s="661" t="s">
        <v>2867</v>
      </c>
      <c r="G1498" s="661" t="s">
        <v>4275</v>
      </c>
      <c r="H1498" s="661" t="s">
        <v>568</v>
      </c>
      <c r="I1498" s="661" t="s">
        <v>4276</v>
      </c>
      <c r="J1498" s="661" t="s">
        <v>4277</v>
      </c>
      <c r="K1498" s="661" t="s">
        <v>4278</v>
      </c>
      <c r="L1498" s="662">
        <v>0</v>
      </c>
      <c r="M1498" s="662">
        <v>0</v>
      </c>
      <c r="N1498" s="661">
        <v>1</v>
      </c>
      <c r="O1498" s="742">
        <v>1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32</v>
      </c>
      <c r="B1499" s="661" t="s">
        <v>567</v>
      </c>
      <c r="C1499" s="661">
        <v>89301322</v>
      </c>
      <c r="D1499" s="740" t="s">
        <v>4384</v>
      </c>
      <c r="E1499" s="741" t="s">
        <v>2898</v>
      </c>
      <c r="F1499" s="661" t="s">
        <v>2867</v>
      </c>
      <c r="G1499" s="661" t="s">
        <v>2958</v>
      </c>
      <c r="H1499" s="661" t="s">
        <v>568</v>
      </c>
      <c r="I1499" s="661" t="s">
        <v>637</v>
      </c>
      <c r="J1499" s="661" t="s">
        <v>3333</v>
      </c>
      <c r="K1499" s="661" t="s">
        <v>3148</v>
      </c>
      <c r="L1499" s="662">
        <v>24.78</v>
      </c>
      <c r="M1499" s="662">
        <v>49.56</v>
      </c>
      <c r="N1499" s="661">
        <v>2</v>
      </c>
      <c r="O1499" s="742">
        <v>0.5</v>
      </c>
      <c r="P1499" s="662">
        <v>49.56</v>
      </c>
      <c r="Q1499" s="677">
        <v>1</v>
      </c>
      <c r="R1499" s="661">
        <v>2</v>
      </c>
      <c r="S1499" s="677">
        <v>1</v>
      </c>
      <c r="T1499" s="742">
        <v>0.5</v>
      </c>
      <c r="U1499" s="700">
        <v>1</v>
      </c>
    </row>
    <row r="1500" spans="1:21" ht="14.4" customHeight="1" x14ac:dyDescent="0.3">
      <c r="A1500" s="660">
        <v>32</v>
      </c>
      <c r="B1500" s="661" t="s">
        <v>567</v>
      </c>
      <c r="C1500" s="661">
        <v>89301322</v>
      </c>
      <c r="D1500" s="740" t="s">
        <v>4384</v>
      </c>
      <c r="E1500" s="741" t="s">
        <v>2898</v>
      </c>
      <c r="F1500" s="661" t="s">
        <v>2867</v>
      </c>
      <c r="G1500" s="661" t="s">
        <v>2958</v>
      </c>
      <c r="H1500" s="661" t="s">
        <v>568</v>
      </c>
      <c r="I1500" s="661" t="s">
        <v>1032</v>
      </c>
      <c r="J1500" s="661" t="s">
        <v>2959</v>
      </c>
      <c r="K1500" s="661" t="s">
        <v>2960</v>
      </c>
      <c r="L1500" s="662">
        <v>99.11</v>
      </c>
      <c r="M1500" s="662">
        <v>495.54999999999995</v>
      </c>
      <c r="N1500" s="661">
        <v>5</v>
      </c>
      <c r="O1500" s="742">
        <v>1.5</v>
      </c>
      <c r="P1500" s="662">
        <v>495.54999999999995</v>
      </c>
      <c r="Q1500" s="677">
        <v>1</v>
      </c>
      <c r="R1500" s="661">
        <v>5</v>
      </c>
      <c r="S1500" s="677">
        <v>1</v>
      </c>
      <c r="T1500" s="742">
        <v>1.5</v>
      </c>
      <c r="U1500" s="700">
        <v>1</v>
      </c>
    </row>
    <row r="1501" spans="1:21" ht="14.4" customHeight="1" x14ac:dyDescent="0.3">
      <c r="A1501" s="660">
        <v>32</v>
      </c>
      <c r="B1501" s="661" t="s">
        <v>567</v>
      </c>
      <c r="C1501" s="661">
        <v>89301322</v>
      </c>
      <c r="D1501" s="740" t="s">
        <v>4384</v>
      </c>
      <c r="E1501" s="741" t="s">
        <v>2898</v>
      </c>
      <c r="F1501" s="661" t="s">
        <v>2867</v>
      </c>
      <c r="G1501" s="661" t="s">
        <v>4279</v>
      </c>
      <c r="H1501" s="661" t="s">
        <v>568</v>
      </c>
      <c r="I1501" s="661" t="s">
        <v>904</v>
      </c>
      <c r="J1501" s="661" t="s">
        <v>4280</v>
      </c>
      <c r="K1501" s="661" t="s">
        <v>2960</v>
      </c>
      <c r="L1501" s="662">
        <v>0</v>
      </c>
      <c r="M1501" s="662">
        <v>0</v>
      </c>
      <c r="N1501" s="661">
        <v>2</v>
      </c>
      <c r="O1501" s="742">
        <v>1</v>
      </c>
      <c r="P1501" s="662">
        <v>0</v>
      </c>
      <c r="Q1501" s="677"/>
      <c r="R1501" s="661">
        <v>2</v>
      </c>
      <c r="S1501" s="677">
        <v>1</v>
      </c>
      <c r="T1501" s="742">
        <v>1</v>
      </c>
      <c r="U1501" s="700">
        <v>1</v>
      </c>
    </row>
    <row r="1502" spans="1:21" ht="14.4" customHeight="1" x14ac:dyDescent="0.3">
      <c r="A1502" s="660">
        <v>32</v>
      </c>
      <c r="B1502" s="661" t="s">
        <v>567</v>
      </c>
      <c r="C1502" s="661">
        <v>89301322</v>
      </c>
      <c r="D1502" s="740" t="s">
        <v>4384</v>
      </c>
      <c r="E1502" s="741" t="s">
        <v>2898</v>
      </c>
      <c r="F1502" s="661" t="s">
        <v>2867</v>
      </c>
      <c r="G1502" s="661" t="s">
        <v>2961</v>
      </c>
      <c r="H1502" s="661" t="s">
        <v>568</v>
      </c>
      <c r="I1502" s="661" t="s">
        <v>3334</v>
      </c>
      <c r="J1502" s="661" t="s">
        <v>2043</v>
      </c>
      <c r="K1502" s="661" t="s">
        <v>3335</v>
      </c>
      <c r="L1502" s="662">
        <v>214.5</v>
      </c>
      <c r="M1502" s="662">
        <v>214.5</v>
      </c>
      <c r="N1502" s="661">
        <v>1</v>
      </c>
      <c r="O1502" s="742">
        <v>0.5</v>
      </c>
      <c r="P1502" s="662">
        <v>214.5</v>
      </c>
      <c r="Q1502" s="677">
        <v>1</v>
      </c>
      <c r="R1502" s="661">
        <v>1</v>
      </c>
      <c r="S1502" s="677">
        <v>1</v>
      </c>
      <c r="T1502" s="742">
        <v>0.5</v>
      </c>
      <c r="U1502" s="700">
        <v>1</v>
      </c>
    </row>
    <row r="1503" spans="1:21" ht="14.4" customHeight="1" x14ac:dyDescent="0.3">
      <c r="A1503" s="660">
        <v>32</v>
      </c>
      <c r="B1503" s="661" t="s">
        <v>567</v>
      </c>
      <c r="C1503" s="661">
        <v>89301322</v>
      </c>
      <c r="D1503" s="740" t="s">
        <v>4384</v>
      </c>
      <c r="E1503" s="741" t="s">
        <v>2898</v>
      </c>
      <c r="F1503" s="661" t="s">
        <v>2867</v>
      </c>
      <c r="G1503" s="661" t="s">
        <v>3102</v>
      </c>
      <c r="H1503" s="661" t="s">
        <v>1453</v>
      </c>
      <c r="I1503" s="661" t="s">
        <v>4281</v>
      </c>
      <c r="J1503" s="661" t="s">
        <v>3954</v>
      </c>
      <c r="K1503" s="661" t="s">
        <v>4168</v>
      </c>
      <c r="L1503" s="662">
        <v>132</v>
      </c>
      <c r="M1503" s="662">
        <v>132</v>
      </c>
      <c r="N1503" s="661">
        <v>1</v>
      </c>
      <c r="O1503" s="742">
        <v>0.5</v>
      </c>
      <c r="P1503" s="662">
        <v>132</v>
      </c>
      <c r="Q1503" s="677">
        <v>1</v>
      </c>
      <c r="R1503" s="661">
        <v>1</v>
      </c>
      <c r="S1503" s="677">
        <v>1</v>
      </c>
      <c r="T1503" s="742">
        <v>0.5</v>
      </c>
      <c r="U1503" s="700">
        <v>1</v>
      </c>
    </row>
    <row r="1504" spans="1:21" ht="14.4" customHeight="1" x14ac:dyDescent="0.3">
      <c r="A1504" s="660">
        <v>32</v>
      </c>
      <c r="B1504" s="661" t="s">
        <v>567</v>
      </c>
      <c r="C1504" s="661">
        <v>89301322</v>
      </c>
      <c r="D1504" s="740" t="s">
        <v>4384</v>
      </c>
      <c r="E1504" s="741" t="s">
        <v>2898</v>
      </c>
      <c r="F1504" s="661" t="s">
        <v>2867</v>
      </c>
      <c r="G1504" s="661" t="s">
        <v>2963</v>
      </c>
      <c r="H1504" s="661" t="s">
        <v>568</v>
      </c>
      <c r="I1504" s="661" t="s">
        <v>767</v>
      </c>
      <c r="J1504" s="661" t="s">
        <v>2964</v>
      </c>
      <c r="K1504" s="661" t="s">
        <v>2965</v>
      </c>
      <c r="L1504" s="662">
        <v>0</v>
      </c>
      <c r="M1504" s="662">
        <v>0</v>
      </c>
      <c r="N1504" s="661">
        <v>5</v>
      </c>
      <c r="O1504" s="742">
        <v>1</v>
      </c>
      <c r="P1504" s="662">
        <v>0</v>
      </c>
      <c r="Q1504" s="677"/>
      <c r="R1504" s="661">
        <v>3</v>
      </c>
      <c r="S1504" s="677">
        <v>0.6</v>
      </c>
      <c r="T1504" s="742">
        <v>0.5</v>
      </c>
      <c r="U1504" s="700">
        <v>0.5</v>
      </c>
    </row>
    <row r="1505" spans="1:21" ht="14.4" customHeight="1" x14ac:dyDescent="0.3">
      <c r="A1505" s="660">
        <v>32</v>
      </c>
      <c r="B1505" s="661" t="s">
        <v>567</v>
      </c>
      <c r="C1505" s="661">
        <v>89301322</v>
      </c>
      <c r="D1505" s="740" t="s">
        <v>4384</v>
      </c>
      <c r="E1505" s="741" t="s">
        <v>2898</v>
      </c>
      <c r="F1505" s="661" t="s">
        <v>2867</v>
      </c>
      <c r="G1505" s="661" t="s">
        <v>2966</v>
      </c>
      <c r="H1505" s="661" t="s">
        <v>568</v>
      </c>
      <c r="I1505" s="661" t="s">
        <v>3128</v>
      </c>
      <c r="J1505" s="661" t="s">
        <v>729</v>
      </c>
      <c r="K1505" s="661" t="s">
        <v>3129</v>
      </c>
      <c r="L1505" s="662">
        <v>30.47</v>
      </c>
      <c r="M1505" s="662">
        <v>30.47</v>
      </c>
      <c r="N1505" s="661">
        <v>1</v>
      </c>
      <c r="O1505" s="742">
        <v>1</v>
      </c>
      <c r="P1505" s="662">
        <v>30.47</v>
      </c>
      <c r="Q1505" s="677">
        <v>1</v>
      </c>
      <c r="R1505" s="661">
        <v>1</v>
      </c>
      <c r="S1505" s="677">
        <v>1</v>
      </c>
      <c r="T1505" s="742">
        <v>1</v>
      </c>
      <c r="U1505" s="700">
        <v>1</v>
      </c>
    </row>
    <row r="1506" spans="1:21" ht="14.4" customHeight="1" x14ac:dyDescent="0.3">
      <c r="A1506" s="660">
        <v>32</v>
      </c>
      <c r="B1506" s="661" t="s">
        <v>567</v>
      </c>
      <c r="C1506" s="661">
        <v>89301322</v>
      </c>
      <c r="D1506" s="740" t="s">
        <v>4384</v>
      </c>
      <c r="E1506" s="741" t="s">
        <v>2898</v>
      </c>
      <c r="F1506" s="661" t="s">
        <v>2867</v>
      </c>
      <c r="G1506" s="661" t="s">
        <v>2966</v>
      </c>
      <c r="H1506" s="661" t="s">
        <v>568</v>
      </c>
      <c r="I1506" s="661" t="s">
        <v>4166</v>
      </c>
      <c r="J1506" s="661" t="s">
        <v>4167</v>
      </c>
      <c r="K1506" s="661" t="s">
        <v>4168</v>
      </c>
      <c r="L1506" s="662">
        <v>91.4</v>
      </c>
      <c r="M1506" s="662">
        <v>182.8</v>
      </c>
      <c r="N1506" s="661">
        <v>2</v>
      </c>
      <c r="O1506" s="742">
        <v>1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32</v>
      </c>
      <c r="B1507" s="661" t="s">
        <v>567</v>
      </c>
      <c r="C1507" s="661">
        <v>89301322</v>
      </c>
      <c r="D1507" s="740" t="s">
        <v>4384</v>
      </c>
      <c r="E1507" s="741" t="s">
        <v>2898</v>
      </c>
      <c r="F1507" s="661" t="s">
        <v>2867</v>
      </c>
      <c r="G1507" s="661" t="s">
        <v>3074</v>
      </c>
      <c r="H1507" s="661" t="s">
        <v>568</v>
      </c>
      <c r="I1507" s="661" t="s">
        <v>2455</v>
      </c>
      <c r="J1507" s="661" t="s">
        <v>2456</v>
      </c>
      <c r="K1507" s="661" t="s">
        <v>3075</v>
      </c>
      <c r="L1507" s="662">
        <v>51.21</v>
      </c>
      <c r="M1507" s="662">
        <v>409.68</v>
      </c>
      <c r="N1507" s="661">
        <v>8</v>
      </c>
      <c r="O1507" s="742">
        <v>2</v>
      </c>
      <c r="P1507" s="662">
        <v>307.26</v>
      </c>
      <c r="Q1507" s="677">
        <v>0.75</v>
      </c>
      <c r="R1507" s="661">
        <v>6</v>
      </c>
      <c r="S1507" s="677">
        <v>0.75</v>
      </c>
      <c r="T1507" s="742">
        <v>1.5</v>
      </c>
      <c r="U1507" s="700">
        <v>0.75</v>
      </c>
    </row>
    <row r="1508" spans="1:21" ht="14.4" customHeight="1" x14ac:dyDescent="0.3">
      <c r="A1508" s="660">
        <v>32</v>
      </c>
      <c r="B1508" s="661" t="s">
        <v>567</v>
      </c>
      <c r="C1508" s="661">
        <v>89301322</v>
      </c>
      <c r="D1508" s="740" t="s">
        <v>4384</v>
      </c>
      <c r="E1508" s="741" t="s">
        <v>2898</v>
      </c>
      <c r="F1508" s="661" t="s">
        <v>2867</v>
      </c>
      <c r="G1508" s="661" t="s">
        <v>2968</v>
      </c>
      <c r="H1508" s="661" t="s">
        <v>1453</v>
      </c>
      <c r="I1508" s="661" t="s">
        <v>1485</v>
      </c>
      <c r="J1508" s="661" t="s">
        <v>1486</v>
      </c>
      <c r="K1508" s="661" t="s">
        <v>1487</v>
      </c>
      <c r="L1508" s="662">
        <v>31.32</v>
      </c>
      <c r="M1508" s="662">
        <v>31.32</v>
      </c>
      <c r="N1508" s="661">
        <v>1</v>
      </c>
      <c r="O1508" s="742">
        <v>0.5</v>
      </c>
      <c r="P1508" s="662">
        <v>31.32</v>
      </c>
      <c r="Q1508" s="677">
        <v>1</v>
      </c>
      <c r="R1508" s="661">
        <v>1</v>
      </c>
      <c r="S1508" s="677">
        <v>1</v>
      </c>
      <c r="T1508" s="742">
        <v>0.5</v>
      </c>
      <c r="U1508" s="700">
        <v>1</v>
      </c>
    </row>
    <row r="1509" spans="1:21" ht="14.4" customHeight="1" x14ac:dyDescent="0.3">
      <c r="A1509" s="660">
        <v>32</v>
      </c>
      <c r="B1509" s="661" t="s">
        <v>567</v>
      </c>
      <c r="C1509" s="661">
        <v>89301322</v>
      </c>
      <c r="D1509" s="740" t="s">
        <v>4384</v>
      </c>
      <c r="E1509" s="741" t="s">
        <v>2898</v>
      </c>
      <c r="F1509" s="661" t="s">
        <v>2867</v>
      </c>
      <c r="G1509" s="661" t="s">
        <v>3011</v>
      </c>
      <c r="H1509" s="661" t="s">
        <v>1453</v>
      </c>
      <c r="I1509" s="661" t="s">
        <v>1848</v>
      </c>
      <c r="J1509" s="661" t="s">
        <v>1845</v>
      </c>
      <c r="K1509" s="661" t="s">
        <v>2783</v>
      </c>
      <c r="L1509" s="662">
        <v>13849.26</v>
      </c>
      <c r="M1509" s="662">
        <v>27698.52</v>
      </c>
      <c r="N1509" s="661">
        <v>2</v>
      </c>
      <c r="O1509" s="742">
        <v>1</v>
      </c>
      <c r="P1509" s="662">
        <v>27698.52</v>
      </c>
      <c r="Q1509" s="677">
        <v>1</v>
      </c>
      <c r="R1509" s="661">
        <v>2</v>
      </c>
      <c r="S1509" s="677">
        <v>1</v>
      </c>
      <c r="T1509" s="742">
        <v>1</v>
      </c>
      <c r="U1509" s="700">
        <v>1</v>
      </c>
    </row>
    <row r="1510" spans="1:21" ht="14.4" customHeight="1" x14ac:dyDescent="0.3">
      <c r="A1510" s="660">
        <v>32</v>
      </c>
      <c r="B1510" s="661" t="s">
        <v>567</v>
      </c>
      <c r="C1510" s="661">
        <v>89301322</v>
      </c>
      <c r="D1510" s="740" t="s">
        <v>4384</v>
      </c>
      <c r="E1510" s="741" t="s">
        <v>2898</v>
      </c>
      <c r="F1510" s="661" t="s">
        <v>2867</v>
      </c>
      <c r="G1510" s="661" t="s">
        <v>3295</v>
      </c>
      <c r="H1510" s="661" t="s">
        <v>568</v>
      </c>
      <c r="I1510" s="661" t="s">
        <v>4282</v>
      </c>
      <c r="J1510" s="661" t="s">
        <v>3968</v>
      </c>
      <c r="K1510" s="661" t="s">
        <v>3525</v>
      </c>
      <c r="L1510" s="662">
        <v>0</v>
      </c>
      <c r="M1510" s="662">
        <v>0</v>
      </c>
      <c r="N1510" s="661">
        <v>1</v>
      </c>
      <c r="O1510" s="742">
        <v>0.5</v>
      </c>
      <c r="P1510" s="662"/>
      <c r="Q1510" s="677"/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32</v>
      </c>
      <c r="B1511" s="661" t="s">
        <v>567</v>
      </c>
      <c r="C1511" s="661">
        <v>89301322</v>
      </c>
      <c r="D1511" s="740" t="s">
        <v>4384</v>
      </c>
      <c r="E1511" s="741" t="s">
        <v>2898</v>
      </c>
      <c r="F1511" s="661" t="s">
        <v>2867</v>
      </c>
      <c r="G1511" s="661" t="s">
        <v>3078</v>
      </c>
      <c r="H1511" s="661" t="s">
        <v>568</v>
      </c>
      <c r="I1511" s="661" t="s">
        <v>1836</v>
      </c>
      <c r="J1511" s="661" t="s">
        <v>3079</v>
      </c>
      <c r="K1511" s="661" t="s">
        <v>3080</v>
      </c>
      <c r="L1511" s="662">
        <v>10386.950000000001</v>
      </c>
      <c r="M1511" s="662">
        <v>62321.700000000004</v>
      </c>
      <c r="N1511" s="661">
        <v>6</v>
      </c>
      <c r="O1511" s="742">
        <v>1</v>
      </c>
      <c r="P1511" s="662">
        <v>62321.700000000004</v>
      </c>
      <c r="Q1511" s="677">
        <v>1</v>
      </c>
      <c r="R1511" s="661">
        <v>6</v>
      </c>
      <c r="S1511" s="677">
        <v>1</v>
      </c>
      <c r="T1511" s="742">
        <v>1</v>
      </c>
      <c r="U1511" s="700">
        <v>1</v>
      </c>
    </row>
    <row r="1512" spans="1:21" ht="14.4" customHeight="1" x14ac:dyDescent="0.3">
      <c r="A1512" s="660">
        <v>32</v>
      </c>
      <c r="B1512" s="661" t="s">
        <v>567</v>
      </c>
      <c r="C1512" s="661">
        <v>89301322</v>
      </c>
      <c r="D1512" s="740" t="s">
        <v>4384</v>
      </c>
      <c r="E1512" s="741" t="s">
        <v>2898</v>
      </c>
      <c r="F1512" s="661" t="s">
        <v>2867</v>
      </c>
      <c r="G1512" s="661" t="s">
        <v>3342</v>
      </c>
      <c r="H1512" s="661" t="s">
        <v>568</v>
      </c>
      <c r="I1512" s="661" t="s">
        <v>3343</v>
      </c>
      <c r="J1512" s="661" t="s">
        <v>3344</v>
      </c>
      <c r="K1512" s="661" t="s">
        <v>3345</v>
      </c>
      <c r="L1512" s="662">
        <v>0</v>
      </c>
      <c r="M1512" s="662">
        <v>0</v>
      </c>
      <c r="N1512" s="661">
        <v>1</v>
      </c>
      <c r="O1512" s="742">
        <v>1</v>
      </c>
      <c r="P1512" s="662">
        <v>0</v>
      </c>
      <c r="Q1512" s="677"/>
      <c r="R1512" s="661">
        <v>1</v>
      </c>
      <c r="S1512" s="677">
        <v>1</v>
      </c>
      <c r="T1512" s="742">
        <v>1</v>
      </c>
      <c r="U1512" s="700">
        <v>1</v>
      </c>
    </row>
    <row r="1513" spans="1:21" ht="14.4" customHeight="1" x14ac:dyDescent="0.3">
      <c r="A1513" s="660">
        <v>32</v>
      </c>
      <c r="B1513" s="661" t="s">
        <v>567</v>
      </c>
      <c r="C1513" s="661">
        <v>89301322</v>
      </c>
      <c r="D1513" s="740" t="s">
        <v>4384</v>
      </c>
      <c r="E1513" s="741" t="s">
        <v>2898</v>
      </c>
      <c r="F1513" s="661" t="s">
        <v>2867</v>
      </c>
      <c r="G1513" s="661" t="s">
        <v>3342</v>
      </c>
      <c r="H1513" s="661" t="s">
        <v>568</v>
      </c>
      <c r="I1513" s="661" t="s">
        <v>4283</v>
      </c>
      <c r="J1513" s="661" t="s">
        <v>1940</v>
      </c>
      <c r="K1513" s="661" t="s">
        <v>2917</v>
      </c>
      <c r="L1513" s="662">
        <v>0</v>
      </c>
      <c r="M1513" s="662">
        <v>0</v>
      </c>
      <c r="N1513" s="661">
        <v>1</v>
      </c>
      <c r="O1513" s="742">
        <v>1</v>
      </c>
      <c r="P1513" s="662">
        <v>0</v>
      </c>
      <c r="Q1513" s="677"/>
      <c r="R1513" s="661">
        <v>1</v>
      </c>
      <c r="S1513" s="677">
        <v>1</v>
      </c>
      <c r="T1513" s="742">
        <v>1</v>
      </c>
      <c r="U1513" s="700">
        <v>1</v>
      </c>
    </row>
    <row r="1514" spans="1:21" ht="14.4" customHeight="1" x14ac:dyDescent="0.3">
      <c r="A1514" s="660">
        <v>32</v>
      </c>
      <c r="B1514" s="661" t="s">
        <v>567</v>
      </c>
      <c r="C1514" s="661">
        <v>89301322</v>
      </c>
      <c r="D1514" s="740" t="s">
        <v>4384</v>
      </c>
      <c r="E1514" s="741" t="s">
        <v>2899</v>
      </c>
      <c r="F1514" s="661" t="s">
        <v>2867</v>
      </c>
      <c r="G1514" s="661" t="s">
        <v>2909</v>
      </c>
      <c r="H1514" s="661" t="s">
        <v>568</v>
      </c>
      <c r="I1514" s="661" t="s">
        <v>1125</v>
      </c>
      <c r="J1514" s="661" t="s">
        <v>1126</v>
      </c>
      <c r="K1514" s="661" t="s">
        <v>1109</v>
      </c>
      <c r="L1514" s="662">
        <v>263.26</v>
      </c>
      <c r="M1514" s="662">
        <v>526.52</v>
      </c>
      <c r="N1514" s="661">
        <v>2</v>
      </c>
      <c r="O1514" s="742">
        <v>0.5</v>
      </c>
      <c r="P1514" s="662">
        <v>526.52</v>
      </c>
      <c r="Q1514" s="677">
        <v>1</v>
      </c>
      <c r="R1514" s="661">
        <v>2</v>
      </c>
      <c r="S1514" s="677">
        <v>1</v>
      </c>
      <c r="T1514" s="742">
        <v>0.5</v>
      </c>
      <c r="U1514" s="700">
        <v>1</v>
      </c>
    </row>
    <row r="1515" spans="1:21" ht="14.4" customHeight="1" x14ac:dyDescent="0.3">
      <c r="A1515" s="660">
        <v>32</v>
      </c>
      <c r="B1515" s="661" t="s">
        <v>567</v>
      </c>
      <c r="C1515" s="661">
        <v>89301322</v>
      </c>
      <c r="D1515" s="740" t="s">
        <v>4384</v>
      </c>
      <c r="E1515" s="741" t="s">
        <v>2899</v>
      </c>
      <c r="F1515" s="661" t="s">
        <v>2867</v>
      </c>
      <c r="G1515" s="661" t="s">
        <v>2909</v>
      </c>
      <c r="H1515" s="661" t="s">
        <v>568</v>
      </c>
      <c r="I1515" s="661" t="s">
        <v>1153</v>
      </c>
      <c r="J1515" s="661" t="s">
        <v>1154</v>
      </c>
      <c r="K1515" s="661" t="s">
        <v>3025</v>
      </c>
      <c r="L1515" s="662">
        <v>1295.6400000000001</v>
      </c>
      <c r="M1515" s="662">
        <v>9069.48</v>
      </c>
      <c r="N1515" s="661">
        <v>7</v>
      </c>
      <c r="O1515" s="742">
        <v>4.5</v>
      </c>
      <c r="P1515" s="662">
        <v>5182.5600000000004</v>
      </c>
      <c r="Q1515" s="677">
        <v>0.57142857142857151</v>
      </c>
      <c r="R1515" s="661">
        <v>4</v>
      </c>
      <c r="S1515" s="677">
        <v>0.5714285714285714</v>
      </c>
      <c r="T1515" s="742">
        <v>2.5</v>
      </c>
      <c r="U1515" s="700">
        <v>0.55555555555555558</v>
      </c>
    </row>
    <row r="1516" spans="1:21" ht="14.4" customHeight="1" x14ac:dyDescent="0.3">
      <c r="A1516" s="660">
        <v>32</v>
      </c>
      <c r="B1516" s="661" t="s">
        <v>567</v>
      </c>
      <c r="C1516" s="661">
        <v>89301322</v>
      </c>
      <c r="D1516" s="740" t="s">
        <v>4384</v>
      </c>
      <c r="E1516" s="741" t="s">
        <v>2899</v>
      </c>
      <c r="F1516" s="661" t="s">
        <v>2867</v>
      </c>
      <c r="G1516" s="661" t="s">
        <v>2910</v>
      </c>
      <c r="H1516" s="661" t="s">
        <v>568</v>
      </c>
      <c r="I1516" s="661" t="s">
        <v>4284</v>
      </c>
      <c r="J1516" s="661" t="s">
        <v>3213</v>
      </c>
      <c r="K1516" s="661" t="s">
        <v>1007</v>
      </c>
      <c r="L1516" s="662">
        <v>0</v>
      </c>
      <c r="M1516" s="662">
        <v>0</v>
      </c>
      <c r="N1516" s="661">
        <v>1</v>
      </c>
      <c r="O1516" s="742">
        <v>0.5</v>
      </c>
      <c r="P1516" s="662">
        <v>0</v>
      </c>
      <c r="Q1516" s="677"/>
      <c r="R1516" s="661">
        <v>1</v>
      </c>
      <c r="S1516" s="677">
        <v>1</v>
      </c>
      <c r="T1516" s="742">
        <v>0.5</v>
      </c>
      <c r="U1516" s="700">
        <v>1</v>
      </c>
    </row>
    <row r="1517" spans="1:21" ht="14.4" customHeight="1" x14ac:dyDescent="0.3">
      <c r="A1517" s="660">
        <v>32</v>
      </c>
      <c r="B1517" s="661" t="s">
        <v>567</v>
      </c>
      <c r="C1517" s="661">
        <v>89301322</v>
      </c>
      <c r="D1517" s="740" t="s">
        <v>4384</v>
      </c>
      <c r="E1517" s="741" t="s">
        <v>2899</v>
      </c>
      <c r="F1517" s="661" t="s">
        <v>2867</v>
      </c>
      <c r="G1517" s="661" t="s">
        <v>2910</v>
      </c>
      <c r="H1517" s="661" t="s">
        <v>568</v>
      </c>
      <c r="I1517" s="661" t="s">
        <v>673</v>
      </c>
      <c r="J1517" s="661" t="s">
        <v>674</v>
      </c>
      <c r="K1517" s="661" t="s">
        <v>3027</v>
      </c>
      <c r="L1517" s="662">
        <v>40.58</v>
      </c>
      <c r="M1517" s="662">
        <v>81.16</v>
      </c>
      <c r="N1517" s="661">
        <v>2</v>
      </c>
      <c r="O1517" s="742">
        <v>2</v>
      </c>
      <c r="P1517" s="662"/>
      <c r="Q1517" s="677">
        <v>0</v>
      </c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32</v>
      </c>
      <c r="B1518" s="661" t="s">
        <v>567</v>
      </c>
      <c r="C1518" s="661">
        <v>89301322</v>
      </c>
      <c r="D1518" s="740" t="s">
        <v>4384</v>
      </c>
      <c r="E1518" s="741" t="s">
        <v>2899</v>
      </c>
      <c r="F1518" s="661" t="s">
        <v>2867</v>
      </c>
      <c r="G1518" s="661" t="s">
        <v>2910</v>
      </c>
      <c r="H1518" s="661" t="s">
        <v>568</v>
      </c>
      <c r="I1518" s="661" t="s">
        <v>2911</v>
      </c>
      <c r="J1518" s="661" t="s">
        <v>674</v>
      </c>
      <c r="K1518" s="661" t="s">
        <v>2912</v>
      </c>
      <c r="L1518" s="662">
        <v>135.25</v>
      </c>
      <c r="M1518" s="662">
        <v>405.75</v>
      </c>
      <c r="N1518" s="661">
        <v>3</v>
      </c>
      <c r="O1518" s="742">
        <v>2.5</v>
      </c>
      <c r="P1518" s="662">
        <v>270.5</v>
      </c>
      <c r="Q1518" s="677">
        <v>0.66666666666666663</v>
      </c>
      <c r="R1518" s="661">
        <v>2</v>
      </c>
      <c r="S1518" s="677">
        <v>0.66666666666666663</v>
      </c>
      <c r="T1518" s="742">
        <v>2</v>
      </c>
      <c r="U1518" s="700">
        <v>0.8</v>
      </c>
    </row>
    <row r="1519" spans="1:21" ht="14.4" customHeight="1" x14ac:dyDescent="0.3">
      <c r="A1519" s="660">
        <v>32</v>
      </c>
      <c r="B1519" s="661" t="s">
        <v>567</v>
      </c>
      <c r="C1519" s="661">
        <v>89301322</v>
      </c>
      <c r="D1519" s="740" t="s">
        <v>4384</v>
      </c>
      <c r="E1519" s="741" t="s">
        <v>2899</v>
      </c>
      <c r="F1519" s="661" t="s">
        <v>2867</v>
      </c>
      <c r="G1519" s="661" t="s">
        <v>2918</v>
      </c>
      <c r="H1519" s="661" t="s">
        <v>1453</v>
      </c>
      <c r="I1519" s="661" t="s">
        <v>2467</v>
      </c>
      <c r="J1519" s="661" t="s">
        <v>611</v>
      </c>
      <c r="K1519" s="661" t="s">
        <v>2833</v>
      </c>
      <c r="L1519" s="662">
        <v>150.04</v>
      </c>
      <c r="M1519" s="662">
        <v>150.04</v>
      </c>
      <c r="N1519" s="661">
        <v>1</v>
      </c>
      <c r="O1519" s="742">
        <v>0.5</v>
      </c>
      <c r="P1519" s="662">
        <v>150.04</v>
      </c>
      <c r="Q1519" s="677">
        <v>1</v>
      </c>
      <c r="R1519" s="661">
        <v>1</v>
      </c>
      <c r="S1519" s="677">
        <v>1</v>
      </c>
      <c r="T1519" s="742">
        <v>0.5</v>
      </c>
      <c r="U1519" s="700">
        <v>1</v>
      </c>
    </row>
    <row r="1520" spans="1:21" ht="14.4" customHeight="1" x14ac:dyDescent="0.3">
      <c r="A1520" s="660">
        <v>32</v>
      </c>
      <c r="B1520" s="661" t="s">
        <v>567</v>
      </c>
      <c r="C1520" s="661">
        <v>89301322</v>
      </c>
      <c r="D1520" s="740" t="s">
        <v>4384</v>
      </c>
      <c r="E1520" s="741" t="s">
        <v>2899</v>
      </c>
      <c r="F1520" s="661" t="s">
        <v>2867</v>
      </c>
      <c r="G1520" s="661" t="s">
        <v>2918</v>
      </c>
      <c r="H1520" s="661" t="s">
        <v>568</v>
      </c>
      <c r="I1520" s="661" t="s">
        <v>610</v>
      </c>
      <c r="J1520" s="661" t="s">
        <v>611</v>
      </c>
      <c r="K1520" s="661" t="s">
        <v>2755</v>
      </c>
      <c r="L1520" s="662">
        <v>225.06</v>
      </c>
      <c r="M1520" s="662">
        <v>450.12</v>
      </c>
      <c r="N1520" s="661">
        <v>2</v>
      </c>
      <c r="O1520" s="742">
        <v>1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32</v>
      </c>
      <c r="B1521" s="661" t="s">
        <v>567</v>
      </c>
      <c r="C1521" s="661">
        <v>89301322</v>
      </c>
      <c r="D1521" s="740" t="s">
        <v>4384</v>
      </c>
      <c r="E1521" s="741" t="s">
        <v>2899</v>
      </c>
      <c r="F1521" s="661" t="s">
        <v>2867</v>
      </c>
      <c r="G1521" s="661" t="s">
        <v>3385</v>
      </c>
      <c r="H1521" s="661" t="s">
        <v>568</v>
      </c>
      <c r="I1521" s="661" t="s">
        <v>4285</v>
      </c>
      <c r="J1521" s="661" t="s">
        <v>4286</v>
      </c>
      <c r="K1521" s="661" t="s">
        <v>1779</v>
      </c>
      <c r="L1521" s="662">
        <v>212.59</v>
      </c>
      <c r="M1521" s="662">
        <v>212.59</v>
      </c>
      <c r="N1521" s="661">
        <v>1</v>
      </c>
      <c r="O1521" s="742">
        <v>0.5</v>
      </c>
      <c r="P1521" s="662">
        <v>212.59</v>
      </c>
      <c r="Q1521" s="677">
        <v>1</v>
      </c>
      <c r="R1521" s="661">
        <v>1</v>
      </c>
      <c r="S1521" s="677">
        <v>1</v>
      </c>
      <c r="T1521" s="742">
        <v>0.5</v>
      </c>
      <c r="U1521" s="700">
        <v>1</v>
      </c>
    </row>
    <row r="1522" spans="1:21" ht="14.4" customHeight="1" x14ac:dyDescent="0.3">
      <c r="A1522" s="660">
        <v>32</v>
      </c>
      <c r="B1522" s="661" t="s">
        <v>567</v>
      </c>
      <c r="C1522" s="661">
        <v>89301322</v>
      </c>
      <c r="D1522" s="740" t="s">
        <v>4384</v>
      </c>
      <c r="E1522" s="741" t="s">
        <v>2899</v>
      </c>
      <c r="F1522" s="661" t="s">
        <v>2867</v>
      </c>
      <c r="G1522" s="661" t="s">
        <v>3017</v>
      </c>
      <c r="H1522" s="661" t="s">
        <v>568</v>
      </c>
      <c r="I1522" s="661" t="s">
        <v>4287</v>
      </c>
      <c r="J1522" s="661" t="s">
        <v>4288</v>
      </c>
      <c r="K1522" s="661" t="s">
        <v>2760</v>
      </c>
      <c r="L1522" s="662">
        <v>66.819999999999993</v>
      </c>
      <c r="M1522" s="662">
        <v>133.63999999999999</v>
      </c>
      <c r="N1522" s="661">
        <v>2</v>
      </c>
      <c r="O1522" s="742">
        <v>0.5</v>
      </c>
      <c r="P1522" s="662">
        <v>133.63999999999999</v>
      </c>
      <c r="Q1522" s="677">
        <v>1</v>
      </c>
      <c r="R1522" s="661">
        <v>2</v>
      </c>
      <c r="S1522" s="677">
        <v>1</v>
      </c>
      <c r="T1522" s="742">
        <v>0.5</v>
      </c>
      <c r="U1522" s="700">
        <v>1</v>
      </c>
    </row>
    <row r="1523" spans="1:21" ht="14.4" customHeight="1" x14ac:dyDescent="0.3">
      <c r="A1523" s="660">
        <v>32</v>
      </c>
      <c r="B1523" s="661" t="s">
        <v>567</v>
      </c>
      <c r="C1523" s="661">
        <v>89301322</v>
      </c>
      <c r="D1523" s="740" t="s">
        <v>4384</v>
      </c>
      <c r="E1523" s="741" t="s">
        <v>2899</v>
      </c>
      <c r="F1523" s="661" t="s">
        <v>2867</v>
      </c>
      <c r="G1523" s="661" t="s">
        <v>3017</v>
      </c>
      <c r="H1523" s="661" t="s">
        <v>568</v>
      </c>
      <c r="I1523" s="661" t="s">
        <v>1716</v>
      </c>
      <c r="J1523" s="661" t="s">
        <v>1717</v>
      </c>
      <c r="K1523" s="661" t="s">
        <v>2760</v>
      </c>
      <c r="L1523" s="662">
        <v>66.819999999999993</v>
      </c>
      <c r="M1523" s="662">
        <v>133.63999999999999</v>
      </c>
      <c r="N1523" s="661">
        <v>2</v>
      </c>
      <c r="O1523" s="742">
        <v>1.5</v>
      </c>
      <c r="P1523" s="662">
        <v>133.63999999999999</v>
      </c>
      <c r="Q1523" s="677">
        <v>1</v>
      </c>
      <c r="R1523" s="661">
        <v>2</v>
      </c>
      <c r="S1523" s="677">
        <v>1</v>
      </c>
      <c r="T1523" s="742">
        <v>1.5</v>
      </c>
      <c r="U1523" s="700">
        <v>1</v>
      </c>
    </row>
    <row r="1524" spans="1:21" ht="14.4" customHeight="1" x14ac:dyDescent="0.3">
      <c r="A1524" s="660">
        <v>32</v>
      </c>
      <c r="B1524" s="661" t="s">
        <v>567</v>
      </c>
      <c r="C1524" s="661">
        <v>89301322</v>
      </c>
      <c r="D1524" s="740" t="s">
        <v>4384</v>
      </c>
      <c r="E1524" s="741" t="s">
        <v>2899</v>
      </c>
      <c r="F1524" s="661" t="s">
        <v>2867</v>
      </c>
      <c r="G1524" s="661" t="s">
        <v>3070</v>
      </c>
      <c r="H1524" s="661" t="s">
        <v>568</v>
      </c>
      <c r="I1524" s="661" t="s">
        <v>1936</v>
      </c>
      <c r="J1524" s="661" t="s">
        <v>1937</v>
      </c>
      <c r="K1524" s="661" t="s">
        <v>1938</v>
      </c>
      <c r="L1524" s="662">
        <v>0</v>
      </c>
      <c r="M1524" s="662">
        <v>0</v>
      </c>
      <c r="N1524" s="661">
        <v>2</v>
      </c>
      <c r="O1524" s="742">
        <v>2</v>
      </c>
      <c r="P1524" s="662">
        <v>0</v>
      </c>
      <c r="Q1524" s="677"/>
      <c r="R1524" s="661">
        <v>2</v>
      </c>
      <c r="S1524" s="677">
        <v>1</v>
      </c>
      <c r="T1524" s="742">
        <v>2</v>
      </c>
      <c r="U1524" s="700">
        <v>1</v>
      </c>
    </row>
    <row r="1525" spans="1:21" ht="14.4" customHeight="1" x14ac:dyDescent="0.3">
      <c r="A1525" s="660">
        <v>32</v>
      </c>
      <c r="B1525" s="661" t="s">
        <v>567</v>
      </c>
      <c r="C1525" s="661">
        <v>89301322</v>
      </c>
      <c r="D1525" s="740" t="s">
        <v>4384</v>
      </c>
      <c r="E1525" s="741" t="s">
        <v>2899</v>
      </c>
      <c r="F1525" s="661" t="s">
        <v>2867</v>
      </c>
      <c r="G1525" s="661" t="s">
        <v>4115</v>
      </c>
      <c r="H1525" s="661" t="s">
        <v>568</v>
      </c>
      <c r="I1525" s="661" t="s">
        <v>4289</v>
      </c>
      <c r="J1525" s="661" t="s">
        <v>4117</v>
      </c>
      <c r="K1525" s="661" t="s">
        <v>4290</v>
      </c>
      <c r="L1525" s="662">
        <v>189.43</v>
      </c>
      <c r="M1525" s="662">
        <v>189.43</v>
      </c>
      <c r="N1525" s="661">
        <v>1</v>
      </c>
      <c r="O1525" s="742">
        <v>0.5</v>
      </c>
      <c r="P1525" s="662">
        <v>189.43</v>
      </c>
      <c r="Q1525" s="677">
        <v>1</v>
      </c>
      <c r="R1525" s="661">
        <v>1</v>
      </c>
      <c r="S1525" s="677">
        <v>1</v>
      </c>
      <c r="T1525" s="742">
        <v>0.5</v>
      </c>
      <c r="U1525" s="700">
        <v>1</v>
      </c>
    </row>
    <row r="1526" spans="1:21" ht="14.4" customHeight="1" x14ac:dyDescent="0.3">
      <c r="A1526" s="660">
        <v>32</v>
      </c>
      <c r="B1526" s="661" t="s">
        <v>567</v>
      </c>
      <c r="C1526" s="661">
        <v>89301322</v>
      </c>
      <c r="D1526" s="740" t="s">
        <v>4384</v>
      </c>
      <c r="E1526" s="741" t="s">
        <v>2899</v>
      </c>
      <c r="F1526" s="661" t="s">
        <v>2867</v>
      </c>
      <c r="G1526" s="661" t="s">
        <v>2976</v>
      </c>
      <c r="H1526" s="661" t="s">
        <v>568</v>
      </c>
      <c r="I1526" s="661" t="s">
        <v>3115</v>
      </c>
      <c r="J1526" s="661" t="s">
        <v>2978</v>
      </c>
      <c r="K1526" s="661" t="s">
        <v>2382</v>
      </c>
      <c r="L1526" s="662">
        <v>0</v>
      </c>
      <c r="M1526" s="662">
        <v>0</v>
      </c>
      <c r="N1526" s="661">
        <v>1</v>
      </c>
      <c r="O1526" s="742">
        <v>0.5</v>
      </c>
      <c r="P1526" s="662">
        <v>0</v>
      </c>
      <c r="Q1526" s="677"/>
      <c r="R1526" s="661">
        <v>1</v>
      </c>
      <c r="S1526" s="677">
        <v>1</v>
      </c>
      <c r="T1526" s="742">
        <v>0.5</v>
      </c>
      <c r="U1526" s="700">
        <v>1</v>
      </c>
    </row>
    <row r="1527" spans="1:21" ht="14.4" customHeight="1" x14ac:dyDescent="0.3">
      <c r="A1527" s="660">
        <v>32</v>
      </c>
      <c r="B1527" s="661" t="s">
        <v>567</v>
      </c>
      <c r="C1527" s="661">
        <v>89301322</v>
      </c>
      <c r="D1527" s="740" t="s">
        <v>4384</v>
      </c>
      <c r="E1527" s="741" t="s">
        <v>2899</v>
      </c>
      <c r="F1527" s="661" t="s">
        <v>2867</v>
      </c>
      <c r="G1527" s="661" t="s">
        <v>2925</v>
      </c>
      <c r="H1527" s="661" t="s">
        <v>568</v>
      </c>
      <c r="I1527" s="661" t="s">
        <v>1821</v>
      </c>
      <c r="J1527" s="661" t="s">
        <v>1822</v>
      </c>
      <c r="K1527" s="661" t="s">
        <v>2781</v>
      </c>
      <c r="L1527" s="662">
        <v>2991.23</v>
      </c>
      <c r="M1527" s="662">
        <v>29912.3</v>
      </c>
      <c r="N1527" s="661">
        <v>10</v>
      </c>
      <c r="O1527" s="742">
        <v>8</v>
      </c>
      <c r="P1527" s="662">
        <v>26921.07</v>
      </c>
      <c r="Q1527" s="677">
        <v>0.9</v>
      </c>
      <c r="R1527" s="661">
        <v>9</v>
      </c>
      <c r="S1527" s="677">
        <v>0.9</v>
      </c>
      <c r="T1527" s="742">
        <v>7</v>
      </c>
      <c r="U1527" s="700">
        <v>0.875</v>
      </c>
    </row>
    <row r="1528" spans="1:21" ht="14.4" customHeight="1" x14ac:dyDescent="0.3">
      <c r="A1528" s="660">
        <v>32</v>
      </c>
      <c r="B1528" s="661" t="s">
        <v>567</v>
      </c>
      <c r="C1528" s="661">
        <v>89301322</v>
      </c>
      <c r="D1528" s="740" t="s">
        <v>4384</v>
      </c>
      <c r="E1528" s="741" t="s">
        <v>2899</v>
      </c>
      <c r="F1528" s="661" t="s">
        <v>2867</v>
      </c>
      <c r="G1528" s="661" t="s">
        <v>2925</v>
      </c>
      <c r="H1528" s="661" t="s">
        <v>568</v>
      </c>
      <c r="I1528" s="661" t="s">
        <v>2982</v>
      </c>
      <c r="J1528" s="661" t="s">
        <v>1822</v>
      </c>
      <c r="K1528" s="661" t="s">
        <v>2983</v>
      </c>
      <c r="L1528" s="662">
        <v>748.21</v>
      </c>
      <c r="M1528" s="662">
        <v>748.21</v>
      </c>
      <c r="N1528" s="661">
        <v>1</v>
      </c>
      <c r="O1528" s="742">
        <v>0.5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32</v>
      </c>
      <c r="B1529" s="661" t="s">
        <v>567</v>
      </c>
      <c r="C1529" s="661">
        <v>89301322</v>
      </c>
      <c r="D1529" s="740" t="s">
        <v>4384</v>
      </c>
      <c r="E1529" s="741" t="s">
        <v>2899</v>
      </c>
      <c r="F1529" s="661" t="s">
        <v>2867</v>
      </c>
      <c r="G1529" s="661" t="s">
        <v>2930</v>
      </c>
      <c r="H1529" s="661" t="s">
        <v>568</v>
      </c>
      <c r="I1529" s="661" t="s">
        <v>2931</v>
      </c>
      <c r="J1529" s="661" t="s">
        <v>2932</v>
      </c>
      <c r="K1529" s="661" t="s">
        <v>2933</v>
      </c>
      <c r="L1529" s="662">
        <v>0</v>
      </c>
      <c r="M1529" s="662">
        <v>0</v>
      </c>
      <c r="N1529" s="661">
        <v>1</v>
      </c>
      <c r="O1529" s="742">
        <v>1</v>
      </c>
      <c r="P1529" s="662"/>
      <c r="Q1529" s="677"/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32</v>
      </c>
      <c r="B1530" s="661" t="s">
        <v>567</v>
      </c>
      <c r="C1530" s="661">
        <v>89301322</v>
      </c>
      <c r="D1530" s="740" t="s">
        <v>4384</v>
      </c>
      <c r="E1530" s="741" t="s">
        <v>2899</v>
      </c>
      <c r="F1530" s="661" t="s">
        <v>2867</v>
      </c>
      <c r="G1530" s="661" t="s">
        <v>3243</v>
      </c>
      <c r="H1530" s="661" t="s">
        <v>568</v>
      </c>
      <c r="I1530" s="661" t="s">
        <v>804</v>
      </c>
      <c r="J1530" s="661" t="s">
        <v>805</v>
      </c>
      <c r="K1530" s="661" t="s">
        <v>3244</v>
      </c>
      <c r="L1530" s="662">
        <v>156.77000000000001</v>
      </c>
      <c r="M1530" s="662">
        <v>313.54000000000002</v>
      </c>
      <c r="N1530" s="661">
        <v>2</v>
      </c>
      <c r="O1530" s="742">
        <v>0.5</v>
      </c>
      <c r="P1530" s="662">
        <v>313.54000000000002</v>
      </c>
      <c r="Q1530" s="677">
        <v>1</v>
      </c>
      <c r="R1530" s="661">
        <v>2</v>
      </c>
      <c r="S1530" s="677">
        <v>1</v>
      </c>
      <c r="T1530" s="742">
        <v>0.5</v>
      </c>
      <c r="U1530" s="700">
        <v>1</v>
      </c>
    </row>
    <row r="1531" spans="1:21" ht="14.4" customHeight="1" x14ac:dyDescent="0.3">
      <c r="A1531" s="660">
        <v>32</v>
      </c>
      <c r="B1531" s="661" t="s">
        <v>567</v>
      </c>
      <c r="C1531" s="661">
        <v>89301322</v>
      </c>
      <c r="D1531" s="740" t="s">
        <v>4384</v>
      </c>
      <c r="E1531" s="741" t="s">
        <v>2899</v>
      </c>
      <c r="F1531" s="661" t="s">
        <v>2867</v>
      </c>
      <c r="G1531" s="661" t="s">
        <v>3245</v>
      </c>
      <c r="H1531" s="661" t="s">
        <v>568</v>
      </c>
      <c r="I1531" s="661" t="s">
        <v>2036</v>
      </c>
      <c r="J1531" s="661" t="s">
        <v>2037</v>
      </c>
      <c r="K1531" s="661" t="s">
        <v>1528</v>
      </c>
      <c r="L1531" s="662">
        <v>32.270000000000003</v>
      </c>
      <c r="M1531" s="662">
        <v>32.270000000000003</v>
      </c>
      <c r="N1531" s="661">
        <v>1</v>
      </c>
      <c r="O1531" s="742">
        <v>0.5</v>
      </c>
      <c r="P1531" s="662"/>
      <c r="Q1531" s="677">
        <v>0</v>
      </c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32</v>
      </c>
      <c r="B1532" s="661" t="s">
        <v>567</v>
      </c>
      <c r="C1532" s="661">
        <v>89301322</v>
      </c>
      <c r="D1532" s="740" t="s">
        <v>4384</v>
      </c>
      <c r="E1532" s="741" t="s">
        <v>2899</v>
      </c>
      <c r="F1532" s="661" t="s">
        <v>2867</v>
      </c>
      <c r="G1532" s="661" t="s">
        <v>3156</v>
      </c>
      <c r="H1532" s="661" t="s">
        <v>568</v>
      </c>
      <c r="I1532" s="661" t="s">
        <v>966</v>
      </c>
      <c r="J1532" s="661" t="s">
        <v>967</v>
      </c>
      <c r="K1532" s="661" t="s">
        <v>3157</v>
      </c>
      <c r="L1532" s="662">
        <v>420.07</v>
      </c>
      <c r="M1532" s="662">
        <v>1680.28</v>
      </c>
      <c r="N1532" s="661">
        <v>4</v>
      </c>
      <c r="O1532" s="742">
        <v>3</v>
      </c>
      <c r="P1532" s="662">
        <v>1260.21</v>
      </c>
      <c r="Q1532" s="677">
        <v>0.75</v>
      </c>
      <c r="R1532" s="661">
        <v>3</v>
      </c>
      <c r="S1532" s="677">
        <v>0.75</v>
      </c>
      <c r="T1532" s="742">
        <v>2</v>
      </c>
      <c r="U1532" s="700">
        <v>0.66666666666666663</v>
      </c>
    </row>
    <row r="1533" spans="1:21" ht="14.4" customHeight="1" x14ac:dyDescent="0.3">
      <c r="A1533" s="660">
        <v>32</v>
      </c>
      <c r="B1533" s="661" t="s">
        <v>567</v>
      </c>
      <c r="C1533" s="661">
        <v>89301322</v>
      </c>
      <c r="D1533" s="740" t="s">
        <v>4384</v>
      </c>
      <c r="E1533" s="741" t="s">
        <v>2899</v>
      </c>
      <c r="F1533" s="661" t="s">
        <v>2867</v>
      </c>
      <c r="G1533" s="661" t="s">
        <v>3031</v>
      </c>
      <c r="H1533" s="661" t="s">
        <v>568</v>
      </c>
      <c r="I1533" s="661" t="s">
        <v>900</v>
      </c>
      <c r="J1533" s="661" t="s">
        <v>901</v>
      </c>
      <c r="K1533" s="661" t="s">
        <v>902</v>
      </c>
      <c r="L1533" s="662">
        <v>33</v>
      </c>
      <c r="M1533" s="662">
        <v>66</v>
      </c>
      <c r="N1533" s="661">
        <v>2</v>
      </c>
      <c r="O1533" s="742">
        <v>1.5</v>
      </c>
      <c r="P1533" s="662">
        <v>66</v>
      </c>
      <c r="Q1533" s="677">
        <v>1</v>
      </c>
      <c r="R1533" s="661">
        <v>2</v>
      </c>
      <c r="S1533" s="677">
        <v>1</v>
      </c>
      <c r="T1533" s="742">
        <v>1.5</v>
      </c>
      <c r="U1533" s="700">
        <v>1</v>
      </c>
    </row>
    <row r="1534" spans="1:21" ht="14.4" customHeight="1" x14ac:dyDescent="0.3">
      <c r="A1534" s="660">
        <v>32</v>
      </c>
      <c r="B1534" s="661" t="s">
        <v>567</v>
      </c>
      <c r="C1534" s="661">
        <v>89301322</v>
      </c>
      <c r="D1534" s="740" t="s">
        <v>4384</v>
      </c>
      <c r="E1534" s="741" t="s">
        <v>2899</v>
      </c>
      <c r="F1534" s="661" t="s">
        <v>2867</v>
      </c>
      <c r="G1534" s="661" t="s">
        <v>3389</v>
      </c>
      <c r="H1534" s="661" t="s">
        <v>568</v>
      </c>
      <c r="I1534" s="661" t="s">
        <v>3390</v>
      </c>
      <c r="J1534" s="661" t="s">
        <v>3391</v>
      </c>
      <c r="K1534" s="661" t="s">
        <v>2731</v>
      </c>
      <c r="L1534" s="662">
        <v>0</v>
      </c>
      <c r="M1534" s="662">
        <v>0</v>
      </c>
      <c r="N1534" s="661">
        <v>1</v>
      </c>
      <c r="O1534" s="742">
        <v>1</v>
      </c>
      <c r="P1534" s="662"/>
      <c r="Q1534" s="677"/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32</v>
      </c>
      <c r="B1535" s="661" t="s">
        <v>567</v>
      </c>
      <c r="C1535" s="661">
        <v>89301322</v>
      </c>
      <c r="D1535" s="740" t="s">
        <v>4384</v>
      </c>
      <c r="E1535" s="741" t="s">
        <v>2899</v>
      </c>
      <c r="F1535" s="661" t="s">
        <v>2867</v>
      </c>
      <c r="G1535" s="661" t="s">
        <v>3482</v>
      </c>
      <c r="H1535" s="661" t="s">
        <v>568</v>
      </c>
      <c r="I1535" s="661" t="s">
        <v>4291</v>
      </c>
      <c r="J1535" s="661" t="s">
        <v>4292</v>
      </c>
      <c r="K1535" s="661" t="s">
        <v>4293</v>
      </c>
      <c r="L1535" s="662">
        <v>60.9</v>
      </c>
      <c r="M1535" s="662">
        <v>60.9</v>
      </c>
      <c r="N1535" s="661">
        <v>1</v>
      </c>
      <c r="O1535" s="742">
        <v>1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32</v>
      </c>
      <c r="B1536" s="661" t="s">
        <v>567</v>
      </c>
      <c r="C1536" s="661">
        <v>89301322</v>
      </c>
      <c r="D1536" s="740" t="s">
        <v>4384</v>
      </c>
      <c r="E1536" s="741" t="s">
        <v>2899</v>
      </c>
      <c r="F1536" s="661" t="s">
        <v>2867</v>
      </c>
      <c r="G1536" s="661" t="s">
        <v>3253</v>
      </c>
      <c r="H1536" s="661" t="s">
        <v>1453</v>
      </c>
      <c r="I1536" s="661" t="s">
        <v>3254</v>
      </c>
      <c r="J1536" s="661" t="s">
        <v>3255</v>
      </c>
      <c r="K1536" s="661" t="s">
        <v>3256</v>
      </c>
      <c r="L1536" s="662">
        <v>2179.9299999999998</v>
      </c>
      <c r="M1536" s="662">
        <v>10899.65</v>
      </c>
      <c r="N1536" s="661">
        <v>5</v>
      </c>
      <c r="O1536" s="742">
        <v>1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32</v>
      </c>
      <c r="B1537" s="661" t="s">
        <v>567</v>
      </c>
      <c r="C1537" s="661">
        <v>89301322</v>
      </c>
      <c r="D1537" s="740" t="s">
        <v>4384</v>
      </c>
      <c r="E1537" s="741" t="s">
        <v>2899</v>
      </c>
      <c r="F1537" s="661" t="s">
        <v>2867</v>
      </c>
      <c r="G1537" s="661" t="s">
        <v>2934</v>
      </c>
      <c r="H1537" s="661" t="s">
        <v>568</v>
      </c>
      <c r="I1537" s="661" t="s">
        <v>1840</v>
      </c>
      <c r="J1537" s="661" t="s">
        <v>1841</v>
      </c>
      <c r="K1537" s="661" t="s">
        <v>2781</v>
      </c>
      <c r="L1537" s="662">
        <v>588.04999999999995</v>
      </c>
      <c r="M1537" s="662">
        <v>1764.1499999999999</v>
      </c>
      <c r="N1537" s="661">
        <v>3</v>
      </c>
      <c r="O1537" s="742">
        <v>0.5</v>
      </c>
      <c r="P1537" s="662">
        <v>1764.1499999999999</v>
      </c>
      <c r="Q1537" s="677">
        <v>1</v>
      </c>
      <c r="R1537" s="661">
        <v>3</v>
      </c>
      <c r="S1537" s="677">
        <v>1</v>
      </c>
      <c r="T1537" s="742">
        <v>0.5</v>
      </c>
      <c r="U1537" s="700">
        <v>1</v>
      </c>
    </row>
    <row r="1538" spans="1:21" ht="14.4" customHeight="1" x14ac:dyDescent="0.3">
      <c r="A1538" s="660">
        <v>32</v>
      </c>
      <c r="B1538" s="661" t="s">
        <v>567</v>
      </c>
      <c r="C1538" s="661">
        <v>89301322</v>
      </c>
      <c r="D1538" s="740" t="s">
        <v>4384</v>
      </c>
      <c r="E1538" s="741" t="s">
        <v>2899</v>
      </c>
      <c r="F1538" s="661" t="s">
        <v>2867</v>
      </c>
      <c r="G1538" s="661" t="s">
        <v>3012</v>
      </c>
      <c r="H1538" s="661" t="s">
        <v>568</v>
      </c>
      <c r="I1538" s="661" t="s">
        <v>4294</v>
      </c>
      <c r="J1538" s="661" t="s">
        <v>3014</v>
      </c>
      <c r="K1538" s="661"/>
      <c r="L1538" s="662">
        <v>0</v>
      </c>
      <c r="M1538" s="662">
        <v>0</v>
      </c>
      <c r="N1538" s="661">
        <v>1</v>
      </c>
      <c r="O1538" s="742">
        <v>1</v>
      </c>
      <c r="P1538" s="662">
        <v>0</v>
      </c>
      <c r="Q1538" s="677"/>
      <c r="R1538" s="661">
        <v>1</v>
      </c>
      <c r="S1538" s="677">
        <v>1</v>
      </c>
      <c r="T1538" s="742">
        <v>1</v>
      </c>
      <c r="U1538" s="700">
        <v>1</v>
      </c>
    </row>
    <row r="1539" spans="1:21" ht="14.4" customHeight="1" x14ac:dyDescent="0.3">
      <c r="A1539" s="660">
        <v>32</v>
      </c>
      <c r="B1539" s="661" t="s">
        <v>567</v>
      </c>
      <c r="C1539" s="661">
        <v>89301322</v>
      </c>
      <c r="D1539" s="740" t="s">
        <v>4384</v>
      </c>
      <c r="E1539" s="741" t="s">
        <v>2899</v>
      </c>
      <c r="F1539" s="661" t="s">
        <v>2867</v>
      </c>
      <c r="G1539" s="661" t="s">
        <v>3308</v>
      </c>
      <c r="H1539" s="661" t="s">
        <v>568</v>
      </c>
      <c r="I1539" s="661" t="s">
        <v>4295</v>
      </c>
      <c r="J1539" s="661" t="s">
        <v>3310</v>
      </c>
      <c r="K1539" s="661" t="s">
        <v>3311</v>
      </c>
      <c r="L1539" s="662">
        <v>0</v>
      </c>
      <c r="M1539" s="662">
        <v>0</v>
      </c>
      <c r="N1539" s="661">
        <v>1</v>
      </c>
      <c r="O1539" s="742">
        <v>1</v>
      </c>
      <c r="P1539" s="662">
        <v>0</v>
      </c>
      <c r="Q1539" s="677"/>
      <c r="R1539" s="661">
        <v>1</v>
      </c>
      <c r="S1539" s="677">
        <v>1</v>
      </c>
      <c r="T1539" s="742">
        <v>1</v>
      </c>
      <c r="U1539" s="700">
        <v>1</v>
      </c>
    </row>
    <row r="1540" spans="1:21" ht="14.4" customHeight="1" x14ac:dyDescent="0.3">
      <c r="A1540" s="660">
        <v>32</v>
      </c>
      <c r="B1540" s="661" t="s">
        <v>567</v>
      </c>
      <c r="C1540" s="661">
        <v>89301322</v>
      </c>
      <c r="D1540" s="740" t="s">
        <v>4384</v>
      </c>
      <c r="E1540" s="741" t="s">
        <v>2899</v>
      </c>
      <c r="F1540" s="661" t="s">
        <v>2867</v>
      </c>
      <c r="G1540" s="661" t="s">
        <v>4296</v>
      </c>
      <c r="H1540" s="661" t="s">
        <v>568</v>
      </c>
      <c r="I1540" s="661" t="s">
        <v>1255</v>
      </c>
      <c r="J1540" s="661" t="s">
        <v>1256</v>
      </c>
      <c r="K1540" s="661" t="s">
        <v>4297</v>
      </c>
      <c r="L1540" s="662">
        <v>0</v>
      </c>
      <c r="M1540" s="662">
        <v>0</v>
      </c>
      <c r="N1540" s="661">
        <v>1</v>
      </c>
      <c r="O1540" s="742">
        <v>0.5</v>
      </c>
      <c r="P1540" s="662">
        <v>0</v>
      </c>
      <c r="Q1540" s="677"/>
      <c r="R1540" s="661">
        <v>1</v>
      </c>
      <c r="S1540" s="677">
        <v>1</v>
      </c>
      <c r="T1540" s="742">
        <v>0.5</v>
      </c>
      <c r="U1540" s="700">
        <v>1</v>
      </c>
    </row>
    <row r="1541" spans="1:21" ht="14.4" customHeight="1" x14ac:dyDescent="0.3">
      <c r="A1541" s="660">
        <v>32</v>
      </c>
      <c r="B1541" s="661" t="s">
        <v>567</v>
      </c>
      <c r="C1541" s="661">
        <v>89301322</v>
      </c>
      <c r="D1541" s="740" t="s">
        <v>4384</v>
      </c>
      <c r="E1541" s="741" t="s">
        <v>2899</v>
      </c>
      <c r="F1541" s="661" t="s">
        <v>2867</v>
      </c>
      <c r="G1541" s="661" t="s">
        <v>3433</v>
      </c>
      <c r="H1541" s="661" t="s">
        <v>568</v>
      </c>
      <c r="I1541" s="661" t="s">
        <v>3434</v>
      </c>
      <c r="J1541" s="661" t="s">
        <v>3435</v>
      </c>
      <c r="K1541" s="661" t="s">
        <v>3436</v>
      </c>
      <c r="L1541" s="662">
        <v>661.2</v>
      </c>
      <c r="M1541" s="662">
        <v>1322.4</v>
      </c>
      <c r="N1541" s="661">
        <v>2</v>
      </c>
      <c r="O1541" s="742">
        <v>0.5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32</v>
      </c>
      <c r="B1542" s="661" t="s">
        <v>567</v>
      </c>
      <c r="C1542" s="661">
        <v>89301322</v>
      </c>
      <c r="D1542" s="740" t="s">
        <v>4384</v>
      </c>
      <c r="E1542" s="741" t="s">
        <v>2899</v>
      </c>
      <c r="F1542" s="661" t="s">
        <v>2867</v>
      </c>
      <c r="G1542" s="661" t="s">
        <v>2939</v>
      </c>
      <c r="H1542" s="661" t="s">
        <v>568</v>
      </c>
      <c r="I1542" s="661" t="s">
        <v>1719</v>
      </c>
      <c r="J1542" s="661" t="s">
        <v>1720</v>
      </c>
      <c r="K1542" s="661" t="s">
        <v>2763</v>
      </c>
      <c r="L1542" s="662">
        <v>111.72</v>
      </c>
      <c r="M1542" s="662">
        <v>223.44</v>
      </c>
      <c r="N1542" s="661">
        <v>2</v>
      </c>
      <c r="O1542" s="742">
        <v>1.5</v>
      </c>
      <c r="P1542" s="662">
        <v>111.72</v>
      </c>
      <c r="Q1542" s="677">
        <v>0.5</v>
      </c>
      <c r="R1542" s="661">
        <v>1</v>
      </c>
      <c r="S1542" s="677">
        <v>0.5</v>
      </c>
      <c r="T1542" s="742">
        <v>1</v>
      </c>
      <c r="U1542" s="700">
        <v>0.66666666666666663</v>
      </c>
    </row>
    <row r="1543" spans="1:21" ht="14.4" customHeight="1" x14ac:dyDescent="0.3">
      <c r="A1543" s="660">
        <v>32</v>
      </c>
      <c r="B1543" s="661" t="s">
        <v>567</v>
      </c>
      <c r="C1543" s="661">
        <v>89301322</v>
      </c>
      <c r="D1543" s="740" t="s">
        <v>4384</v>
      </c>
      <c r="E1543" s="741" t="s">
        <v>2899</v>
      </c>
      <c r="F1543" s="661" t="s">
        <v>2867</v>
      </c>
      <c r="G1543" s="661" t="s">
        <v>3998</v>
      </c>
      <c r="H1543" s="661" t="s">
        <v>568</v>
      </c>
      <c r="I1543" s="661" t="s">
        <v>2448</v>
      </c>
      <c r="J1543" s="661" t="s">
        <v>2449</v>
      </c>
      <c r="K1543" s="661" t="s">
        <v>3999</v>
      </c>
      <c r="L1543" s="662">
        <v>36.97</v>
      </c>
      <c r="M1543" s="662">
        <v>36.97</v>
      </c>
      <c r="N1543" s="661">
        <v>1</v>
      </c>
      <c r="O1543" s="742">
        <v>1</v>
      </c>
      <c r="P1543" s="662">
        <v>36.97</v>
      </c>
      <c r="Q1543" s="677">
        <v>1</v>
      </c>
      <c r="R1543" s="661">
        <v>1</v>
      </c>
      <c r="S1543" s="677">
        <v>1</v>
      </c>
      <c r="T1543" s="742">
        <v>1</v>
      </c>
      <c r="U1543" s="700">
        <v>1</v>
      </c>
    </row>
    <row r="1544" spans="1:21" ht="14.4" customHeight="1" x14ac:dyDescent="0.3">
      <c r="A1544" s="660">
        <v>32</v>
      </c>
      <c r="B1544" s="661" t="s">
        <v>567</v>
      </c>
      <c r="C1544" s="661">
        <v>89301322</v>
      </c>
      <c r="D1544" s="740" t="s">
        <v>4384</v>
      </c>
      <c r="E1544" s="741" t="s">
        <v>2899</v>
      </c>
      <c r="F1544" s="661" t="s">
        <v>2867</v>
      </c>
      <c r="G1544" s="661" t="s">
        <v>2942</v>
      </c>
      <c r="H1544" s="661" t="s">
        <v>568</v>
      </c>
      <c r="I1544" s="661" t="s">
        <v>808</v>
      </c>
      <c r="J1544" s="661" t="s">
        <v>2943</v>
      </c>
      <c r="K1544" s="661" t="s">
        <v>2944</v>
      </c>
      <c r="L1544" s="662">
        <v>88.76</v>
      </c>
      <c r="M1544" s="662">
        <v>532.56000000000006</v>
      </c>
      <c r="N1544" s="661">
        <v>6</v>
      </c>
      <c r="O1544" s="742">
        <v>3.5</v>
      </c>
      <c r="P1544" s="662">
        <v>443.8</v>
      </c>
      <c r="Q1544" s="677">
        <v>0.83333333333333326</v>
      </c>
      <c r="R1544" s="661">
        <v>5</v>
      </c>
      <c r="S1544" s="677">
        <v>0.83333333333333337</v>
      </c>
      <c r="T1544" s="742">
        <v>2.5</v>
      </c>
      <c r="U1544" s="700">
        <v>0.7142857142857143</v>
      </c>
    </row>
    <row r="1545" spans="1:21" ht="14.4" customHeight="1" x14ac:dyDescent="0.3">
      <c r="A1545" s="660">
        <v>32</v>
      </c>
      <c r="B1545" s="661" t="s">
        <v>567</v>
      </c>
      <c r="C1545" s="661">
        <v>89301322</v>
      </c>
      <c r="D1545" s="740" t="s">
        <v>4384</v>
      </c>
      <c r="E1545" s="741" t="s">
        <v>2899</v>
      </c>
      <c r="F1545" s="661" t="s">
        <v>2867</v>
      </c>
      <c r="G1545" s="661" t="s">
        <v>3323</v>
      </c>
      <c r="H1545" s="661" t="s">
        <v>568</v>
      </c>
      <c r="I1545" s="661" t="s">
        <v>4298</v>
      </c>
      <c r="J1545" s="661" t="s">
        <v>3705</v>
      </c>
      <c r="K1545" s="661" t="s">
        <v>2979</v>
      </c>
      <c r="L1545" s="662">
        <v>0</v>
      </c>
      <c r="M1545" s="662">
        <v>0</v>
      </c>
      <c r="N1545" s="661">
        <v>1</v>
      </c>
      <c r="O1545" s="742">
        <v>1</v>
      </c>
      <c r="P1545" s="662">
        <v>0</v>
      </c>
      <c r="Q1545" s="677"/>
      <c r="R1545" s="661">
        <v>1</v>
      </c>
      <c r="S1545" s="677">
        <v>1</v>
      </c>
      <c r="T1545" s="742">
        <v>1</v>
      </c>
      <c r="U1545" s="700">
        <v>1</v>
      </c>
    </row>
    <row r="1546" spans="1:21" ht="14.4" customHeight="1" x14ac:dyDescent="0.3">
      <c r="A1546" s="660">
        <v>32</v>
      </c>
      <c r="B1546" s="661" t="s">
        <v>567</v>
      </c>
      <c r="C1546" s="661">
        <v>89301322</v>
      </c>
      <c r="D1546" s="740" t="s">
        <v>4384</v>
      </c>
      <c r="E1546" s="741" t="s">
        <v>2899</v>
      </c>
      <c r="F1546" s="661" t="s">
        <v>2867</v>
      </c>
      <c r="G1546" s="661" t="s">
        <v>3055</v>
      </c>
      <c r="H1546" s="661" t="s">
        <v>568</v>
      </c>
      <c r="I1546" s="661" t="s">
        <v>4273</v>
      </c>
      <c r="J1546" s="661" t="s">
        <v>3917</v>
      </c>
      <c r="K1546" s="661" t="s">
        <v>4274</v>
      </c>
      <c r="L1546" s="662">
        <v>0</v>
      </c>
      <c r="M1546" s="662">
        <v>0</v>
      </c>
      <c r="N1546" s="661">
        <v>1</v>
      </c>
      <c r="O1546" s="742">
        <v>0.5</v>
      </c>
      <c r="P1546" s="662">
        <v>0</v>
      </c>
      <c r="Q1546" s="677"/>
      <c r="R1546" s="661">
        <v>1</v>
      </c>
      <c r="S1546" s="677">
        <v>1</v>
      </c>
      <c r="T1546" s="742">
        <v>0.5</v>
      </c>
      <c r="U1546" s="700">
        <v>1</v>
      </c>
    </row>
    <row r="1547" spans="1:21" ht="14.4" customHeight="1" x14ac:dyDescent="0.3">
      <c r="A1547" s="660">
        <v>32</v>
      </c>
      <c r="B1547" s="661" t="s">
        <v>567</v>
      </c>
      <c r="C1547" s="661">
        <v>89301322</v>
      </c>
      <c r="D1547" s="740" t="s">
        <v>4384</v>
      </c>
      <c r="E1547" s="741" t="s">
        <v>2899</v>
      </c>
      <c r="F1547" s="661" t="s">
        <v>2867</v>
      </c>
      <c r="G1547" s="661" t="s">
        <v>2949</v>
      </c>
      <c r="H1547" s="661" t="s">
        <v>1453</v>
      </c>
      <c r="I1547" s="661" t="s">
        <v>1587</v>
      </c>
      <c r="J1547" s="661" t="s">
        <v>1479</v>
      </c>
      <c r="K1547" s="661" t="s">
        <v>1588</v>
      </c>
      <c r="L1547" s="662">
        <v>407.55</v>
      </c>
      <c r="M1547" s="662">
        <v>407.55</v>
      </c>
      <c r="N1547" s="661">
        <v>1</v>
      </c>
      <c r="O1547" s="742">
        <v>1</v>
      </c>
      <c r="P1547" s="662"/>
      <c r="Q1547" s="677">
        <v>0</v>
      </c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32</v>
      </c>
      <c r="B1548" s="661" t="s">
        <v>567</v>
      </c>
      <c r="C1548" s="661">
        <v>89301322</v>
      </c>
      <c r="D1548" s="740" t="s">
        <v>4384</v>
      </c>
      <c r="E1548" s="741" t="s">
        <v>2899</v>
      </c>
      <c r="F1548" s="661" t="s">
        <v>2867</v>
      </c>
      <c r="G1548" s="661" t="s">
        <v>2949</v>
      </c>
      <c r="H1548" s="661" t="s">
        <v>1453</v>
      </c>
      <c r="I1548" s="661" t="s">
        <v>1590</v>
      </c>
      <c r="J1548" s="661" t="s">
        <v>1479</v>
      </c>
      <c r="K1548" s="661" t="s">
        <v>1591</v>
      </c>
      <c r="L1548" s="662">
        <v>543.39</v>
      </c>
      <c r="M1548" s="662">
        <v>1630.17</v>
      </c>
      <c r="N1548" s="661">
        <v>3</v>
      </c>
      <c r="O1548" s="742">
        <v>1.5</v>
      </c>
      <c r="P1548" s="662">
        <v>1630.17</v>
      </c>
      <c r="Q1548" s="677">
        <v>1</v>
      </c>
      <c r="R1548" s="661">
        <v>3</v>
      </c>
      <c r="S1548" s="677">
        <v>1</v>
      </c>
      <c r="T1548" s="742">
        <v>1.5</v>
      </c>
      <c r="U1548" s="700">
        <v>1</v>
      </c>
    </row>
    <row r="1549" spans="1:21" ht="14.4" customHeight="1" x14ac:dyDescent="0.3">
      <c r="A1549" s="660">
        <v>32</v>
      </c>
      <c r="B1549" s="661" t="s">
        <v>567</v>
      </c>
      <c r="C1549" s="661">
        <v>89301322</v>
      </c>
      <c r="D1549" s="740" t="s">
        <v>4384</v>
      </c>
      <c r="E1549" s="741" t="s">
        <v>2899</v>
      </c>
      <c r="F1549" s="661" t="s">
        <v>2867</v>
      </c>
      <c r="G1549" s="661" t="s">
        <v>2949</v>
      </c>
      <c r="H1549" s="661" t="s">
        <v>1453</v>
      </c>
      <c r="I1549" s="661" t="s">
        <v>1478</v>
      </c>
      <c r="J1549" s="661" t="s">
        <v>1479</v>
      </c>
      <c r="K1549" s="661" t="s">
        <v>1480</v>
      </c>
      <c r="L1549" s="662">
        <v>815.1</v>
      </c>
      <c r="M1549" s="662">
        <v>2445.3000000000002</v>
      </c>
      <c r="N1549" s="661">
        <v>3</v>
      </c>
      <c r="O1549" s="742">
        <v>1.5</v>
      </c>
      <c r="P1549" s="662">
        <v>2445.3000000000002</v>
      </c>
      <c r="Q1549" s="677">
        <v>1</v>
      </c>
      <c r="R1549" s="661">
        <v>3</v>
      </c>
      <c r="S1549" s="677">
        <v>1</v>
      </c>
      <c r="T1549" s="742">
        <v>1.5</v>
      </c>
      <c r="U1549" s="700">
        <v>1</v>
      </c>
    </row>
    <row r="1550" spans="1:21" ht="14.4" customHeight="1" x14ac:dyDescent="0.3">
      <c r="A1550" s="660">
        <v>32</v>
      </c>
      <c r="B1550" s="661" t="s">
        <v>567</v>
      </c>
      <c r="C1550" s="661">
        <v>89301322</v>
      </c>
      <c r="D1550" s="740" t="s">
        <v>4384</v>
      </c>
      <c r="E1550" s="741" t="s">
        <v>2899</v>
      </c>
      <c r="F1550" s="661" t="s">
        <v>2867</v>
      </c>
      <c r="G1550" s="661" t="s">
        <v>2949</v>
      </c>
      <c r="H1550" s="661" t="s">
        <v>1453</v>
      </c>
      <c r="I1550" s="661" t="s">
        <v>2364</v>
      </c>
      <c r="J1550" s="661" t="s">
        <v>2361</v>
      </c>
      <c r="K1550" s="661" t="s">
        <v>1483</v>
      </c>
      <c r="L1550" s="662">
        <v>1847.49</v>
      </c>
      <c r="M1550" s="662">
        <v>1847.49</v>
      </c>
      <c r="N1550" s="661">
        <v>1</v>
      </c>
      <c r="O1550" s="742">
        <v>1</v>
      </c>
      <c r="P1550" s="662">
        <v>1847.49</v>
      </c>
      <c r="Q1550" s="677">
        <v>1</v>
      </c>
      <c r="R1550" s="661">
        <v>1</v>
      </c>
      <c r="S1550" s="677">
        <v>1</v>
      </c>
      <c r="T1550" s="742">
        <v>1</v>
      </c>
      <c r="U1550" s="700">
        <v>1</v>
      </c>
    </row>
    <row r="1551" spans="1:21" ht="14.4" customHeight="1" x14ac:dyDescent="0.3">
      <c r="A1551" s="660">
        <v>32</v>
      </c>
      <c r="B1551" s="661" t="s">
        <v>567</v>
      </c>
      <c r="C1551" s="661">
        <v>89301322</v>
      </c>
      <c r="D1551" s="740" t="s">
        <v>4384</v>
      </c>
      <c r="E1551" s="741" t="s">
        <v>2899</v>
      </c>
      <c r="F1551" s="661" t="s">
        <v>2867</v>
      </c>
      <c r="G1551" s="661" t="s">
        <v>3059</v>
      </c>
      <c r="H1551" s="661" t="s">
        <v>1453</v>
      </c>
      <c r="I1551" s="661" t="s">
        <v>2340</v>
      </c>
      <c r="J1551" s="661" t="s">
        <v>2341</v>
      </c>
      <c r="K1551" s="661" t="s">
        <v>2843</v>
      </c>
      <c r="L1551" s="662">
        <v>48.42</v>
      </c>
      <c r="M1551" s="662">
        <v>48.42</v>
      </c>
      <c r="N1551" s="661">
        <v>1</v>
      </c>
      <c r="O1551" s="742">
        <v>1</v>
      </c>
      <c r="P1551" s="662">
        <v>48.42</v>
      </c>
      <c r="Q1551" s="677">
        <v>1</v>
      </c>
      <c r="R1551" s="661">
        <v>1</v>
      </c>
      <c r="S1551" s="677">
        <v>1</v>
      </c>
      <c r="T1551" s="742">
        <v>1</v>
      </c>
      <c r="U1551" s="700">
        <v>1</v>
      </c>
    </row>
    <row r="1552" spans="1:21" ht="14.4" customHeight="1" x14ac:dyDescent="0.3">
      <c r="A1552" s="660">
        <v>32</v>
      </c>
      <c r="B1552" s="661" t="s">
        <v>567</v>
      </c>
      <c r="C1552" s="661">
        <v>89301322</v>
      </c>
      <c r="D1552" s="740" t="s">
        <v>4384</v>
      </c>
      <c r="E1552" s="741" t="s">
        <v>2899</v>
      </c>
      <c r="F1552" s="661" t="s">
        <v>2867</v>
      </c>
      <c r="G1552" s="661" t="s">
        <v>2954</v>
      </c>
      <c r="H1552" s="661" t="s">
        <v>568</v>
      </c>
      <c r="I1552" s="661" t="s">
        <v>2955</v>
      </c>
      <c r="J1552" s="661" t="s">
        <v>2956</v>
      </c>
      <c r="K1552" s="661" t="s">
        <v>2957</v>
      </c>
      <c r="L1552" s="662">
        <v>93.71</v>
      </c>
      <c r="M1552" s="662">
        <v>281.13</v>
      </c>
      <c r="N1552" s="661">
        <v>3</v>
      </c>
      <c r="O1552" s="742">
        <v>2</v>
      </c>
      <c r="P1552" s="662">
        <v>187.42</v>
      </c>
      <c r="Q1552" s="677">
        <v>0.66666666666666663</v>
      </c>
      <c r="R1552" s="661">
        <v>2</v>
      </c>
      <c r="S1552" s="677">
        <v>0.66666666666666663</v>
      </c>
      <c r="T1552" s="742">
        <v>1</v>
      </c>
      <c r="U1552" s="700">
        <v>0.5</v>
      </c>
    </row>
    <row r="1553" spans="1:21" ht="14.4" customHeight="1" x14ac:dyDescent="0.3">
      <c r="A1553" s="660">
        <v>32</v>
      </c>
      <c r="B1553" s="661" t="s">
        <v>567</v>
      </c>
      <c r="C1553" s="661">
        <v>89301322</v>
      </c>
      <c r="D1553" s="740" t="s">
        <v>4384</v>
      </c>
      <c r="E1553" s="741" t="s">
        <v>2899</v>
      </c>
      <c r="F1553" s="661" t="s">
        <v>2867</v>
      </c>
      <c r="G1553" s="661" t="s">
        <v>3375</v>
      </c>
      <c r="H1553" s="661" t="s">
        <v>1453</v>
      </c>
      <c r="I1553" s="661" t="s">
        <v>1599</v>
      </c>
      <c r="J1553" s="661" t="s">
        <v>1600</v>
      </c>
      <c r="K1553" s="661" t="s">
        <v>1601</v>
      </c>
      <c r="L1553" s="662">
        <v>475.77</v>
      </c>
      <c r="M1553" s="662">
        <v>475.77</v>
      </c>
      <c r="N1553" s="661">
        <v>1</v>
      </c>
      <c r="O1553" s="742">
        <v>1</v>
      </c>
      <c r="P1553" s="662">
        <v>475.77</v>
      </c>
      <c r="Q1553" s="677">
        <v>1</v>
      </c>
      <c r="R1553" s="661">
        <v>1</v>
      </c>
      <c r="S1553" s="677">
        <v>1</v>
      </c>
      <c r="T1553" s="742">
        <v>1</v>
      </c>
      <c r="U1553" s="700">
        <v>1</v>
      </c>
    </row>
    <row r="1554" spans="1:21" ht="14.4" customHeight="1" x14ac:dyDescent="0.3">
      <c r="A1554" s="660">
        <v>32</v>
      </c>
      <c r="B1554" s="661" t="s">
        <v>567</v>
      </c>
      <c r="C1554" s="661">
        <v>89301322</v>
      </c>
      <c r="D1554" s="740" t="s">
        <v>4384</v>
      </c>
      <c r="E1554" s="741" t="s">
        <v>2899</v>
      </c>
      <c r="F1554" s="661" t="s">
        <v>2867</v>
      </c>
      <c r="G1554" s="661" t="s">
        <v>3375</v>
      </c>
      <c r="H1554" s="661" t="s">
        <v>1453</v>
      </c>
      <c r="I1554" s="661" t="s">
        <v>3445</v>
      </c>
      <c r="J1554" s="661" t="s">
        <v>3446</v>
      </c>
      <c r="K1554" s="661" t="s">
        <v>3447</v>
      </c>
      <c r="L1554" s="662">
        <v>1300.49</v>
      </c>
      <c r="M1554" s="662">
        <v>2600.98</v>
      </c>
      <c r="N1554" s="661">
        <v>2</v>
      </c>
      <c r="O1554" s="742">
        <v>2</v>
      </c>
      <c r="P1554" s="662">
        <v>2600.98</v>
      </c>
      <c r="Q1554" s="677">
        <v>1</v>
      </c>
      <c r="R1554" s="661">
        <v>2</v>
      </c>
      <c r="S1554" s="677">
        <v>1</v>
      </c>
      <c r="T1554" s="742">
        <v>2</v>
      </c>
      <c r="U1554" s="700">
        <v>1</v>
      </c>
    </row>
    <row r="1555" spans="1:21" ht="14.4" customHeight="1" x14ac:dyDescent="0.3">
      <c r="A1555" s="660">
        <v>32</v>
      </c>
      <c r="B1555" s="661" t="s">
        <v>567</v>
      </c>
      <c r="C1555" s="661">
        <v>89301322</v>
      </c>
      <c r="D1555" s="740" t="s">
        <v>4384</v>
      </c>
      <c r="E1555" s="741" t="s">
        <v>2899</v>
      </c>
      <c r="F1555" s="661" t="s">
        <v>2867</v>
      </c>
      <c r="G1555" s="661" t="s">
        <v>3514</v>
      </c>
      <c r="H1555" s="661" t="s">
        <v>1453</v>
      </c>
      <c r="I1555" s="661" t="s">
        <v>3939</v>
      </c>
      <c r="J1555" s="661" t="s">
        <v>2372</v>
      </c>
      <c r="K1555" s="661" t="s">
        <v>3940</v>
      </c>
      <c r="L1555" s="662">
        <v>144.81</v>
      </c>
      <c r="M1555" s="662">
        <v>144.81</v>
      </c>
      <c r="N1555" s="661">
        <v>1</v>
      </c>
      <c r="O1555" s="742">
        <v>0.5</v>
      </c>
      <c r="P1555" s="662">
        <v>144.81</v>
      </c>
      <c r="Q1555" s="677">
        <v>1</v>
      </c>
      <c r="R1555" s="661">
        <v>1</v>
      </c>
      <c r="S1555" s="677">
        <v>1</v>
      </c>
      <c r="T1555" s="742">
        <v>0.5</v>
      </c>
      <c r="U1555" s="700">
        <v>1</v>
      </c>
    </row>
    <row r="1556" spans="1:21" ht="14.4" customHeight="1" x14ac:dyDescent="0.3">
      <c r="A1556" s="660">
        <v>32</v>
      </c>
      <c r="B1556" s="661" t="s">
        <v>567</v>
      </c>
      <c r="C1556" s="661">
        <v>89301322</v>
      </c>
      <c r="D1556" s="740" t="s">
        <v>4384</v>
      </c>
      <c r="E1556" s="741" t="s">
        <v>2899</v>
      </c>
      <c r="F1556" s="661" t="s">
        <v>2867</v>
      </c>
      <c r="G1556" s="661" t="s">
        <v>2958</v>
      </c>
      <c r="H1556" s="661" t="s">
        <v>568</v>
      </c>
      <c r="I1556" s="661" t="s">
        <v>637</v>
      </c>
      <c r="J1556" s="661" t="s">
        <v>3333</v>
      </c>
      <c r="K1556" s="661" t="s">
        <v>3148</v>
      </c>
      <c r="L1556" s="662">
        <v>24.78</v>
      </c>
      <c r="M1556" s="662">
        <v>49.56</v>
      </c>
      <c r="N1556" s="661">
        <v>2</v>
      </c>
      <c r="O1556" s="742">
        <v>1</v>
      </c>
      <c r="P1556" s="662">
        <v>49.56</v>
      </c>
      <c r="Q1556" s="677">
        <v>1</v>
      </c>
      <c r="R1556" s="661">
        <v>2</v>
      </c>
      <c r="S1556" s="677">
        <v>1</v>
      </c>
      <c r="T1556" s="742">
        <v>1</v>
      </c>
      <c r="U1556" s="700">
        <v>1</v>
      </c>
    </row>
    <row r="1557" spans="1:21" ht="14.4" customHeight="1" x14ac:dyDescent="0.3">
      <c r="A1557" s="660">
        <v>32</v>
      </c>
      <c r="B1557" s="661" t="s">
        <v>567</v>
      </c>
      <c r="C1557" s="661">
        <v>89301322</v>
      </c>
      <c r="D1557" s="740" t="s">
        <v>4384</v>
      </c>
      <c r="E1557" s="741" t="s">
        <v>2899</v>
      </c>
      <c r="F1557" s="661" t="s">
        <v>2867</v>
      </c>
      <c r="G1557" s="661" t="s">
        <v>2958</v>
      </c>
      <c r="H1557" s="661" t="s">
        <v>568</v>
      </c>
      <c r="I1557" s="661" t="s">
        <v>1032</v>
      </c>
      <c r="J1557" s="661" t="s">
        <v>2959</v>
      </c>
      <c r="K1557" s="661" t="s">
        <v>2960</v>
      </c>
      <c r="L1557" s="662">
        <v>99.11</v>
      </c>
      <c r="M1557" s="662">
        <v>99.11</v>
      </c>
      <c r="N1557" s="661">
        <v>1</v>
      </c>
      <c r="O1557" s="742">
        <v>0.5</v>
      </c>
      <c r="P1557" s="662">
        <v>99.11</v>
      </c>
      <c r="Q1557" s="677">
        <v>1</v>
      </c>
      <c r="R1557" s="661">
        <v>1</v>
      </c>
      <c r="S1557" s="677">
        <v>1</v>
      </c>
      <c r="T1557" s="742">
        <v>0.5</v>
      </c>
      <c r="U1557" s="700">
        <v>1</v>
      </c>
    </row>
    <row r="1558" spans="1:21" ht="14.4" customHeight="1" x14ac:dyDescent="0.3">
      <c r="A1558" s="660">
        <v>32</v>
      </c>
      <c r="B1558" s="661" t="s">
        <v>567</v>
      </c>
      <c r="C1558" s="661">
        <v>89301322</v>
      </c>
      <c r="D1558" s="740" t="s">
        <v>4384</v>
      </c>
      <c r="E1558" s="741" t="s">
        <v>2899</v>
      </c>
      <c r="F1558" s="661" t="s">
        <v>2867</v>
      </c>
      <c r="G1558" s="661" t="s">
        <v>3810</v>
      </c>
      <c r="H1558" s="661" t="s">
        <v>568</v>
      </c>
      <c r="I1558" s="661" t="s">
        <v>800</v>
      </c>
      <c r="J1558" s="661" t="s">
        <v>801</v>
      </c>
      <c r="K1558" s="661" t="s">
        <v>3811</v>
      </c>
      <c r="L1558" s="662">
        <v>0</v>
      </c>
      <c r="M1558" s="662">
        <v>0</v>
      </c>
      <c r="N1558" s="661">
        <v>1</v>
      </c>
      <c r="O1558" s="742">
        <v>0.5</v>
      </c>
      <c r="P1558" s="662">
        <v>0</v>
      </c>
      <c r="Q1558" s="677"/>
      <c r="R1558" s="661">
        <v>1</v>
      </c>
      <c r="S1558" s="677">
        <v>1</v>
      </c>
      <c r="T1558" s="742">
        <v>0.5</v>
      </c>
      <c r="U1558" s="700">
        <v>1</v>
      </c>
    </row>
    <row r="1559" spans="1:21" ht="14.4" customHeight="1" x14ac:dyDescent="0.3">
      <c r="A1559" s="660">
        <v>32</v>
      </c>
      <c r="B1559" s="661" t="s">
        <v>567</v>
      </c>
      <c r="C1559" s="661">
        <v>89301322</v>
      </c>
      <c r="D1559" s="740" t="s">
        <v>4384</v>
      </c>
      <c r="E1559" s="741" t="s">
        <v>2899</v>
      </c>
      <c r="F1559" s="661" t="s">
        <v>2867</v>
      </c>
      <c r="G1559" s="661" t="s">
        <v>3060</v>
      </c>
      <c r="H1559" s="661" t="s">
        <v>568</v>
      </c>
      <c r="I1559" s="661" t="s">
        <v>857</v>
      </c>
      <c r="J1559" s="661" t="s">
        <v>3061</v>
      </c>
      <c r="K1559" s="661" t="s">
        <v>3062</v>
      </c>
      <c r="L1559" s="662">
        <v>0</v>
      </c>
      <c r="M1559" s="662">
        <v>0</v>
      </c>
      <c r="N1559" s="661">
        <v>5</v>
      </c>
      <c r="O1559" s="742">
        <v>1.5</v>
      </c>
      <c r="P1559" s="662">
        <v>0</v>
      </c>
      <c r="Q1559" s="677"/>
      <c r="R1559" s="661">
        <v>5</v>
      </c>
      <c r="S1559" s="677">
        <v>1</v>
      </c>
      <c r="T1559" s="742">
        <v>1.5</v>
      </c>
      <c r="U1559" s="700">
        <v>1</v>
      </c>
    </row>
    <row r="1560" spans="1:21" ht="14.4" customHeight="1" x14ac:dyDescent="0.3">
      <c r="A1560" s="660">
        <v>32</v>
      </c>
      <c r="B1560" s="661" t="s">
        <v>567</v>
      </c>
      <c r="C1560" s="661">
        <v>89301322</v>
      </c>
      <c r="D1560" s="740" t="s">
        <v>4384</v>
      </c>
      <c r="E1560" s="741" t="s">
        <v>2899</v>
      </c>
      <c r="F1560" s="661" t="s">
        <v>2867</v>
      </c>
      <c r="G1560" s="661" t="s">
        <v>2961</v>
      </c>
      <c r="H1560" s="661" t="s">
        <v>568</v>
      </c>
      <c r="I1560" s="661" t="s">
        <v>2042</v>
      </c>
      <c r="J1560" s="661" t="s">
        <v>2043</v>
      </c>
      <c r="K1560" s="661" t="s">
        <v>2962</v>
      </c>
      <c r="L1560" s="662">
        <v>107.25</v>
      </c>
      <c r="M1560" s="662">
        <v>429</v>
      </c>
      <c r="N1560" s="661">
        <v>4</v>
      </c>
      <c r="O1560" s="742">
        <v>4</v>
      </c>
      <c r="P1560" s="662">
        <v>107.25</v>
      </c>
      <c r="Q1560" s="677">
        <v>0.25</v>
      </c>
      <c r="R1560" s="661">
        <v>1</v>
      </c>
      <c r="S1560" s="677">
        <v>0.25</v>
      </c>
      <c r="T1560" s="742">
        <v>1</v>
      </c>
      <c r="U1560" s="700">
        <v>0.25</v>
      </c>
    </row>
    <row r="1561" spans="1:21" ht="14.4" customHeight="1" x14ac:dyDescent="0.3">
      <c r="A1561" s="660">
        <v>32</v>
      </c>
      <c r="B1561" s="661" t="s">
        <v>567</v>
      </c>
      <c r="C1561" s="661">
        <v>89301322</v>
      </c>
      <c r="D1561" s="740" t="s">
        <v>4384</v>
      </c>
      <c r="E1561" s="741" t="s">
        <v>2899</v>
      </c>
      <c r="F1561" s="661" t="s">
        <v>2867</v>
      </c>
      <c r="G1561" s="661" t="s">
        <v>3102</v>
      </c>
      <c r="H1561" s="661" t="s">
        <v>1453</v>
      </c>
      <c r="I1561" s="661" t="s">
        <v>3953</v>
      </c>
      <c r="J1561" s="661" t="s">
        <v>3954</v>
      </c>
      <c r="K1561" s="661" t="s">
        <v>3955</v>
      </c>
      <c r="L1561" s="662">
        <v>439.98</v>
      </c>
      <c r="M1561" s="662">
        <v>439.98</v>
      </c>
      <c r="N1561" s="661">
        <v>1</v>
      </c>
      <c r="O1561" s="742">
        <v>0.5</v>
      </c>
      <c r="P1561" s="662">
        <v>439.98</v>
      </c>
      <c r="Q1561" s="677">
        <v>1</v>
      </c>
      <c r="R1561" s="661">
        <v>1</v>
      </c>
      <c r="S1561" s="677">
        <v>1</v>
      </c>
      <c r="T1561" s="742">
        <v>0.5</v>
      </c>
      <c r="U1561" s="700">
        <v>1</v>
      </c>
    </row>
    <row r="1562" spans="1:21" ht="14.4" customHeight="1" x14ac:dyDescent="0.3">
      <c r="A1562" s="660">
        <v>32</v>
      </c>
      <c r="B1562" s="661" t="s">
        <v>567</v>
      </c>
      <c r="C1562" s="661">
        <v>89301322</v>
      </c>
      <c r="D1562" s="740" t="s">
        <v>4384</v>
      </c>
      <c r="E1562" s="741" t="s">
        <v>2899</v>
      </c>
      <c r="F1562" s="661" t="s">
        <v>2867</v>
      </c>
      <c r="G1562" s="661" t="s">
        <v>3074</v>
      </c>
      <c r="H1562" s="661" t="s">
        <v>568</v>
      </c>
      <c r="I1562" s="661" t="s">
        <v>2455</v>
      </c>
      <c r="J1562" s="661" t="s">
        <v>2456</v>
      </c>
      <c r="K1562" s="661" t="s">
        <v>3075</v>
      </c>
      <c r="L1562" s="662">
        <v>51.21</v>
      </c>
      <c r="M1562" s="662">
        <v>102.42</v>
      </c>
      <c r="N1562" s="661">
        <v>2</v>
      </c>
      <c r="O1562" s="742">
        <v>1</v>
      </c>
      <c r="P1562" s="662">
        <v>51.21</v>
      </c>
      <c r="Q1562" s="677">
        <v>0.5</v>
      </c>
      <c r="R1562" s="661">
        <v>1</v>
      </c>
      <c r="S1562" s="677">
        <v>0.5</v>
      </c>
      <c r="T1562" s="742">
        <v>0.5</v>
      </c>
      <c r="U1562" s="700">
        <v>0.5</v>
      </c>
    </row>
    <row r="1563" spans="1:21" ht="14.4" customHeight="1" x14ac:dyDescent="0.3">
      <c r="A1563" s="660">
        <v>32</v>
      </c>
      <c r="B1563" s="661" t="s">
        <v>567</v>
      </c>
      <c r="C1563" s="661">
        <v>89301322</v>
      </c>
      <c r="D1563" s="740" t="s">
        <v>4384</v>
      </c>
      <c r="E1563" s="741" t="s">
        <v>2899</v>
      </c>
      <c r="F1563" s="661" t="s">
        <v>2867</v>
      </c>
      <c r="G1563" s="661" t="s">
        <v>2968</v>
      </c>
      <c r="H1563" s="661" t="s">
        <v>1453</v>
      </c>
      <c r="I1563" s="661" t="s">
        <v>1485</v>
      </c>
      <c r="J1563" s="661" t="s">
        <v>1486</v>
      </c>
      <c r="K1563" s="661" t="s">
        <v>1487</v>
      </c>
      <c r="L1563" s="662">
        <v>31.32</v>
      </c>
      <c r="M1563" s="662">
        <v>62.64</v>
      </c>
      <c r="N1563" s="661">
        <v>2</v>
      </c>
      <c r="O1563" s="742">
        <v>0.5</v>
      </c>
      <c r="P1563" s="662">
        <v>62.64</v>
      </c>
      <c r="Q1563" s="677">
        <v>1</v>
      </c>
      <c r="R1563" s="661">
        <v>2</v>
      </c>
      <c r="S1563" s="677">
        <v>1</v>
      </c>
      <c r="T1563" s="742">
        <v>0.5</v>
      </c>
      <c r="U1563" s="700">
        <v>1</v>
      </c>
    </row>
    <row r="1564" spans="1:21" ht="14.4" customHeight="1" x14ac:dyDescent="0.3">
      <c r="A1564" s="660">
        <v>32</v>
      </c>
      <c r="B1564" s="661" t="s">
        <v>567</v>
      </c>
      <c r="C1564" s="661">
        <v>89301322</v>
      </c>
      <c r="D1564" s="740" t="s">
        <v>4384</v>
      </c>
      <c r="E1564" s="741" t="s">
        <v>2899</v>
      </c>
      <c r="F1564" s="661" t="s">
        <v>2867</v>
      </c>
      <c r="G1564" s="661" t="s">
        <v>3010</v>
      </c>
      <c r="H1564" s="661" t="s">
        <v>568</v>
      </c>
      <c r="I1564" s="661" t="s">
        <v>3063</v>
      </c>
      <c r="J1564" s="661" t="s">
        <v>1623</v>
      </c>
      <c r="K1564" s="661" t="s">
        <v>3064</v>
      </c>
      <c r="L1564" s="662">
        <v>0</v>
      </c>
      <c r="M1564" s="662">
        <v>0</v>
      </c>
      <c r="N1564" s="661">
        <v>1</v>
      </c>
      <c r="O1564" s="742">
        <v>0.5</v>
      </c>
      <c r="P1564" s="662">
        <v>0</v>
      </c>
      <c r="Q1564" s="677"/>
      <c r="R1564" s="661">
        <v>1</v>
      </c>
      <c r="S1564" s="677">
        <v>1</v>
      </c>
      <c r="T1564" s="742">
        <v>0.5</v>
      </c>
      <c r="U1564" s="700">
        <v>1</v>
      </c>
    </row>
    <row r="1565" spans="1:21" ht="14.4" customHeight="1" x14ac:dyDescent="0.3">
      <c r="A1565" s="660">
        <v>32</v>
      </c>
      <c r="B1565" s="661" t="s">
        <v>567</v>
      </c>
      <c r="C1565" s="661">
        <v>89301322</v>
      </c>
      <c r="D1565" s="740" t="s">
        <v>4384</v>
      </c>
      <c r="E1565" s="741" t="s">
        <v>2899</v>
      </c>
      <c r="F1565" s="661" t="s">
        <v>2867</v>
      </c>
      <c r="G1565" s="661" t="s">
        <v>3010</v>
      </c>
      <c r="H1565" s="661" t="s">
        <v>1453</v>
      </c>
      <c r="I1565" s="661" t="s">
        <v>1622</v>
      </c>
      <c r="J1565" s="661" t="s">
        <v>1623</v>
      </c>
      <c r="K1565" s="661" t="s">
        <v>1991</v>
      </c>
      <c r="L1565" s="662">
        <v>1427.23</v>
      </c>
      <c r="M1565" s="662">
        <v>4281.6900000000005</v>
      </c>
      <c r="N1565" s="661">
        <v>3</v>
      </c>
      <c r="O1565" s="742">
        <v>1</v>
      </c>
      <c r="P1565" s="662">
        <v>4281.6900000000005</v>
      </c>
      <c r="Q1565" s="677">
        <v>1</v>
      </c>
      <c r="R1565" s="661">
        <v>3</v>
      </c>
      <c r="S1565" s="677">
        <v>1</v>
      </c>
      <c r="T1565" s="742">
        <v>1</v>
      </c>
      <c r="U1565" s="700">
        <v>1</v>
      </c>
    </row>
    <row r="1566" spans="1:21" ht="14.4" customHeight="1" x14ac:dyDescent="0.3">
      <c r="A1566" s="660">
        <v>32</v>
      </c>
      <c r="B1566" s="661" t="s">
        <v>567</v>
      </c>
      <c r="C1566" s="661">
        <v>89301322</v>
      </c>
      <c r="D1566" s="740" t="s">
        <v>4384</v>
      </c>
      <c r="E1566" s="741" t="s">
        <v>2899</v>
      </c>
      <c r="F1566" s="661" t="s">
        <v>2867</v>
      </c>
      <c r="G1566" s="661" t="s">
        <v>3011</v>
      </c>
      <c r="H1566" s="661" t="s">
        <v>1453</v>
      </c>
      <c r="I1566" s="661" t="s">
        <v>1848</v>
      </c>
      <c r="J1566" s="661" t="s">
        <v>1845</v>
      </c>
      <c r="K1566" s="661" t="s">
        <v>2783</v>
      </c>
      <c r="L1566" s="662">
        <v>13849.26</v>
      </c>
      <c r="M1566" s="662">
        <v>27698.52</v>
      </c>
      <c r="N1566" s="661">
        <v>2</v>
      </c>
      <c r="O1566" s="742">
        <v>2</v>
      </c>
      <c r="P1566" s="662">
        <v>27698.52</v>
      </c>
      <c r="Q1566" s="677">
        <v>1</v>
      </c>
      <c r="R1566" s="661">
        <v>2</v>
      </c>
      <c r="S1566" s="677">
        <v>1</v>
      </c>
      <c r="T1566" s="742">
        <v>2</v>
      </c>
      <c r="U1566" s="700">
        <v>1</v>
      </c>
    </row>
    <row r="1567" spans="1:21" ht="14.4" customHeight="1" x14ac:dyDescent="0.3">
      <c r="A1567" s="660">
        <v>32</v>
      </c>
      <c r="B1567" s="661" t="s">
        <v>567</v>
      </c>
      <c r="C1567" s="661">
        <v>89301322</v>
      </c>
      <c r="D1567" s="740" t="s">
        <v>4384</v>
      </c>
      <c r="E1567" s="741" t="s">
        <v>2899</v>
      </c>
      <c r="F1567" s="661" t="s">
        <v>2867</v>
      </c>
      <c r="G1567" s="661" t="s">
        <v>4299</v>
      </c>
      <c r="H1567" s="661" t="s">
        <v>568</v>
      </c>
      <c r="I1567" s="661" t="s">
        <v>4300</v>
      </c>
      <c r="J1567" s="661" t="s">
        <v>4301</v>
      </c>
      <c r="K1567" s="661" t="s">
        <v>4302</v>
      </c>
      <c r="L1567" s="662">
        <v>31.44</v>
      </c>
      <c r="M1567" s="662">
        <v>62.88</v>
      </c>
      <c r="N1567" s="661">
        <v>2</v>
      </c>
      <c r="O1567" s="742">
        <v>0.5</v>
      </c>
      <c r="P1567" s="662">
        <v>62.88</v>
      </c>
      <c r="Q1567" s="677">
        <v>1</v>
      </c>
      <c r="R1567" s="661">
        <v>2</v>
      </c>
      <c r="S1567" s="677">
        <v>1</v>
      </c>
      <c r="T1567" s="742">
        <v>0.5</v>
      </c>
      <c r="U1567" s="700">
        <v>1</v>
      </c>
    </row>
    <row r="1568" spans="1:21" ht="14.4" customHeight="1" x14ac:dyDescent="0.3">
      <c r="A1568" s="660">
        <v>32</v>
      </c>
      <c r="B1568" s="661" t="s">
        <v>567</v>
      </c>
      <c r="C1568" s="661">
        <v>89301322</v>
      </c>
      <c r="D1568" s="740" t="s">
        <v>4384</v>
      </c>
      <c r="E1568" s="741" t="s">
        <v>2900</v>
      </c>
      <c r="F1568" s="661" t="s">
        <v>2867</v>
      </c>
      <c r="G1568" s="661" t="s">
        <v>3017</v>
      </c>
      <c r="H1568" s="661" t="s">
        <v>568</v>
      </c>
      <c r="I1568" s="661" t="s">
        <v>1716</v>
      </c>
      <c r="J1568" s="661" t="s">
        <v>1717</v>
      </c>
      <c r="K1568" s="661" t="s">
        <v>2760</v>
      </c>
      <c r="L1568" s="662">
        <v>66.819999999999993</v>
      </c>
      <c r="M1568" s="662">
        <v>66.819999999999993</v>
      </c>
      <c r="N1568" s="661">
        <v>1</v>
      </c>
      <c r="O1568" s="742">
        <v>1</v>
      </c>
      <c r="P1568" s="662">
        <v>66.819999999999993</v>
      </c>
      <c r="Q1568" s="677">
        <v>1</v>
      </c>
      <c r="R1568" s="661">
        <v>1</v>
      </c>
      <c r="S1568" s="677">
        <v>1</v>
      </c>
      <c r="T1568" s="742">
        <v>1</v>
      </c>
      <c r="U1568" s="700">
        <v>1</v>
      </c>
    </row>
    <row r="1569" spans="1:21" ht="14.4" customHeight="1" x14ac:dyDescent="0.3">
      <c r="A1569" s="660">
        <v>32</v>
      </c>
      <c r="B1569" s="661" t="s">
        <v>567</v>
      </c>
      <c r="C1569" s="661">
        <v>89301322</v>
      </c>
      <c r="D1569" s="740" t="s">
        <v>4384</v>
      </c>
      <c r="E1569" s="741" t="s">
        <v>2900</v>
      </c>
      <c r="F1569" s="661" t="s">
        <v>2867</v>
      </c>
      <c r="G1569" s="661" t="s">
        <v>3149</v>
      </c>
      <c r="H1569" s="661" t="s">
        <v>568</v>
      </c>
      <c r="I1569" s="661" t="s">
        <v>4303</v>
      </c>
      <c r="J1569" s="661" t="s">
        <v>4304</v>
      </c>
      <c r="K1569" s="661" t="s">
        <v>3491</v>
      </c>
      <c r="L1569" s="662">
        <v>64.56</v>
      </c>
      <c r="M1569" s="662">
        <v>64.56</v>
      </c>
      <c r="N1569" s="661">
        <v>1</v>
      </c>
      <c r="O1569" s="742">
        <v>1</v>
      </c>
      <c r="P1569" s="662">
        <v>64.56</v>
      </c>
      <c r="Q1569" s="677">
        <v>1</v>
      </c>
      <c r="R1569" s="661">
        <v>1</v>
      </c>
      <c r="S1569" s="677">
        <v>1</v>
      </c>
      <c r="T1569" s="742">
        <v>1</v>
      </c>
      <c r="U1569" s="700">
        <v>1</v>
      </c>
    </row>
    <row r="1570" spans="1:21" ht="14.4" customHeight="1" x14ac:dyDescent="0.3">
      <c r="A1570" s="660">
        <v>32</v>
      </c>
      <c r="B1570" s="661" t="s">
        <v>567</v>
      </c>
      <c r="C1570" s="661">
        <v>89301322</v>
      </c>
      <c r="D1570" s="740" t="s">
        <v>4384</v>
      </c>
      <c r="E1570" s="741" t="s">
        <v>2900</v>
      </c>
      <c r="F1570" s="661" t="s">
        <v>2867</v>
      </c>
      <c r="G1570" s="661" t="s">
        <v>2939</v>
      </c>
      <c r="H1570" s="661" t="s">
        <v>568</v>
      </c>
      <c r="I1570" s="661" t="s">
        <v>3574</v>
      </c>
      <c r="J1570" s="661" t="s">
        <v>1720</v>
      </c>
      <c r="K1570" s="661" t="s">
        <v>3575</v>
      </c>
      <c r="L1570" s="662">
        <v>0</v>
      </c>
      <c r="M1570" s="662">
        <v>0</v>
      </c>
      <c r="N1570" s="661">
        <v>2</v>
      </c>
      <c r="O1570" s="742">
        <v>1</v>
      </c>
      <c r="P1570" s="662">
        <v>0</v>
      </c>
      <c r="Q1570" s="677"/>
      <c r="R1570" s="661">
        <v>2</v>
      </c>
      <c r="S1570" s="677">
        <v>1</v>
      </c>
      <c r="T1570" s="742">
        <v>1</v>
      </c>
      <c r="U1570" s="700">
        <v>1</v>
      </c>
    </row>
    <row r="1571" spans="1:21" ht="14.4" customHeight="1" x14ac:dyDescent="0.3">
      <c r="A1571" s="660">
        <v>32</v>
      </c>
      <c r="B1571" s="661" t="s">
        <v>567</v>
      </c>
      <c r="C1571" s="661">
        <v>89301322</v>
      </c>
      <c r="D1571" s="740" t="s">
        <v>4384</v>
      </c>
      <c r="E1571" s="741" t="s">
        <v>2900</v>
      </c>
      <c r="F1571" s="661" t="s">
        <v>2867</v>
      </c>
      <c r="G1571" s="661" t="s">
        <v>4305</v>
      </c>
      <c r="H1571" s="661" t="s">
        <v>568</v>
      </c>
      <c r="I1571" s="661" t="s">
        <v>4306</v>
      </c>
      <c r="J1571" s="661" t="s">
        <v>4307</v>
      </c>
      <c r="K1571" s="661" t="s">
        <v>4308</v>
      </c>
      <c r="L1571" s="662">
        <v>79.8</v>
      </c>
      <c r="M1571" s="662">
        <v>159.6</v>
      </c>
      <c r="N1571" s="661">
        <v>2</v>
      </c>
      <c r="O1571" s="742">
        <v>1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32</v>
      </c>
      <c r="B1572" s="661" t="s">
        <v>567</v>
      </c>
      <c r="C1572" s="661">
        <v>89301322</v>
      </c>
      <c r="D1572" s="740" t="s">
        <v>4384</v>
      </c>
      <c r="E1572" s="741" t="s">
        <v>2901</v>
      </c>
      <c r="F1572" s="661" t="s">
        <v>2867</v>
      </c>
      <c r="G1572" s="661" t="s">
        <v>2909</v>
      </c>
      <c r="H1572" s="661" t="s">
        <v>568</v>
      </c>
      <c r="I1572" s="661" t="s">
        <v>1153</v>
      </c>
      <c r="J1572" s="661" t="s">
        <v>1154</v>
      </c>
      <c r="K1572" s="661" t="s">
        <v>3025</v>
      </c>
      <c r="L1572" s="662">
        <v>1295.6400000000001</v>
      </c>
      <c r="M1572" s="662">
        <v>6478.2000000000007</v>
      </c>
      <c r="N1572" s="661">
        <v>5</v>
      </c>
      <c r="O1572" s="742">
        <v>3</v>
      </c>
      <c r="P1572" s="662">
        <v>5182.5600000000004</v>
      </c>
      <c r="Q1572" s="677">
        <v>0.79999999999999993</v>
      </c>
      <c r="R1572" s="661">
        <v>4</v>
      </c>
      <c r="S1572" s="677">
        <v>0.8</v>
      </c>
      <c r="T1572" s="742">
        <v>2</v>
      </c>
      <c r="U1572" s="700">
        <v>0.66666666666666663</v>
      </c>
    </row>
    <row r="1573" spans="1:21" ht="14.4" customHeight="1" x14ac:dyDescent="0.3">
      <c r="A1573" s="660">
        <v>32</v>
      </c>
      <c r="B1573" s="661" t="s">
        <v>567</v>
      </c>
      <c r="C1573" s="661">
        <v>89301322</v>
      </c>
      <c r="D1573" s="740" t="s">
        <v>4384</v>
      </c>
      <c r="E1573" s="741" t="s">
        <v>2901</v>
      </c>
      <c r="F1573" s="661" t="s">
        <v>2867</v>
      </c>
      <c r="G1573" s="661" t="s">
        <v>2909</v>
      </c>
      <c r="H1573" s="661" t="s">
        <v>568</v>
      </c>
      <c r="I1573" s="661" t="s">
        <v>3451</v>
      </c>
      <c r="J1573" s="661" t="s">
        <v>2128</v>
      </c>
      <c r="K1573" s="661" t="s">
        <v>3452</v>
      </c>
      <c r="L1573" s="662">
        <v>0</v>
      </c>
      <c r="M1573" s="662">
        <v>0</v>
      </c>
      <c r="N1573" s="661">
        <v>2</v>
      </c>
      <c r="O1573" s="742">
        <v>1</v>
      </c>
      <c r="P1573" s="662"/>
      <c r="Q1573" s="677"/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32</v>
      </c>
      <c r="B1574" s="661" t="s">
        <v>567</v>
      </c>
      <c r="C1574" s="661">
        <v>89301322</v>
      </c>
      <c r="D1574" s="740" t="s">
        <v>4384</v>
      </c>
      <c r="E1574" s="741" t="s">
        <v>2901</v>
      </c>
      <c r="F1574" s="661" t="s">
        <v>2867</v>
      </c>
      <c r="G1574" s="661" t="s">
        <v>2910</v>
      </c>
      <c r="H1574" s="661" t="s">
        <v>568</v>
      </c>
      <c r="I1574" s="661" t="s">
        <v>3015</v>
      </c>
      <c r="J1574" s="661" t="s">
        <v>2914</v>
      </c>
      <c r="K1574" s="661" t="s">
        <v>3016</v>
      </c>
      <c r="L1574" s="662">
        <v>0</v>
      </c>
      <c r="M1574" s="662">
        <v>0</v>
      </c>
      <c r="N1574" s="661">
        <v>1</v>
      </c>
      <c r="O1574" s="742">
        <v>1</v>
      </c>
      <c r="P1574" s="662">
        <v>0</v>
      </c>
      <c r="Q1574" s="677"/>
      <c r="R1574" s="661">
        <v>1</v>
      </c>
      <c r="S1574" s="677">
        <v>1</v>
      </c>
      <c r="T1574" s="742">
        <v>1</v>
      </c>
      <c r="U1574" s="700">
        <v>1</v>
      </c>
    </row>
    <row r="1575" spans="1:21" ht="14.4" customHeight="1" x14ac:dyDescent="0.3">
      <c r="A1575" s="660">
        <v>32</v>
      </c>
      <c r="B1575" s="661" t="s">
        <v>567</v>
      </c>
      <c r="C1575" s="661">
        <v>89301322</v>
      </c>
      <c r="D1575" s="740" t="s">
        <v>4384</v>
      </c>
      <c r="E1575" s="741" t="s">
        <v>2901</v>
      </c>
      <c r="F1575" s="661" t="s">
        <v>2867</v>
      </c>
      <c r="G1575" s="661" t="s">
        <v>2910</v>
      </c>
      <c r="H1575" s="661" t="s">
        <v>568</v>
      </c>
      <c r="I1575" s="661" t="s">
        <v>2911</v>
      </c>
      <c r="J1575" s="661" t="s">
        <v>674</v>
      </c>
      <c r="K1575" s="661" t="s">
        <v>2912</v>
      </c>
      <c r="L1575" s="662">
        <v>135.25</v>
      </c>
      <c r="M1575" s="662">
        <v>811.5</v>
      </c>
      <c r="N1575" s="661">
        <v>6</v>
      </c>
      <c r="O1575" s="742">
        <v>5.5</v>
      </c>
      <c r="P1575" s="662">
        <v>270.5</v>
      </c>
      <c r="Q1575" s="677">
        <v>0.33333333333333331</v>
      </c>
      <c r="R1575" s="661">
        <v>2</v>
      </c>
      <c r="S1575" s="677">
        <v>0.33333333333333331</v>
      </c>
      <c r="T1575" s="742">
        <v>2</v>
      </c>
      <c r="U1575" s="700">
        <v>0.36363636363636365</v>
      </c>
    </row>
    <row r="1576" spans="1:21" ht="14.4" customHeight="1" x14ac:dyDescent="0.3">
      <c r="A1576" s="660">
        <v>32</v>
      </c>
      <c r="B1576" s="661" t="s">
        <v>567</v>
      </c>
      <c r="C1576" s="661">
        <v>89301322</v>
      </c>
      <c r="D1576" s="740" t="s">
        <v>4384</v>
      </c>
      <c r="E1576" s="741" t="s">
        <v>2901</v>
      </c>
      <c r="F1576" s="661" t="s">
        <v>2867</v>
      </c>
      <c r="G1576" s="661" t="s">
        <v>2915</v>
      </c>
      <c r="H1576" s="661" t="s">
        <v>568</v>
      </c>
      <c r="I1576" s="661" t="s">
        <v>3731</v>
      </c>
      <c r="J1576" s="661" t="s">
        <v>932</v>
      </c>
      <c r="K1576" s="661" t="s">
        <v>3628</v>
      </c>
      <c r="L1576" s="662">
        <v>0</v>
      </c>
      <c r="M1576" s="662">
        <v>0</v>
      </c>
      <c r="N1576" s="661">
        <v>1</v>
      </c>
      <c r="O1576" s="742">
        <v>0.5</v>
      </c>
      <c r="P1576" s="662">
        <v>0</v>
      </c>
      <c r="Q1576" s="677"/>
      <c r="R1576" s="661">
        <v>1</v>
      </c>
      <c r="S1576" s="677">
        <v>1</v>
      </c>
      <c r="T1576" s="742">
        <v>0.5</v>
      </c>
      <c r="U1576" s="700">
        <v>1</v>
      </c>
    </row>
    <row r="1577" spans="1:21" ht="14.4" customHeight="1" x14ac:dyDescent="0.3">
      <c r="A1577" s="660">
        <v>32</v>
      </c>
      <c r="B1577" s="661" t="s">
        <v>567</v>
      </c>
      <c r="C1577" s="661">
        <v>89301322</v>
      </c>
      <c r="D1577" s="740" t="s">
        <v>4384</v>
      </c>
      <c r="E1577" s="741" t="s">
        <v>2901</v>
      </c>
      <c r="F1577" s="661" t="s">
        <v>2867</v>
      </c>
      <c r="G1577" s="661" t="s">
        <v>2918</v>
      </c>
      <c r="H1577" s="661" t="s">
        <v>1453</v>
      </c>
      <c r="I1577" s="661" t="s">
        <v>2467</v>
      </c>
      <c r="J1577" s="661" t="s">
        <v>611</v>
      </c>
      <c r="K1577" s="661" t="s">
        <v>2833</v>
      </c>
      <c r="L1577" s="662">
        <v>154.36000000000001</v>
      </c>
      <c r="M1577" s="662">
        <v>771.80000000000007</v>
      </c>
      <c r="N1577" s="661">
        <v>5</v>
      </c>
      <c r="O1577" s="742">
        <v>1.5</v>
      </c>
      <c r="P1577" s="662">
        <v>771.80000000000007</v>
      </c>
      <c r="Q1577" s="677">
        <v>1</v>
      </c>
      <c r="R1577" s="661">
        <v>5</v>
      </c>
      <c r="S1577" s="677">
        <v>1</v>
      </c>
      <c r="T1577" s="742">
        <v>1.5</v>
      </c>
      <c r="U1577" s="700">
        <v>1</v>
      </c>
    </row>
    <row r="1578" spans="1:21" ht="14.4" customHeight="1" x14ac:dyDescent="0.3">
      <c r="A1578" s="660">
        <v>32</v>
      </c>
      <c r="B1578" s="661" t="s">
        <v>567</v>
      </c>
      <c r="C1578" s="661">
        <v>89301322</v>
      </c>
      <c r="D1578" s="740" t="s">
        <v>4384</v>
      </c>
      <c r="E1578" s="741" t="s">
        <v>2901</v>
      </c>
      <c r="F1578" s="661" t="s">
        <v>2867</v>
      </c>
      <c r="G1578" s="661" t="s">
        <v>2918</v>
      </c>
      <c r="H1578" s="661" t="s">
        <v>1453</v>
      </c>
      <c r="I1578" s="661" t="s">
        <v>3413</v>
      </c>
      <c r="J1578" s="661" t="s">
        <v>3414</v>
      </c>
      <c r="K1578" s="661" t="s">
        <v>2755</v>
      </c>
      <c r="L1578" s="662">
        <v>145.02000000000001</v>
      </c>
      <c r="M1578" s="662">
        <v>435.06000000000006</v>
      </c>
      <c r="N1578" s="661">
        <v>3</v>
      </c>
      <c r="O1578" s="742">
        <v>1.5</v>
      </c>
      <c r="P1578" s="662">
        <v>435.06000000000006</v>
      </c>
      <c r="Q1578" s="677">
        <v>1</v>
      </c>
      <c r="R1578" s="661">
        <v>3</v>
      </c>
      <c r="S1578" s="677">
        <v>1</v>
      </c>
      <c r="T1578" s="742">
        <v>1.5</v>
      </c>
      <c r="U1578" s="700">
        <v>1</v>
      </c>
    </row>
    <row r="1579" spans="1:21" ht="14.4" customHeight="1" x14ac:dyDescent="0.3">
      <c r="A1579" s="660">
        <v>32</v>
      </c>
      <c r="B1579" s="661" t="s">
        <v>567</v>
      </c>
      <c r="C1579" s="661">
        <v>89301322</v>
      </c>
      <c r="D1579" s="740" t="s">
        <v>4384</v>
      </c>
      <c r="E1579" s="741" t="s">
        <v>2901</v>
      </c>
      <c r="F1579" s="661" t="s">
        <v>2867</v>
      </c>
      <c r="G1579" s="661" t="s">
        <v>2918</v>
      </c>
      <c r="H1579" s="661" t="s">
        <v>1453</v>
      </c>
      <c r="I1579" s="661" t="s">
        <v>3413</v>
      </c>
      <c r="J1579" s="661" t="s">
        <v>3414</v>
      </c>
      <c r="K1579" s="661" t="s">
        <v>2755</v>
      </c>
      <c r="L1579" s="662">
        <v>149.52000000000001</v>
      </c>
      <c r="M1579" s="662">
        <v>1943.7600000000002</v>
      </c>
      <c r="N1579" s="661">
        <v>13</v>
      </c>
      <c r="O1579" s="742">
        <v>4</v>
      </c>
      <c r="P1579" s="662">
        <v>1943.7600000000002</v>
      </c>
      <c r="Q1579" s="677">
        <v>1</v>
      </c>
      <c r="R1579" s="661">
        <v>13</v>
      </c>
      <c r="S1579" s="677">
        <v>1</v>
      </c>
      <c r="T1579" s="742">
        <v>4</v>
      </c>
      <c r="U1579" s="700">
        <v>1</v>
      </c>
    </row>
    <row r="1580" spans="1:21" ht="14.4" customHeight="1" x14ac:dyDescent="0.3">
      <c r="A1580" s="660">
        <v>32</v>
      </c>
      <c r="B1580" s="661" t="s">
        <v>567</v>
      </c>
      <c r="C1580" s="661">
        <v>89301322</v>
      </c>
      <c r="D1580" s="740" t="s">
        <v>4384</v>
      </c>
      <c r="E1580" s="741" t="s">
        <v>2901</v>
      </c>
      <c r="F1580" s="661" t="s">
        <v>2867</v>
      </c>
      <c r="G1580" s="661" t="s">
        <v>3385</v>
      </c>
      <c r="H1580" s="661" t="s">
        <v>1453</v>
      </c>
      <c r="I1580" s="661" t="s">
        <v>1777</v>
      </c>
      <c r="J1580" s="661" t="s">
        <v>1778</v>
      </c>
      <c r="K1580" s="661" t="s">
        <v>1779</v>
      </c>
      <c r="L1580" s="662">
        <v>119.7</v>
      </c>
      <c r="M1580" s="662">
        <v>359.1</v>
      </c>
      <c r="N1580" s="661">
        <v>3</v>
      </c>
      <c r="O1580" s="742">
        <v>3</v>
      </c>
      <c r="P1580" s="662">
        <v>359.1</v>
      </c>
      <c r="Q1580" s="677">
        <v>1</v>
      </c>
      <c r="R1580" s="661">
        <v>3</v>
      </c>
      <c r="S1580" s="677">
        <v>1</v>
      </c>
      <c r="T1580" s="742">
        <v>3</v>
      </c>
      <c r="U1580" s="700">
        <v>1</v>
      </c>
    </row>
    <row r="1581" spans="1:21" ht="14.4" customHeight="1" x14ac:dyDescent="0.3">
      <c r="A1581" s="660">
        <v>32</v>
      </c>
      <c r="B1581" s="661" t="s">
        <v>567</v>
      </c>
      <c r="C1581" s="661">
        <v>89301322</v>
      </c>
      <c r="D1581" s="740" t="s">
        <v>4384</v>
      </c>
      <c r="E1581" s="741" t="s">
        <v>2901</v>
      </c>
      <c r="F1581" s="661" t="s">
        <v>2867</v>
      </c>
      <c r="G1581" s="661" t="s">
        <v>4309</v>
      </c>
      <c r="H1581" s="661" t="s">
        <v>568</v>
      </c>
      <c r="I1581" s="661" t="s">
        <v>4310</v>
      </c>
      <c r="J1581" s="661" t="s">
        <v>4311</v>
      </c>
      <c r="K1581" s="661" t="s">
        <v>4312</v>
      </c>
      <c r="L1581" s="662">
        <v>80.86</v>
      </c>
      <c r="M1581" s="662">
        <v>161.72</v>
      </c>
      <c r="N1581" s="661">
        <v>2</v>
      </c>
      <c r="O1581" s="742">
        <v>1.5</v>
      </c>
      <c r="P1581" s="662">
        <v>161.72</v>
      </c>
      <c r="Q1581" s="677">
        <v>1</v>
      </c>
      <c r="R1581" s="661">
        <v>2</v>
      </c>
      <c r="S1581" s="677">
        <v>1</v>
      </c>
      <c r="T1581" s="742">
        <v>1.5</v>
      </c>
      <c r="U1581" s="700">
        <v>1</v>
      </c>
    </row>
    <row r="1582" spans="1:21" ht="14.4" customHeight="1" x14ac:dyDescent="0.3">
      <c r="A1582" s="660">
        <v>32</v>
      </c>
      <c r="B1582" s="661" t="s">
        <v>567</v>
      </c>
      <c r="C1582" s="661">
        <v>89301322</v>
      </c>
      <c r="D1582" s="740" t="s">
        <v>4384</v>
      </c>
      <c r="E1582" s="741" t="s">
        <v>2901</v>
      </c>
      <c r="F1582" s="661" t="s">
        <v>2867</v>
      </c>
      <c r="G1582" s="661" t="s">
        <v>4309</v>
      </c>
      <c r="H1582" s="661" t="s">
        <v>568</v>
      </c>
      <c r="I1582" s="661" t="s">
        <v>4313</v>
      </c>
      <c r="J1582" s="661" t="s">
        <v>4311</v>
      </c>
      <c r="K1582" s="661" t="s">
        <v>4314</v>
      </c>
      <c r="L1582" s="662">
        <v>134.77000000000001</v>
      </c>
      <c r="M1582" s="662">
        <v>269.54000000000002</v>
      </c>
      <c r="N1582" s="661">
        <v>2</v>
      </c>
      <c r="O1582" s="742">
        <v>1</v>
      </c>
      <c r="P1582" s="662">
        <v>269.54000000000002</v>
      </c>
      <c r="Q1582" s="677">
        <v>1</v>
      </c>
      <c r="R1582" s="661">
        <v>2</v>
      </c>
      <c r="S1582" s="677">
        <v>1</v>
      </c>
      <c r="T1582" s="742">
        <v>1</v>
      </c>
      <c r="U1582" s="700">
        <v>1</v>
      </c>
    </row>
    <row r="1583" spans="1:21" ht="14.4" customHeight="1" x14ac:dyDescent="0.3">
      <c r="A1583" s="660">
        <v>32</v>
      </c>
      <c r="B1583" s="661" t="s">
        <v>567</v>
      </c>
      <c r="C1583" s="661">
        <v>89301322</v>
      </c>
      <c r="D1583" s="740" t="s">
        <v>4384</v>
      </c>
      <c r="E1583" s="741" t="s">
        <v>2901</v>
      </c>
      <c r="F1583" s="661" t="s">
        <v>2867</v>
      </c>
      <c r="G1583" s="661" t="s">
        <v>3028</v>
      </c>
      <c r="H1583" s="661" t="s">
        <v>568</v>
      </c>
      <c r="I1583" s="661" t="s">
        <v>3849</v>
      </c>
      <c r="J1583" s="661" t="s">
        <v>3850</v>
      </c>
      <c r="K1583" s="661" t="s">
        <v>2620</v>
      </c>
      <c r="L1583" s="662">
        <v>140.44</v>
      </c>
      <c r="M1583" s="662">
        <v>140.44</v>
      </c>
      <c r="N1583" s="661">
        <v>1</v>
      </c>
      <c r="O1583" s="742">
        <v>0.5</v>
      </c>
      <c r="P1583" s="662"/>
      <c r="Q1583" s="677">
        <v>0</v>
      </c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32</v>
      </c>
      <c r="B1584" s="661" t="s">
        <v>567</v>
      </c>
      <c r="C1584" s="661">
        <v>89301322</v>
      </c>
      <c r="D1584" s="740" t="s">
        <v>4384</v>
      </c>
      <c r="E1584" s="741" t="s">
        <v>2901</v>
      </c>
      <c r="F1584" s="661" t="s">
        <v>2867</v>
      </c>
      <c r="G1584" s="661" t="s">
        <v>2919</v>
      </c>
      <c r="H1584" s="661" t="s">
        <v>568</v>
      </c>
      <c r="I1584" s="661" t="s">
        <v>832</v>
      </c>
      <c r="J1584" s="661" t="s">
        <v>2920</v>
      </c>
      <c r="K1584" s="661" t="s">
        <v>2921</v>
      </c>
      <c r="L1584" s="662">
        <v>0</v>
      </c>
      <c r="M1584" s="662">
        <v>0</v>
      </c>
      <c r="N1584" s="661">
        <v>1</v>
      </c>
      <c r="O1584" s="742">
        <v>0.5</v>
      </c>
      <c r="P1584" s="662"/>
      <c r="Q1584" s="677"/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32</v>
      </c>
      <c r="B1585" s="661" t="s">
        <v>567</v>
      </c>
      <c r="C1585" s="661">
        <v>89301322</v>
      </c>
      <c r="D1585" s="740" t="s">
        <v>4384</v>
      </c>
      <c r="E1585" s="741" t="s">
        <v>2901</v>
      </c>
      <c r="F1585" s="661" t="s">
        <v>2867</v>
      </c>
      <c r="G1585" s="661" t="s">
        <v>2919</v>
      </c>
      <c r="H1585" s="661" t="s">
        <v>568</v>
      </c>
      <c r="I1585" s="661" t="s">
        <v>3860</v>
      </c>
      <c r="J1585" s="661" t="s">
        <v>2920</v>
      </c>
      <c r="K1585" s="661" t="s">
        <v>2921</v>
      </c>
      <c r="L1585" s="662">
        <v>0</v>
      </c>
      <c r="M1585" s="662">
        <v>0</v>
      </c>
      <c r="N1585" s="661">
        <v>1</v>
      </c>
      <c r="O1585" s="742">
        <v>0.5</v>
      </c>
      <c r="P1585" s="662">
        <v>0</v>
      </c>
      <c r="Q1585" s="677"/>
      <c r="R1585" s="661">
        <v>1</v>
      </c>
      <c r="S1585" s="677">
        <v>1</v>
      </c>
      <c r="T1585" s="742">
        <v>0.5</v>
      </c>
      <c r="U1585" s="700">
        <v>1</v>
      </c>
    </row>
    <row r="1586" spans="1:21" ht="14.4" customHeight="1" x14ac:dyDescent="0.3">
      <c r="A1586" s="660">
        <v>32</v>
      </c>
      <c r="B1586" s="661" t="s">
        <v>567</v>
      </c>
      <c r="C1586" s="661">
        <v>89301322</v>
      </c>
      <c r="D1586" s="740" t="s">
        <v>4384</v>
      </c>
      <c r="E1586" s="741" t="s">
        <v>2901</v>
      </c>
      <c r="F1586" s="661" t="s">
        <v>2867</v>
      </c>
      <c r="G1586" s="661" t="s">
        <v>2975</v>
      </c>
      <c r="H1586" s="661" t="s">
        <v>568</v>
      </c>
      <c r="I1586" s="661" t="s">
        <v>3861</v>
      </c>
      <c r="J1586" s="661" t="s">
        <v>1713</v>
      </c>
      <c r="K1586" s="661" t="s">
        <v>2760</v>
      </c>
      <c r="L1586" s="662">
        <v>170.52</v>
      </c>
      <c r="M1586" s="662">
        <v>170.52</v>
      </c>
      <c r="N1586" s="661">
        <v>1</v>
      </c>
      <c r="O1586" s="742">
        <v>1</v>
      </c>
      <c r="P1586" s="662">
        <v>170.52</v>
      </c>
      <c r="Q1586" s="677">
        <v>1</v>
      </c>
      <c r="R1586" s="661">
        <v>1</v>
      </c>
      <c r="S1586" s="677">
        <v>1</v>
      </c>
      <c r="T1586" s="742">
        <v>1</v>
      </c>
      <c r="U1586" s="700">
        <v>1</v>
      </c>
    </row>
    <row r="1587" spans="1:21" ht="14.4" customHeight="1" x14ac:dyDescent="0.3">
      <c r="A1587" s="660">
        <v>32</v>
      </c>
      <c r="B1587" s="661" t="s">
        <v>567</v>
      </c>
      <c r="C1587" s="661">
        <v>89301322</v>
      </c>
      <c r="D1587" s="740" t="s">
        <v>4384</v>
      </c>
      <c r="E1587" s="741" t="s">
        <v>2901</v>
      </c>
      <c r="F1587" s="661" t="s">
        <v>2867</v>
      </c>
      <c r="G1587" s="661" t="s">
        <v>2975</v>
      </c>
      <c r="H1587" s="661" t="s">
        <v>568</v>
      </c>
      <c r="I1587" s="661" t="s">
        <v>1712</v>
      </c>
      <c r="J1587" s="661" t="s">
        <v>1713</v>
      </c>
      <c r="K1587" s="661" t="s">
        <v>2760</v>
      </c>
      <c r="L1587" s="662">
        <v>170.52</v>
      </c>
      <c r="M1587" s="662">
        <v>170.52</v>
      </c>
      <c r="N1587" s="661">
        <v>1</v>
      </c>
      <c r="O1587" s="742">
        <v>0.5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32</v>
      </c>
      <c r="B1588" s="661" t="s">
        <v>567</v>
      </c>
      <c r="C1588" s="661">
        <v>89301322</v>
      </c>
      <c r="D1588" s="740" t="s">
        <v>4384</v>
      </c>
      <c r="E1588" s="741" t="s">
        <v>2901</v>
      </c>
      <c r="F1588" s="661" t="s">
        <v>2867</v>
      </c>
      <c r="G1588" s="661" t="s">
        <v>3017</v>
      </c>
      <c r="H1588" s="661" t="s">
        <v>568</v>
      </c>
      <c r="I1588" s="661" t="s">
        <v>1716</v>
      </c>
      <c r="J1588" s="661" t="s">
        <v>1717</v>
      </c>
      <c r="K1588" s="661" t="s">
        <v>2760</v>
      </c>
      <c r="L1588" s="662">
        <v>66.819999999999993</v>
      </c>
      <c r="M1588" s="662">
        <v>66.819999999999993</v>
      </c>
      <c r="N1588" s="661">
        <v>1</v>
      </c>
      <c r="O1588" s="742">
        <v>0.5</v>
      </c>
      <c r="P1588" s="662">
        <v>66.819999999999993</v>
      </c>
      <c r="Q1588" s="677">
        <v>1</v>
      </c>
      <c r="R1588" s="661">
        <v>1</v>
      </c>
      <c r="S1588" s="677">
        <v>1</v>
      </c>
      <c r="T1588" s="742">
        <v>0.5</v>
      </c>
      <c r="U1588" s="700">
        <v>1</v>
      </c>
    </row>
    <row r="1589" spans="1:21" ht="14.4" customHeight="1" x14ac:dyDescent="0.3">
      <c r="A1589" s="660">
        <v>32</v>
      </c>
      <c r="B1589" s="661" t="s">
        <v>567</v>
      </c>
      <c r="C1589" s="661">
        <v>89301322</v>
      </c>
      <c r="D1589" s="740" t="s">
        <v>4384</v>
      </c>
      <c r="E1589" s="741" t="s">
        <v>2901</v>
      </c>
      <c r="F1589" s="661" t="s">
        <v>2867</v>
      </c>
      <c r="G1589" s="661" t="s">
        <v>3086</v>
      </c>
      <c r="H1589" s="661" t="s">
        <v>1453</v>
      </c>
      <c r="I1589" s="661" t="s">
        <v>1606</v>
      </c>
      <c r="J1589" s="661" t="s">
        <v>1607</v>
      </c>
      <c r="K1589" s="661" t="s">
        <v>2806</v>
      </c>
      <c r="L1589" s="662">
        <v>132</v>
      </c>
      <c r="M1589" s="662">
        <v>264</v>
      </c>
      <c r="N1589" s="661">
        <v>2</v>
      </c>
      <c r="O1589" s="742">
        <v>0.5</v>
      </c>
      <c r="P1589" s="662">
        <v>264</v>
      </c>
      <c r="Q1589" s="677">
        <v>1</v>
      </c>
      <c r="R1589" s="661">
        <v>2</v>
      </c>
      <c r="S1589" s="677">
        <v>1</v>
      </c>
      <c r="T1589" s="742">
        <v>0.5</v>
      </c>
      <c r="U1589" s="700">
        <v>1</v>
      </c>
    </row>
    <row r="1590" spans="1:21" ht="14.4" customHeight="1" x14ac:dyDescent="0.3">
      <c r="A1590" s="660">
        <v>32</v>
      </c>
      <c r="B1590" s="661" t="s">
        <v>567</v>
      </c>
      <c r="C1590" s="661">
        <v>89301322</v>
      </c>
      <c r="D1590" s="740" t="s">
        <v>4384</v>
      </c>
      <c r="E1590" s="741" t="s">
        <v>2901</v>
      </c>
      <c r="F1590" s="661" t="s">
        <v>2867</v>
      </c>
      <c r="G1590" s="661" t="s">
        <v>3086</v>
      </c>
      <c r="H1590" s="661" t="s">
        <v>1453</v>
      </c>
      <c r="I1590" s="661" t="s">
        <v>3087</v>
      </c>
      <c r="J1590" s="661" t="s">
        <v>1607</v>
      </c>
      <c r="K1590" s="661" t="s">
        <v>3088</v>
      </c>
      <c r="L1590" s="662">
        <v>264</v>
      </c>
      <c r="M1590" s="662">
        <v>264</v>
      </c>
      <c r="N1590" s="661">
        <v>1</v>
      </c>
      <c r="O1590" s="742">
        <v>1</v>
      </c>
      <c r="P1590" s="662">
        <v>264</v>
      </c>
      <c r="Q1590" s="677">
        <v>1</v>
      </c>
      <c r="R1590" s="661">
        <v>1</v>
      </c>
      <c r="S1590" s="677">
        <v>1</v>
      </c>
      <c r="T1590" s="742">
        <v>1</v>
      </c>
      <c r="U1590" s="700">
        <v>1</v>
      </c>
    </row>
    <row r="1591" spans="1:21" ht="14.4" customHeight="1" x14ac:dyDescent="0.3">
      <c r="A1591" s="660">
        <v>32</v>
      </c>
      <c r="B1591" s="661" t="s">
        <v>567</v>
      </c>
      <c r="C1591" s="661">
        <v>89301322</v>
      </c>
      <c r="D1591" s="740" t="s">
        <v>4384</v>
      </c>
      <c r="E1591" s="741" t="s">
        <v>2901</v>
      </c>
      <c r="F1591" s="661" t="s">
        <v>2867</v>
      </c>
      <c r="G1591" s="661" t="s">
        <v>3070</v>
      </c>
      <c r="H1591" s="661" t="s">
        <v>568</v>
      </c>
      <c r="I1591" s="661" t="s">
        <v>1936</v>
      </c>
      <c r="J1591" s="661" t="s">
        <v>1937</v>
      </c>
      <c r="K1591" s="661" t="s">
        <v>1938</v>
      </c>
      <c r="L1591" s="662">
        <v>0</v>
      </c>
      <c r="M1591" s="662">
        <v>0</v>
      </c>
      <c r="N1591" s="661">
        <v>8</v>
      </c>
      <c r="O1591" s="742">
        <v>3</v>
      </c>
      <c r="P1591" s="662">
        <v>0</v>
      </c>
      <c r="Q1591" s="677"/>
      <c r="R1591" s="661">
        <v>8</v>
      </c>
      <c r="S1591" s="677">
        <v>1</v>
      </c>
      <c r="T1591" s="742">
        <v>3</v>
      </c>
      <c r="U1591" s="700">
        <v>1</v>
      </c>
    </row>
    <row r="1592" spans="1:21" ht="14.4" customHeight="1" x14ac:dyDescent="0.3">
      <c r="A1592" s="660">
        <v>32</v>
      </c>
      <c r="B1592" s="661" t="s">
        <v>567</v>
      </c>
      <c r="C1592" s="661">
        <v>89301322</v>
      </c>
      <c r="D1592" s="740" t="s">
        <v>4384</v>
      </c>
      <c r="E1592" s="741" t="s">
        <v>2901</v>
      </c>
      <c r="F1592" s="661" t="s">
        <v>2867</v>
      </c>
      <c r="G1592" s="661" t="s">
        <v>3301</v>
      </c>
      <c r="H1592" s="661" t="s">
        <v>568</v>
      </c>
      <c r="I1592" s="661" t="s">
        <v>2529</v>
      </c>
      <c r="J1592" s="661" t="s">
        <v>2530</v>
      </c>
      <c r="K1592" s="661" t="s">
        <v>3302</v>
      </c>
      <c r="L1592" s="662">
        <v>1937.84</v>
      </c>
      <c r="M1592" s="662">
        <v>1937.84</v>
      </c>
      <c r="N1592" s="661">
        <v>1</v>
      </c>
      <c r="O1592" s="742">
        <v>0.5</v>
      </c>
      <c r="P1592" s="662">
        <v>1937.84</v>
      </c>
      <c r="Q1592" s="677">
        <v>1</v>
      </c>
      <c r="R1592" s="661">
        <v>1</v>
      </c>
      <c r="S1592" s="677">
        <v>1</v>
      </c>
      <c r="T1592" s="742">
        <v>0.5</v>
      </c>
      <c r="U1592" s="700">
        <v>1</v>
      </c>
    </row>
    <row r="1593" spans="1:21" ht="14.4" customHeight="1" x14ac:dyDescent="0.3">
      <c r="A1593" s="660">
        <v>32</v>
      </c>
      <c r="B1593" s="661" t="s">
        <v>567</v>
      </c>
      <c r="C1593" s="661">
        <v>89301322</v>
      </c>
      <c r="D1593" s="740" t="s">
        <v>4384</v>
      </c>
      <c r="E1593" s="741" t="s">
        <v>2901</v>
      </c>
      <c r="F1593" s="661" t="s">
        <v>2867</v>
      </c>
      <c r="G1593" s="661" t="s">
        <v>3474</v>
      </c>
      <c r="H1593" s="661" t="s">
        <v>568</v>
      </c>
      <c r="I1593" s="661" t="s">
        <v>3685</v>
      </c>
      <c r="J1593" s="661" t="s">
        <v>3476</v>
      </c>
      <c r="K1593" s="661" t="s">
        <v>1415</v>
      </c>
      <c r="L1593" s="662">
        <v>13168.84</v>
      </c>
      <c r="M1593" s="662">
        <v>52675.360000000001</v>
      </c>
      <c r="N1593" s="661">
        <v>4</v>
      </c>
      <c r="O1593" s="742">
        <v>1.5</v>
      </c>
      <c r="P1593" s="662">
        <v>52675.360000000001</v>
      </c>
      <c r="Q1593" s="677">
        <v>1</v>
      </c>
      <c r="R1593" s="661">
        <v>4</v>
      </c>
      <c r="S1593" s="677">
        <v>1</v>
      </c>
      <c r="T1593" s="742">
        <v>1.5</v>
      </c>
      <c r="U1593" s="700">
        <v>1</v>
      </c>
    </row>
    <row r="1594" spans="1:21" ht="14.4" customHeight="1" x14ac:dyDescent="0.3">
      <c r="A1594" s="660">
        <v>32</v>
      </c>
      <c r="B1594" s="661" t="s">
        <v>567</v>
      </c>
      <c r="C1594" s="661">
        <v>89301322</v>
      </c>
      <c r="D1594" s="740" t="s">
        <v>4384</v>
      </c>
      <c r="E1594" s="741" t="s">
        <v>2901</v>
      </c>
      <c r="F1594" s="661" t="s">
        <v>2867</v>
      </c>
      <c r="G1594" s="661" t="s">
        <v>3474</v>
      </c>
      <c r="H1594" s="661" t="s">
        <v>568</v>
      </c>
      <c r="I1594" s="661" t="s">
        <v>3982</v>
      </c>
      <c r="J1594" s="661" t="s">
        <v>3476</v>
      </c>
      <c r="K1594" s="661" t="s">
        <v>1415</v>
      </c>
      <c r="L1594" s="662">
        <v>12596.28</v>
      </c>
      <c r="M1594" s="662">
        <v>25192.560000000001</v>
      </c>
      <c r="N1594" s="661">
        <v>2</v>
      </c>
      <c r="O1594" s="742">
        <v>0.5</v>
      </c>
      <c r="P1594" s="662">
        <v>25192.560000000001</v>
      </c>
      <c r="Q1594" s="677">
        <v>1</v>
      </c>
      <c r="R1594" s="661">
        <v>2</v>
      </c>
      <c r="S1594" s="677">
        <v>1</v>
      </c>
      <c r="T1594" s="742">
        <v>0.5</v>
      </c>
      <c r="U1594" s="700">
        <v>1</v>
      </c>
    </row>
    <row r="1595" spans="1:21" ht="14.4" customHeight="1" x14ac:dyDescent="0.3">
      <c r="A1595" s="660">
        <v>32</v>
      </c>
      <c r="B1595" s="661" t="s">
        <v>567</v>
      </c>
      <c r="C1595" s="661">
        <v>89301322</v>
      </c>
      <c r="D1595" s="740" t="s">
        <v>4384</v>
      </c>
      <c r="E1595" s="741" t="s">
        <v>2901</v>
      </c>
      <c r="F1595" s="661" t="s">
        <v>2867</v>
      </c>
      <c r="G1595" s="661" t="s">
        <v>2925</v>
      </c>
      <c r="H1595" s="661" t="s">
        <v>568</v>
      </c>
      <c r="I1595" s="661" t="s">
        <v>1821</v>
      </c>
      <c r="J1595" s="661" t="s">
        <v>1822</v>
      </c>
      <c r="K1595" s="661" t="s">
        <v>2781</v>
      </c>
      <c r="L1595" s="662">
        <v>2991.23</v>
      </c>
      <c r="M1595" s="662">
        <v>86745.670000000027</v>
      </c>
      <c r="N1595" s="661">
        <v>29</v>
      </c>
      <c r="O1595" s="742">
        <v>8</v>
      </c>
      <c r="P1595" s="662">
        <v>86745.670000000027</v>
      </c>
      <c r="Q1595" s="677">
        <v>1</v>
      </c>
      <c r="R1595" s="661">
        <v>29</v>
      </c>
      <c r="S1595" s="677">
        <v>1</v>
      </c>
      <c r="T1595" s="742">
        <v>8</v>
      </c>
      <c r="U1595" s="700">
        <v>1</v>
      </c>
    </row>
    <row r="1596" spans="1:21" ht="14.4" customHeight="1" x14ac:dyDescent="0.3">
      <c r="A1596" s="660">
        <v>32</v>
      </c>
      <c r="B1596" s="661" t="s">
        <v>567</v>
      </c>
      <c r="C1596" s="661">
        <v>89301322</v>
      </c>
      <c r="D1596" s="740" t="s">
        <v>4384</v>
      </c>
      <c r="E1596" s="741" t="s">
        <v>2901</v>
      </c>
      <c r="F1596" s="661" t="s">
        <v>2867</v>
      </c>
      <c r="G1596" s="661" t="s">
        <v>2925</v>
      </c>
      <c r="H1596" s="661" t="s">
        <v>568</v>
      </c>
      <c r="I1596" s="661" t="s">
        <v>2982</v>
      </c>
      <c r="J1596" s="661" t="s">
        <v>1822</v>
      </c>
      <c r="K1596" s="661" t="s">
        <v>2983</v>
      </c>
      <c r="L1596" s="662">
        <v>748.21</v>
      </c>
      <c r="M1596" s="662">
        <v>748.21</v>
      </c>
      <c r="N1596" s="661">
        <v>1</v>
      </c>
      <c r="O1596" s="742">
        <v>0.5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32</v>
      </c>
      <c r="B1597" s="661" t="s">
        <v>567</v>
      </c>
      <c r="C1597" s="661">
        <v>89301322</v>
      </c>
      <c r="D1597" s="740" t="s">
        <v>4384</v>
      </c>
      <c r="E1597" s="741" t="s">
        <v>2901</v>
      </c>
      <c r="F1597" s="661" t="s">
        <v>2867</v>
      </c>
      <c r="G1597" s="661" t="s">
        <v>3562</v>
      </c>
      <c r="H1597" s="661" t="s">
        <v>568</v>
      </c>
      <c r="I1597" s="661" t="s">
        <v>4315</v>
      </c>
      <c r="J1597" s="661" t="s">
        <v>3564</v>
      </c>
      <c r="K1597" s="661" t="s">
        <v>3933</v>
      </c>
      <c r="L1597" s="662">
        <v>140.72</v>
      </c>
      <c r="M1597" s="662">
        <v>562.88</v>
      </c>
      <c r="N1597" s="661">
        <v>4</v>
      </c>
      <c r="O1597" s="742">
        <v>1.5</v>
      </c>
      <c r="P1597" s="662">
        <v>562.88</v>
      </c>
      <c r="Q1597" s="677">
        <v>1</v>
      </c>
      <c r="R1597" s="661">
        <v>4</v>
      </c>
      <c r="S1597" s="677">
        <v>1</v>
      </c>
      <c r="T1597" s="742">
        <v>1.5</v>
      </c>
      <c r="U1597" s="700">
        <v>1</v>
      </c>
    </row>
    <row r="1598" spans="1:21" ht="14.4" customHeight="1" x14ac:dyDescent="0.3">
      <c r="A1598" s="660">
        <v>32</v>
      </c>
      <c r="B1598" s="661" t="s">
        <v>567</v>
      </c>
      <c r="C1598" s="661">
        <v>89301322</v>
      </c>
      <c r="D1598" s="740" t="s">
        <v>4384</v>
      </c>
      <c r="E1598" s="741" t="s">
        <v>2901</v>
      </c>
      <c r="F1598" s="661" t="s">
        <v>2867</v>
      </c>
      <c r="G1598" s="661" t="s">
        <v>3031</v>
      </c>
      <c r="H1598" s="661" t="s">
        <v>568</v>
      </c>
      <c r="I1598" s="661" t="s">
        <v>900</v>
      </c>
      <c r="J1598" s="661" t="s">
        <v>901</v>
      </c>
      <c r="K1598" s="661" t="s">
        <v>902</v>
      </c>
      <c r="L1598" s="662">
        <v>33</v>
      </c>
      <c r="M1598" s="662">
        <v>33</v>
      </c>
      <c r="N1598" s="661">
        <v>1</v>
      </c>
      <c r="O1598" s="742">
        <v>0.5</v>
      </c>
      <c r="P1598" s="662">
        <v>33</v>
      </c>
      <c r="Q1598" s="677">
        <v>1</v>
      </c>
      <c r="R1598" s="661">
        <v>1</v>
      </c>
      <c r="S1598" s="677">
        <v>1</v>
      </c>
      <c r="T1598" s="742">
        <v>0.5</v>
      </c>
      <c r="U1598" s="700">
        <v>1</v>
      </c>
    </row>
    <row r="1599" spans="1:21" ht="14.4" customHeight="1" x14ac:dyDescent="0.3">
      <c r="A1599" s="660">
        <v>32</v>
      </c>
      <c r="B1599" s="661" t="s">
        <v>567</v>
      </c>
      <c r="C1599" s="661">
        <v>89301322</v>
      </c>
      <c r="D1599" s="740" t="s">
        <v>4384</v>
      </c>
      <c r="E1599" s="741" t="s">
        <v>2901</v>
      </c>
      <c r="F1599" s="661" t="s">
        <v>2867</v>
      </c>
      <c r="G1599" s="661" t="s">
        <v>2934</v>
      </c>
      <c r="H1599" s="661" t="s">
        <v>568</v>
      </c>
      <c r="I1599" s="661" t="s">
        <v>1840</v>
      </c>
      <c r="J1599" s="661" t="s">
        <v>1841</v>
      </c>
      <c r="K1599" s="661" t="s">
        <v>2781</v>
      </c>
      <c r="L1599" s="662">
        <v>588.04999999999995</v>
      </c>
      <c r="M1599" s="662">
        <v>2352.1999999999998</v>
      </c>
      <c r="N1599" s="661">
        <v>4</v>
      </c>
      <c r="O1599" s="742">
        <v>1</v>
      </c>
      <c r="P1599" s="662">
        <v>2352.1999999999998</v>
      </c>
      <c r="Q1599" s="677">
        <v>1</v>
      </c>
      <c r="R1599" s="661">
        <v>4</v>
      </c>
      <c r="S1599" s="677">
        <v>1</v>
      </c>
      <c r="T1599" s="742">
        <v>1</v>
      </c>
      <c r="U1599" s="700">
        <v>1</v>
      </c>
    </row>
    <row r="1600" spans="1:21" ht="14.4" customHeight="1" x14ac:dyDescent="0.3">
      <c r="A1600" s="660">
        <v>32</v>
      </c>
      <c r="B1600" s="661" t="s">
        <v>567</v>
      </c>
      <c r="C1600" s="661">
        <v>89301322</v>
      </c>
      <c r="D1600" s="740" t="s">
        <v>4384</v>
      </c>
      <c r="E1600" s="741" t="s">
        <v>2901</v>
      </c>
      <c r="F1600" s="661" t="s">
        <v>2867</v>
      </c>
      <c r="G1600" s="661" t="s">
        <v>2988</v>
      </c>
      <c r="H1600" s="661" t="s">
        <v>568</v>
      </c>
      <c r="I1600" s="661" t="s">
        <v>2989</v>
      </c>
      <c r="J1600" s="661" t="s">
        <v>2506</v>
      </c>
      <c r="K1600" s="661" t="s">
        <v>2990</v>
      </c>
      <c r="L1600" s="662">
        <v>27.28</v>
      </c>
      <c r="M1600" s="662">
        <v>27.28</v>
      </c>
      <c r="N1600" s="661">
        <v>1</v>
      </c>
      <c r="O1600" s="742">
        <v>0.5</v>
      </c>
      <c r="P1600" s="662">
        <v>27.28</v>
      </c>
      <c r="Q1600" s="677">
        <v>1</v>
      </c>
      <c r="R1600" s="661">
        <v>1</v>
      </c>
      <c r="S1600" s="677">
        <v>1</v>
      </c>
      <c r="T1600" s="742">
        <v>0.5</v>
      </c>
      <c r="U1600" s="700">
        <v>1</v>
      </c>
    </row>
    <row r="1601" spans="1:21" ht="14.4" customHeight="1" x14ac:dyDescent="0.3">
      <c r="A1601" s="660">
        <v>32</v>
      </c>
      <c r="B1601" s="661" t="s">
        <v>567</v>
      </c>
      <c r="C1601" s="661">
        <v>89301322</v>
      </c>
      <c r="D1601" s="740" t="s">
        <v>4384</v>
      </c>
      <c r="E1601" s="741" t="s">
        <v>2901</v>
      </c>
      <c r="F1601" s="661" t="s">
        <v>2867</v>
      </c>
      <c r="G1601" s="661" t="s">
        <v>2939</v>
      </c>
      <c r="H1601" s="661" t="s">
        <v>568</v>
      </c>
      <c r="I1601" s="661" t="s">
        <v>2940</v>
      </c>
      <c r="J1601" s="661" t="s">
        <v>1736</v>
      </c>
      <c r="K1601" s="661" t="s">
        <v>2941</v>
      </c>
      <c r="L1601" s="662">
        <v>83.79</v>
      </c>
      <c r="M1601" s="662">
        <v>167.58</v>
      </c>
      <c r="N1601" s="661">
        <v>2</v>
      </c>
      <c r="O1601" s="742">
        <v>1</v>
      </c>
      <c r="P1601" s="662">
        <v>167.58</v>
      </c>
      <c r="Q1601" s="677">
        <v>1</v>
      </c>
      <c r="R1601" s="661">
        <v>2</v>
      </c>
      <c r="S1601" s="677">
        <v>1</v>
      </c>
      <c r="T1601" s="742">
        <v>1</v>
      </c>
      <c r="U1601" s="700">
        <v>1</v>
      </c>
    </row>
    <row r="1602" spans="1:21" ht="14.4" customHeight="1" x14ac:dyDescent="0.3">
      <c r="A1602" s="660">
        <v>32</v>
      </c>
      <c r="B1602" s="661" t="s">
        <v>567</v>
      </c>
      <c r="C1602" s="661">
        <v>89301322</v>
      </c>
      <c r="D1602" s="740" t="s">
        <v>4384</v>
      </c>
      <c r="E1602" s="741" t="s">
        <v>2901</v>
      </c>
      <c r="F1602" s="661" t="s">
        <v>2867</v>
      </c>
      <c r="G1602" s="661" t="s">
        <v>2939</v>
      </c>
      <c r="H1602" s="661" t="s">
        <v>568</v>
      </c>
      <c r="I1602" s="661" t="s">
        <v>1719</v>
      </c>
      <c r="J1602" s="661" t="s">
        <v>1720</v>
      </c>
      <c r="K1602" s="661" t="s">
        <v>2763</v>
      </c>
      <c r="L1602" s="662">
        <v>111.72</v>
      </c>
      <c r="M1602" s="662">
        <v>223.44</v>
      </c>
      <c r="N1602" s="661">
        <v>2</v>
      </c>
      <c r="O1602" s="742">
        <v>1</v>
      </c>
      <c r="P1602" s="662">
        <v>223.44</v>
      </c>
      <c r="Q1602" s="677">
        <v>1</v>
      </c>
      <c r="R1602" s="661">
        <v>2</v>
      </c>
      <c r="S1602" s="677">
        <v>1</v>
      </c>
      <c r="T1602" s="742">
        <v>1</v>
      </c>
      <c r="U1602" s="700">
        <v>1</v>
      </c>
    </row>
    <row r="1603" spans="1:21" ht="14.4" customHeight="1" x14ac:dyDescent="0.3">
      <c r="A1603" s="660">
        <v>32</v>
      </c>
      <c r="B1603" s="661" t="s">
        <v>567</v>
      </c>
      <c r="C1603" s="661">
        <v>89301322</v>
      </c>
      <c r="D1603" s="740" t="s">
        <v>4384</v>
      </c>
      <c r="E1603" s="741" t="s">
        <v>2901</v>
      </c>
      <c r="F1603" s="661" t="s">
        <v>2867</v>
      </c>
      <c r="G1603" s="661" t="s">
        <v>3041</v>
      </c>
      <c r="H1603" s="661" t="s">
        <v>568</v>
      </c>
      <c r="I1603" s="661" t="s">
        <v>3314</v>
      </c>
      <c r="J1603" s="661" t="s">
        <v>3042</v>
      </c>
      <c r="K1603" s="661" t="s">
        <v>3043</v>
      </c>
      <c r="L1603" s="662">
        <v>0</v>
      </c>
      <c r="M1603" s="662">
        <v>0</v>
      </c>
      <c r="N1603" s="661">
        <v>1</v>
      </c>
      <c r="O1603" s="742">
        <v>0.5</v>
      </c>
      <c r="P1603" s="662">
        <v>0</v>
      </c>
      <c r="Q1603" s="677"/>
      <c r="R1603" s="661">
        <v>1</v>
      </c>
      <c r="S1603" s="677">
        <v>1</v>
      </c>
      <c r="T1603" s="742">
        <v>0.5</v>
      </c>
      <c r="U1603" s="700">
        <v>1</v>
      </c>
    </row>
    <row r="1604" spans="1:21" ht="14.4" customHeight="1" x14ac:dyDescent="0.3">
      <c r="A1604" s="660">
        <v>32</v>
      </c>
      <c r="B1604" s="661" t="s">
        <v>567</v>
      </c>
      <c r="C1604" s="661">
        <v>89301322</v>
      </c>
      <c r="D1604" s="740" t="s">
        <v>4384</v>
      </c>
      <c r="E1604" s="741" t="s">
        <v>2901</v>
      </c>
      <c r="F1604" s="661" t="s">
        <v>2867</v>
      </c>
      <c r="G1604" s="661" t="s">
        <v>3168</v>
      </c>
      <c r="H1604" s="661" t="s">
        <v>568</v>
      </c>
      <c r="I1604" s="661" t="s">
        <v>3267</v>
      </c>
      <c r="J1604" s="661" t="s">
        <v>3268</v>
      </c>
      <c r="K1604" s="661" t="s">
        <v>3269</v>
      </c>
      <c r="L1604" s="662">
        <v>52.75</v>
      </c>
      <c r="M1604" s="662">
        <v>52.75</v>
      </c>
      <c r="N1604" s="661">
        <v>1</v>
      </c>
      <c r="O1604" s="742">
        <v>1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32</v>
      </c>
      <c r="B1605" s="661" t="s">
        <v>567</v>
      </c>
      <c r="C1605" s="661">
        <v>89301322</v>
      </c>
      <c r="D1605" s="740" t="s">
        <v>4384</v>
      </c>
      <c r="E1605" s="741" t="s">
        <v>2901</v>
      </c>
      <c r="F1605" s="661" t="s">
        <v>2867</v>
      </c>
      <c r="G1605" s="661" t="s">
        <v>2942</v>
      </c>
      <c r="H1605" s="661" t="s">
        <v>568</v>
      </c>
      <c r="I1605" s="661" t="s">
        <v>808</v>
      </c>
      <c r="J1605" s="661" t="s">
        <v>2943</v>
      </c>
      <c r="K1605" s="661" t="s">
        <v>2944</v>
      </c>
      <c r="L1605" s="662">
        <v>88.76</v>
      </c>
      <c r="M1605" s="662">
        <v>621.32000000000005</v>
      </c>
      <c r="N1605" s="661">
        <v>7</v>
      </c>
      <c r="O1605" s="742">
        <v>1.5</v>
      </c>
      <c r="P1605" s="662">
        <v>621.32000000000005</v>
      </c>
      <c r="Q1605" s="677">
        <v>1</v>
      </c>
      <c r="R1605" s="661">
        <v>7</v>
      </c>
      <c r="S1605" s="677">
        <v>1</v>
      </c>
      <c r="T1605" s="742">
        <v>1.5</v>
      </c>
      <c r="U1605" s="700">
        <v>1</v>
      </c>
    </row>
    <row r="1606" spans="1:21" ht="14.4" customHeight="1" x14ac:dyDescent="0.3">
      <c r="A1606" s="660">
        <v>32</v>
      </c>
      <c r="B1606" s="661" t="s">
        <v>567</v>
      </c>
      <c r="C1606" s="661">
        <v>89301322</v>
      </c>
      <c r="D1606" s="740" t="s">
        <v>4384</v>
      </c>
      <c r="E1606" s="741" t="s">
        <v>2901</v>
      </c>
      <c r="F1606" s="661" t="s">
        <v>2867</v>
      </c>
      <c r="G1606" s="661" t="s">
        <v>3185</v>
      </c>
      <c r="H1606" s="661" t="s">
        <v>1453</v>
      </c>
      <c r="I1606" s="661" t="s">
        <v>1626</v>
      </c>
      <c r="J1606" s="661" t="s">
        <v>1539</v>
      </c>
      <c r="K1606" s="661" t="s">
        <v>2741</v>
      </c>
      <c r="L1606" s="662">
        <v>164.94</v>
      </c>
      <c r="M1606" s="662">
        <v>329.88</v>
      </c>
      <c r="N1606" s="661">
        <v>2</v>
      </c>
      <c r="O1606" s="742">
        <v>1</v>
      </c>
      <c r="P1606" s="662">
        <v>329.88</v>
      </c>
      <c r="Q1606" s="677">
        <v>1</v>
      </c>
      <c r="R1606" s="661">
        <v>2</v>
      </c>
      <c r="S1606" s="677">
        <v>1</v>
      </c>
      <c r="T1606" s="742">
        <v>1</v>
      </c>
      <c r="U1606" s="700">
        <v>1</v>
      </c>
    </row>
    <row r="1607" spans="1:21" ht="14.4" customHeight="1" x14ac:dyDescent="0.3">
      <c r="A1607" s="660">
        <v>32</v>
      </c>
      <c r="B1607" s="661" t="s">
        <v>567</v>
      </c>
      <c r="C1607" s="661">
        <v>89301322</v>
      </c>
      <c r="D1607" s="740" t="s">
        <v>4384</v>
      </c>
      <c r="E1607" s="741" t="s">
        <v>2901</v>
      </c>
      <c r="F1607" s="661" t="s">
        <v>2867</v>
      </c>
      <c r="G1607" s="661" t="s">
        <v>3496</v>
      </c>
      <c r="H1607" s="661" t="s">
        <v>1453</v>
      </c>
      <c r="I1607" s="661" t="s">
        <v>3902</v>
      </c>
      <c r="J1607" s="661" t="s">
        <v>1472</v>
      </c>
      <c r="K1607" s="661" t="s">
        <v>3206</v>
      </c>
      <c r="L1607" s="662">
        <v>77.790000000000006</v>
      </c>
      <c r="M1607" s="662">
        <v>77.790000000000006</v>
      </c>
      <c r="N1607" s="661">
        <v>1</v>
      </c>
      <c r="O1607" s="742">
        <v>0.5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32</v>
      </c>
      <c r="B1608" s="661" t="s">
        <v>567</v>
      </c>
      <c r="C1608" s="661">
        <v>89301322</v>
      </c>
      <c r="D1608" s="740" t="s">
        <v>4384</v>
      </c>
      <c r="E1608" s="741" t="s">
        <v>2901</v>
      </c>
      <c r="F1608" s="661" t="s">
        <v>2867</v>
      </c>
      <c r="G1608" s="661" t="s">
        <v>2995</v>
      </c>
      <c r="H1608" s="661" t="s">
        <v>568</v>
      </c>
      <c r="I1608" s="661" t="s">
        <v>3497</v>
      </c>
      <c r="J1608" s="661" t="s">
        <v>3498</v>
      </c>
      <c r="K1608" s="661" t="s">
        <v>3499</v>
      </c>
      <c r="L1608" s="662">
        <v>0</v>
      </c>
      <c r="M1608" s="662">
        <v>0</v>
      </c>
      <c r="N1608" s="661">
        <v>1</v>
      </c>
      <c r="O1608" s="742">
        <v>1</v>
      </c>
      <c r="P1608" s="662"/>
      <c r="Q1608" s="677"/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32</v>
      </c>
      <c r="B1609" s="661" t="s">
        <v>567</v>
      </c>
      <c r="C1609" s="661">
        <v>89301322</v>
      </c>
      <c r="D1609" s="740" t="s">
        <v>4384</v>
      </c>
      <c r="E1609" s="741" t="s">
        <v>2901</v>
      </c>
      <c r="F1609" s="661" t="s">
        <v>2867</v>
      </c>
      <c r="G1609" s="661" t="s">
        <v>2995</v>
      </c>
      <c r="H1609" s="661" t="s">
        <v>568</v>
      </c>
      <c r="I1609" s="661" t="s">
        <v>4316</v>
      </c>
      <c r="J1609" s="661" t="s">
        <v>3498</v>
      </c>
      <c r="K1609" s="661" t="s">
        <v>3322</v>
      </c>
      <c r="L1609" s="662">
        <v>0</v>
      </c>
      <c r="M1609" s="662">
        <v>0</v>
      </c>
      <c r="N1609" s="661">
        <v>2</v>
      </c>
      <c r="O1609" s="742">
        <v>1</v>
      </c>
      <c r="P1609" s="662">
        <v>0</v>
      </c>
      <c r="Q1609" s="677"/>
      <c r="R1609" s="661">
        <v>2</v>
      </c>
      <c r="S1609" s="677">
        <v>1</v>
      </c>
      <c r="T1609" s="742">
        <v>1</v>
      </c>
      <c r="U1609" s="700">
        <v>1</v>
      </c>
    </row>
    <row r="1610" spans="1:21" ht="14.4" customHeight="1" x14ac:dyDescent="0.3">
      <c r="A1610" s="660">
        <v>32</v>
      </c>
      <c r="B1610" s="661" t="s">
        <v>567</v>
      </c>
      <c r="C1610" s="661">
        <v>89301322</v>
      </c>
      <c r="D1610" s="740" t="s">
        <v>4384</v>
      </c>
      <c r="E1610" s="741" t="s">
        <v>2901</v>
      </c>
      <c r="F1610" s="661" t="s">
        <v>2867</v>
      </c>
      <c r="G1610" s="661" t="s">
        <v>3327</v>
      </c>
      <c r="H1610" s="661" t="s">
        <v>568</v>
      </c>
      <c r="I1610" s="661" t="s">
        <v>4317</v>
      </c>
      <c r="J1610" s="661" t="s">
        <v>4142</v>
      </c>
      <c r="K1610" s="661" t="s">
        <v>4318</v>
      </c>
      <c r="L1610" s="662">
        <v>0</v>
      </c>
      <c r="M1610" s="662">
        <v>0</v>
      </c>
      <c r="N1610" s="661">
        <v>1</v>
      </c>
      <c r="O1610" s="742">
        <v>0.5</v>
      </c>
      <c r="P1610" s="662">
        <v>0</v>
      </c>
      <c r="Q1610" s="677"/>
      <c r="R1610" s="661">
        <v>1</v>
      </c>
      <c r="S1610" s="677">
        <v>1</v>
      </c>
      <c r="T1610" s="742">
        <v>0.5</v>
      </c>
      <c r="U1610" s="700">
        <v>1</v>
      </c>
    </row>
    <row r="1611" spans="1:21" ht="14.4" customHeight="1" x14ac:dyDescent="0.3">
      <c r="A1611" s="660">
        <v>32</v>
      </c>
      <c r="B1611" s="661" t="s">
        <v>567</v>
      </c>
      <c r="C1611" s="661">
        <v>89301322</v>
      </c>
      <c r="D1611" s="740" t="s">
        <v>4384</v>
      </c>
      <c r="E1611" s="741" t="s">
        <v>2901</v>
      </c>
      <c r="F1611" s="661" t="s">
        <v>2867</v>
      </c>
      <c r="G1611" s="661" t="s">
        <v>4319</v>
      </c>
      <c r="H1611" s="661" t="s">
        <v>568</v>
      </c>
      <c r="I1611" s="661" t="s">
        <v>4320</v>
      </c>
      <c r="J1611" s="661" t="s">
        <v>4321</v>
      </c>
      <c r="K1611" s="661" t="s">
        <v>3290</v>
      </c>
      <c r="L1611" s="662">
        <v>146.84</v>
      </c>
      <c r="M1611" s="662">
        <v>293.68</v>
      </c>
      <c r="N1611" s="661">
        <v>2</v>
      </c>
      <c r="O1611" s="742">
        <v>1.5</v>
      </c>
      <c r="P1611" s="662">
        <v>293.68</v>
      </c>
      <c r="Q1611" s="677">
        <v>1</v>
      </c>
      <c r="R1611" s="661">
        <v>2</v>
      </c>
      <c r="S1611" s="677">
        <v>1</v>
      </c>
      <c r="T1611" s="742">
        <v>1.5</v>
      </c>
      <c r="U1611" s="700">
        <v>1</v>
      </c>
    </row>
    <row r="1612" spans="1:21" ht="14.4" customHeight="1" x14ac:dyDescent="0.3">
      <c r="A1612" s="660">
        <v>32</v>
      </c>
      <c r="B1612" s="661" t="s">
        <v>567</v>
      </c>
      <c r="C1612" s="661">
        <v>89301322</v>
      </c>
      <c r="D1612" s="740" t="s">
        <v>4384</v>
      </c>
      <c r="E1612" s="741" t="s">
        <v>2901</v>
      </c>
      <c r="F1612" s="661" t="s">
        <v>2867</v>
      </c>
      <c r="G1612" s="661" t="s">
        <v>2954</v>
      </c>
      <c r="H1612" s="661" t="s">
        <v>568</v>
      </c>
      <c r="I1612" s="661" t="s">
        <v>3005</v>
      </c>
      <c r="J1612" s="661" t="s">
        <v>2956</v>
      </c>
      <c r="K1612" s="661" t="s">
        <v>722</v>
      </c>
      <c r="L1612" s="662">
        <v>301.2</v>
      </c>
      <c r="M1612" s="662">
        <v>1506</v>
      </c>
      <c r="N1612" s="661">
        <v>5</v>
      </c>
      <c r="O1612" s="742">
        <v>3.5</v>
      </c>
      <c r="P1612" s="662">
        <v>1204.8</v>
      </c>
      <c r="Q1612" s="677">
        <v>0.79999999999999993</v>
      </c>
      <c r="R1612" s="661">
        <v>4</v>
      </c>
      <c r="S1612" s="677">
        <v>0.8</v>
      </c>
      <c r="T1612" s="742">
        <v>2.5</v>
      </c>
      <c r="U1612" s="700">
        <v>0.7142857142857143</v>
      </c>
    </row>
    <row r="1613" spans="1:21" ht="14.4" customHeight="1" x14ac:dyDescent="0.3">
      <c r="A1613" s="660">
        <v>32</v>
      </c>
      <c r="B1613" s="661" t="s">
        <v>567</v>
      </c>
      <c r="C1613" s="661">
        <v>89301322</v>
      </c>
      <c r="D1613" s="740" t="s">
        <v>4384</v>
      </c>
      <c r="E1613" s="741" t="s">
        <v>2901</v>
      </c>
      <c r="F1613" s="661" t="s">
        <v>2867</v>
      </c>
      <c r="G1613" s="661" t="s">
        <v>3375</v>
      </c>
      <c r="H1613" s="661" t="s">
        <v>1453</v>
      </c>
      <c r="I1613" s="661" t="s">
        <v>1599</v>
      </c>
      <c r="J1613" s="661" t="s">
        <v>1600</v>
      </c>
      <c r="K1613" s="661" t="s">
        <v>1601</v>
      </c>
      <c r="L1613" s="662">
        <v>475.77</v>
      </c>
      <c r="M1613" s="662">
        <v>475.77</v>
      </c>
      <c r="N1613" s="661">
        <v>1</v>
      </c>
      <c r="O1613" s="742">
        <v>0.5</v>
      </c>
      <c r="P1613" s="662">
        <v>475.77</v>
      </c>
      <c r="Q1613" s="677">
        <v>1</v>
      </c>
      <c r="R1613" s="661">
        <v>1</v>
      </c>
      <c r="S1613" s="677">
        <v>1</v>
      </c>
      <c r="T1613" s="742">
        <v>0.5</v>
      </c>
      <c r="U1613" s="700">
        <v>1</v>
      </c>
    </row>
    <row r="1614" spans="1:21" ht="14.4" customHeight="1" x14ac:dyDescent="0.3">
      <c r="A1614" s="660">
        <v>32</v>
      </c>
      <c r="B1614" s="661" t="s">
        <v>567</v>
      </c>
      <c r="C1614" s="661">
        <v>89301322</v>
      </c>
      <c r="D1614" s="740" t="s">
        <v>4384</v>
      </c>
      <c r="E1614" s="741" t="s">
        <v>2901</v>
      </c>
      <c r="F1614" s="661" t="s">
        <v>2867</v>
      </c>
      <c r="G1614" s="661" t="s">
        <v>3375</v>
      </c>
      <c r="H1614" s="661" t="s">
        <v>1453</v>
      </c>
      <c r="I1614" s="661" t="s">
        <v>3445</v>
      </c>
      <c r="J1614" s="661" t="s">
        <v>3446</v>
      </c>
      <c r="K1614" s="661" t="s">
        <v>3447</v>
      </c>
      <c r="L1614" s="662">
        <v>1300.49</v>
      </c>
      <c r="M1614" s="662">
        <v>2600.98</v>
      </c>
      <c r="N1614" s="661">
        <v>2</v>
      </c>
      <c r="O1614" s="742">
        <v>1.5</v>
      </c>
      <c r="P1614" s="662">
        <v>2600.98</v>
      </c>
      <c r="Q1614" s="677">
        <v>1</v>
      </c>
      <c r="R1614" s="661">
        <v>2</v>
      </c>
      <c r="S1614" s="677">
        <v>1</v>
      </c>
      <c r="T1614" s="742">
        <v>1.5</v>
      </c>
      <c r="U1614" s="700">
        <v>1</v>
      </c>
    </row>
    <row r="1615" spans="1:21" ht="14.4" customHeight="1" x14ac:dyDescent="0.3">
      <c r="A1615" s="660">
        <v>32</v>
      </c>
      <c r="B1615" s="661" t="s">
        <v>567</v>
      </c>
      <c r="C1615" s="661">
        <v>89301322</v>
      </c>
      <c r="D1615" s="740" t="s">
        <v>4384</v>
      </c>
      <c r="E1615" s="741" t="s">
        <v>2901</v>
      </c>
      <c r="F1615" s="661" t="s">
        <v>2867</v>
      </c>
      <c r="G1615" s="661" t="s">
        <v>2958</v>
      </c>
      <c r="H1615" s="661" t="s">
        <v>568</v>
      </c>
      <c r="I1615" s="661" t="s">
        <v>637</v>
      </c>
      <c r="J1615" s="661" t="s">
        <v>3333</v>
      </c>
      <c r="K1615" s="661" t="s">
        <v>3148</v>
      </c>
      <c r="L1615" s="662">
        <v>24.78</v>
      </c>
      <c r="M1615" s="662">
        <v>173.46</v>
      </c>
      <c r="N1615" s="661">
        <v>7</v>
      </c>
      <c r="O1615" s="742">
        <v>1.5</v>
      </c>
      <c r="P1615" s="662">
        <v>173.46</v>
      </c>
      <c r="Q1615" s="677">
        <v>1</v>
      </c>
      <c r="R1615" s="661">
        <v>7</v>
      </c>
      <c r="S1615" s="677">
        <v>1</v>
      </c>
      <c r="T1615" s="742">
        <v>1.5</v>
      </c>
      <c r="U1615" s="700">
        <v>1</v>
      </c>
    </row>
    <row r="1616" spans="1:21" ht="14.4" customHeight="1" x14ac:dyDescent="0.3">
      <c r="A1616" s="660">
        <v>32</v>
      </c>
      <c r="B1616" s="661" t="s">
        <v>567</v>
      </c>
      <c r="C1616" s="661">
        <v>89301322</v>
      </c>
      <c r="D1616" s="740" t="s">
        <v>4384</v>
      </c>
      <c r="E1616" s="741" t="s">
        <v>2901</v>
      </c>
      <c r="F1616" s="661" t="s">
        <v>2867</v>
      </c>
      <c r="G1616" s="661" t="s">
        <v>2958</v>
      </c>
      <c r="H1616" s="661" t="s">
        <v>568</v>
      </c>
      <c r="I1616" s="661" t="s">
        <v>1032</v>
      </c>
      <c r="J1616" s="661" t="s">
        <v>2959</v>
      </c>
      <c r="K1616" s="661" t="s">
        <v>2960</v>
      </c>
      <c r="L1616" s="662">
        <v>99.11</v>
      </c>
      <c r="M1616" s="662">
        <v>1486.65</v>
      </c>
      <c r="N1616" s="661">
        <v>15</v>
      </c>
      <c r="O1616" s="742">
        <v>3.5</v>
      </c>
      <c r="P1616" s="662">
        <v>1288.43</v>
      </c>
      <c r="Q1616" s="677">
        <v>0.8666666666666667</v>
      </c>
      <c r="R1616" s="661">
        <v>13</v>
      </c>
      <c r="S1616" s="677">
        <v>0.8666666666666667</v>
      </c>
      <c r="T1616" s="742">
        <v>3</v>
      </c>
      <c r="U1616" s="700">
        <v>0.8571428571428571</v>
      </c>
    </row>
    <row r="1617" spans="1:21" ht="14.4" customHeight="1" x14ac:dyDescent="0.3">
      <c r="A1617" s="660">
        <v>32</v>
      </c>
      <c r="B1617" s="661" t="s">
        <v>567</v>
      </c>
      <c r="C1617" s="661">
        <v>89301322</v>
      </c>
      <c r="D1617" s="740" t="s">
        <v>4384</v>
      </c>
      <c r="E1617" s="741" t="s">
        <v>2901</v>
      </c>
      <c r="F1617" s="661" t="s">
        <v>2867</v>
      </c>
      <c r="G1617" s="661" t="s">
        <v>3712</v>
      </c>
      <c r="H1617" s="661" t="s">
        <v>568</v>
      </c>
      <c r="I1617" s="661" t="s">
        <v>1739</v>
      </c>
      <c r="J1617" s="661" t="s">
        <v>1740</v>
      </c>
      <c r="K1617" s="661" t="s">
        <v>4039</v>
      </c>
      <c r="L1617" s="662">
        <v>194.49</v>
      </c>
      <c r="M1617" s="662">
        <v>2139.3900000000003</v>
      </c>
      <c r="N1617" s="661">
        <v>11</v>
      </c>
      <c r="O1617" s="742">
        <v>2.5</v>
      </c>
      <c r="P1617" s="662">
        <v>2139.3900000000003</v>
      </c>
      <c r="Q1617" s="677">
        <v>1</v>
      </c>
      <c r="R1617" s="661">
        <v>11</v>
      </c>
      <c r="S1617" s="677">
        <v>1</v>
      </c>
      <c r="T1617" s="742">
        <v>2.5</v>
      </c>
      <c r="U1617" s="700">
        <v>1</v>
      </c>
    </row>
    <row r="1618" spans="1:21" ht="14.4" customHeight="1" x14ac:dyDescent="0.3">
      <c r="A1618" s="660">
        <v>32</v>
      </c>
      <c r="B1618" s="661" t="s">
        <v>567</v>
      </c>
      <c r="C1618" s="661">
        <v>89301322</v>
      </c>
      <c r="D1618" s="740" t="s">
        <v>4384</v>
      </c>
      <c r="E1618" s="741" t="s">
        <v>2901</v>
      </c>
      <c r="F1618" s="661" t="s">
        <v>2867</v>
      </c>
      <c r="G1618" s="661" t="s">
        <v>2961</v>
      </c>
      <c r="H1618" s="661" t="s">
        <v>568</v>
      </c>
      <c r="I1618" s="661" t="s">
        <v>3334</v>
      </c>
      <c r="J1618" s="661" t="s">
        <v>2043</v>
      </c>
      <c r="K1618" s="661" t="s">
        <v>3335</v>
      </c>
      <c r="L1618" s="662">
        <v>214.5</v>
      </c>
      <c r="M1618" s="662">
        <v>214.5</v>
      </c>
      <c r="N1618" s="661">
        <v>1</v>
      </c>
      <c r="O1618" s="742">
        <v>1</v>
      </c>
      <c r="P1618" s="662">
        <v>214.5</v>
      </c>
      <c r="Q1618" s="677">
        <v>1</v>
      </c>
      <c r="R1618" s="661">
        <v>1</v>
      </c>
      <c r="S1618" s="677">
        <v>1</v>
      </c>
      <c r="T1618" s="742">
        <v>1</v>
      </c>
      <c r="U1618" s="700">
        <v>1</v>
      </c>
    </row>
    <row r="1619" spans="1:21" ht="14.4" customHeight="1" x14ac:dyDescent="0.3">
      <c r="A1619" s="660">
        <v>32</v>
      </c>
      <c r="B1619" s="661" t="s">
        <v>567</v>
      </c>
      <c r="C1619" s="661">
        <v>89301322</v>
      </c>
      <c r="D1619" s="740" t="s">
        <v>4384</v>
      </c>
      <c r="E1619" s="741" t="s">
        <v>2901</v>
      </c>
      <c r="F1619" s="661" t="s">
        <v>2867</v>
      </c>
      <c r="G1619" s="661" t="s">
        <v>4322</v>
      </c>
      <c r="H1619" s="661" t="s">
        <v>568</v>
      </c>
      <c r="I1619" s="661" t="s">
        <v>4323</v>
      </c>
      <c r="J1619" s="661" t="s">
        <v>2014</v>
      </c>
      <c r="K1619" s="661" t="s">
        <v>4324</v>
      </c>
      <c r="L1619" s="662">
        <v>0</v>
      </c>
      <c r="M1619" s="662">
        <v>0</v>
      </c>
      <c r="N1619" s="661">
        <v>1</v>
      </c>
      <c r="O1619" s="742">
        <v>1</v>
      </c>
      <c r="P1619" s="662">
        <v>0</v>
      </c>
      <c r="Q1619" s="677"/>
      <c r="R1619" s="661">
        <v>1</v>
      </c>
      <c r="S1619" s="677">
        <v>1</v>
      </c>
      <c r="T1619" s="742">
        <v>1</v>
      </c>
      <c r="U1619" s="700">
        <v>1</v>
      </c>
    </row>
    <row r="1620" spans="1:21" ht="14.4" customHeight="1" x14ac:dyDescent="0.3">
      <c r="A1620" s="660">
        <v>32</v>
      </c>
      <c r="B1620" s="661" t="s">
        <v>567</v>
      </c>
      <c r="C1620" s="661">
        <v>89301322</v>
      </c>
      <c r="D1620" s="740" t="s">
        <v>4384</v>
      </c>
      <c r="E1620" s="741" t="s">
        <v>2901</v>
      </c>
      <c r="F1620" s="661" t="s">
        <v>2867</v>
      </c>
      <c r="G1620" s="661" t="s">
        <v>2966</v>
      </c>
      <c r="H1620" s="661" t="s">
        <v>568</v>
      </c>
      <c r="I1620" s="661" t="s">
        <v>3128</v>
      </c>
      <c r="J1620" s="661" t="s">
        <v>729</v>
      </c>
      <c r="K1620" s="661" t="s">
        <v>3129</v>
      </c>
      <c r="L1620" s="662">
        <v>30.47</v>
      </c>
      <c r="M1620" s="662">
        <v>91.41</v>
      </c>
      <c r="N1620" s="661">
        <v>3</v>
      </c>
      <c r="O1620" s="742">
        <v>1.5</v>
      </c>
      <c r="P1620" s="662">
        <v>91.41</v>
      </c>
      <c r="Q1620" s="677">
        <v>1</v>
      </c>
      <c r="R1620" s="661">
        <v>3</v>
      </c>
      <c r="S1620" s="677">
        <v>1</v>
      </c>
      <c r="T1620" s="742">
        <v>1.5</v>
      </c>
      <c r="U1620" s="700">
        <v>1</v>
      </c>
    </row>
    <row r="1621" spans="1:21" ht="14.4" customHeight="1" x14ac:dyDescent="0.3">
      <c r="A1621" s="660">
        <v>32</v>
      </c>
      <c r="B1621" s="661" t="s">
        <v>567</v>
      </c>
      <c r="C1621" s="661">
        <v>89301322</v>
      </c>
      <c r="D1621" s="740" t="s">
        <v>4384</v>
      </c>
      <c r="E1621" s="741" t="s">
        <v>2901</v>
      </c>
      <c r="F1621" s="661" t="s">
        <v>2867</v>
      </c>
      <c r="G1621" s="661" t="s">
        <v>3074</v>
      </c>
      <c r="H1621" s="661" t="s">
        <v>568</v>
      </c>
      <c r="I1621" s="661" t="s">
        <v>3103</v>
      </c>
      <c r="J1621" s="661" t="s">
        <v>1744</v>
      </c>
      <c r="K1621" s="661" t="s">
        <v>3104</v>
      </c>
      <c r="L1621" s="662">
        <v>22.44</v>
      </c>
      <c r="M1621" s="662">
        <v>201.96000000000004</v>
      </c>
      <c r="N1621" s="661">
        <v>9</v>
      </c>
      <c r="O1621" s="742">
        <v>2</v>
      </c>
      <c r="P1621" s="662">
        <v>201.96000000000004</v>
      </c>
      <c r="Q1621" s="677">
        <v>1</v>
      </c>
      <c r="R1621" s="661">
        <v>9</v>
      </c>
      <c r="S1621" s="677">
        <v>1</v>
      </c>
      <c r="T1621" s="742">
        <v>2</v>
      </c>
      <c r="U1621" s="700">
        <v>1</v>
      </c>
    </row>
    <row r="1622" spans="1:21" ht="14.4" customHeight="1" x14ac:dyDescent="0.3">
      <c r="A1622" s="660">
        <v>32</v>
      </c>
      <c r="B1622" s="661" t="s">
        <v>567</v>
      </c>
      <c r="C1622" s="661">
        <v>89301322</v>
      </c>
      <c r="D1622" s="740" t="s">
        <v>4384</v>
      </c>
      <c r="E1622" s="741" t="s">
        <v>2901</v>
      </c>
      <c r="F1622" s="661" t="s">
        <v>2867</v>
      </c>
      <c r="G1622" s="661" t="s">
        <v>3074</v>
      </c>
      <c r="H1622" s="661" t="s">
        <v>568</v>
      </c>
      <c r="I1622" s="661" t="s">
        <v>2455</v>
      </c>
      <c r="J1622" s="661" t="s">
        <v>2456</v>
      </c>
      <c r="K1622" s="661" t="s">
        <v>3075</v>
      </c>
      <c r="L1622" s="662">
        <v>51.21</v>
      </c>
      <c r="M1622" s="662">
        <v>614.52</v>
      </c>
      <c r="N1622" s="661">
        <v>12</v>
      </c>
      <c r="O1622" s="742">
        <v>3</v>
      </c>
      <c r="P1622" s="662">
        <v>512.1</v>
      </c>
      <c r="Q1622" s="677">
        <v>0.83333333333333337</v>
      </c>
      <c r="R1622" s="661">
        <v>10</v>
      </c>
      <c r="S1622" s="677">
        <v>0.83333333333333337</v>
      </c>
      <c r="T1622" s="742">
        <v>2</v>
      </c>
      <c r="U1622" s="700">
        <v>0.66666666666666663</v>
      </c>
    </row>
    <row r="1623" spans="1:21" ht="14.4" customHeight="1" x14ac:dyDescent="0.3">
      <c r="A1623" s="660">
        <v>32</v>
      </c>
      <c r="B1623" s="661" t="s">
        <v>567</v>
      </c>
      <c r="C1623" s="661">
        <v>89301322</v>
      </c>
      <c r="D1623" s="740" t="s">
        <v>4384</v>
      </c>
      <c r="E1623" s="741" t="s">
        <v>2901</v>
      </c>
      <c r="F1623" s="661" t="s">
        <v>2867</v>
      </c>
      <c r="G1623" s="661" t="s">
        <v>3713</v>
      </c>
      <c r="H1623" s="661" t="s">
        <v>568</v>
      </c>
      <c r="I1623" s="661" t="s">
        <v>3714</v>
      </c>
      <c r="J1623" s="661" t="s">
        <v>3715</v>
      </c>
      <c r="K1623" s="661" t="s">
        <v>3716</v>
      </c>
      <c r="L1623" s="662">
        <v>186.27</v>
      </c>
      <c r="M1623" s="662">
        <v>186.27</v>
      </c>
      <c r="N1623" s="661">
        <v>1</v>
      </c>
      <c r="O1623" s="742">
        <v>1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32</v>
      </c>
      <c r="B1624" s="661" t="s">
        <v>567</v>
      </c>
      <c r="C1624" s="661">
        <v>89301322</v>
      </c>
      <c r="D1624" s="740" t="s">
        <v>4384</v>
      </c>
      <c r="E1624" s="741" t="s">
        <v>2901</v>
      </c>
      <c r="F1624" s="661" t="s">
        <v>2867</v>
      </c>
      <c r="G1624" s="661" t="s">
        <v>3022</v>
      </c>
      <c r="H1624" s="661" t="s">
        <v>568</v>
      </c>
      <c r="I1624" s="661" t="s">
        <v>736</v>
      </c>
      <c r="J1624" s="661" t="s">
        <v>737</v>
      </c>
      <c r="K1624" s="661" t="s">
        <v>3290</v>
      </c>
      <c r="L1624" s="662">
        <v>47.2</v>
      </c>
      <c r="M1624" s="662">
        <v>141.60000000000002</v>
      </c>
      <c r="N1624" s="661">
        <v>3</v>
      </c>
      <c r="O1624" s="742">
        <v>0.5</v>
      </c>
      <c r="P1624" s="662">
        <v>141.60000000000002</v>
      </c>
      <c r="Q1624" s="677">
        <v>1</v>
      </c>
      <c r="R1624" s="661">
        <v>3</v>
      </c>
      <c r="S1624" s="677">
        <v>1</v>
      </c>
      <c r="T1624" s="742">
        <v>0.5</v>
      </c>
      <c r="U1624" s="700">
        <v>1</v>
      </c>
    </row>
    <row r="1625" spans="1:21" ht="14.4" customHeight="1" x14ac:dyDescent="0.3">
      <c r="A1625" s="660">
        <v>32</v>
      </c>
      <c r="B1625" s="661" t="s">
        <v>567</v>
      </c>
      <c r="C1625" s="661">
        <v>89301322</v>
      </c>
      <c r="D1625" s="740" t="s">
        <v>4384</v>
      </c>
      <c r="E1625" s="741" t="s">
        <v>2901</v>
      </c>
      <c r="F1625" s="661" t="s">
        <v>2867</v>
      </c>
      <c r="G1625" s="661" t="s">
        <v>4015</v>
      </c>
      <c r="H1625" s="661" t="s">
        <v>568</v>
      </c>
      <c r="I1625" s="661" t="s">
        <v>2103</v>
      </c>
      <c r="J1625" s="661" t="s">
        <v>2104</v>
      </c>
      <c r="K1625" s="661" t="s">
        <v>2105</v>
      </c>
      <c r="L1625" s="662">
        <v>75.349999999999994</v>
      </c>
      <c r="M1625" s="662">
        <v>226.04999999999998</v>
      </c>
      <c r="N1625" s="661">
        <v>3</v>
      </c>
      <c r="O1625" s="742">
        <v>3</v>
      </c>
      <c r="P1625" s="662">
        <v>226.04999999999998</v>
      </c>
      <c r="Q1625" s="677">
        <v>1</v>
      </c>
      <c r="R1625" s="661">
        <v>3</v>
      </c>
      <c r="S1625" s="677">
        <v>1</v>
      </c>
      <c r="T1625" s="742">
        <v>3</v>
      </c>
      <c r="U1625" s="700">
        <v>1</v>
      </c>
    </row>
    <row r="1626" spans="1:21" ht="14.4" customHeight="1" x14ac:dyDescent="0.3">
      <c r="A1626" s="660">
        <v>32</v>
      </c>
      <c r="B1626" s="661" t="s">
        <v>567</v>
      </c>
      <c r="C1626" s="661">
        <v>89301322</v>
      </c>
      <c r="D1626" s="740" t="s">
        <v>4384</v>
      </c>
      <c r="E1626" s="741" t="s">
        <v>2901</v>
      </c>
      <c r="F1626" s="661" t="s">
        <v>2867</v>
      </c>
      <c r="G1626" s="661" t="s">
        <v>3294</v>
      </c>
      <c r="H1626" s="661" t="s">
        <v>568</v>
      </c>
      <c r="I1626" s="661" t="s">
        <v>709</v>
      </c>
      <c r="J1626" s="661" t="s">
        <v>710</v>
      </c>
      <c r="K1626" s="661" t="s">
        <v>711</v>
      </c>
      <c r="L1626" s="662">
        <v>79.069999999999993</v>
      </c>
      <c r="M1626" s="662">
        <v>79.069999999999993</v>
      </c>
      <c r="N1626" s="661">
        <v>1</v>
      </c>
      <c r="O1626" s="742">
        <v>0.5</v>
      </c>
      <c r="P1626" s="662"/>
      <c r="Q1626" s="677">
        <v>0</v>
      </c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32</v>
      </c>
      <c r="B1627" s="661" t="s">
        <v>567</v>
      </c>
      <c r="C1627" s="661">
        <v>89301322</v>
      </c>
      <c r="D1627" s="740" t="s">
        <v>4384</v>
      </c>
      <c r="E1627" s="741" t="s">
        <v>2901</v>
      </c>
      <c r="F1627" s="661" t="s">
        <v>2867</v>
      </c>
      <c r="G1627" s="661" t="s">
        <v>3010</v>
      </c>
      <c r="H1627" s="661" t="s">
        <v>1453</v>
      </c>
      <c r="I1627" s="661" t="s">
        <v>1622</v>
      </c>
      <c r="J1627" s="661" t="s">
        <v>1623</v>
      </c>
      <c r="K1627" s="661" t="s">
        <v>1991</v>
      </c>
      <c r="L1627" s="662">
        <v>1427.23</v>
      </c>
      <c r="M1627" s="662">
        <v>37107.979999999996</v>
      </c>
      <c r="N1627" s="661">
        <v>26</v>
      </c>
      <c r="O1627" s="742">
        <v>8</v>
      </c>
      <c r="P1627" s="662">
        <v>37107.979999999996</v>
      </c>
      <c r="Q1627" s="677">
        <v>1</v>
      </c>
      <c r="R1627" s="661">
        <v>26</v>
      </c>
      <c r="S1627" s="677">
        <v>1</v>
      </c>
      <c r="T1627" s="742">
        <v>8</v>
      </c>
      <c r="U1627" s="700">
        <v>1</v>
      </c>
    </row>
    <row r="1628" spans="1:21" ht="14.4" customHeight="1" x14ac:dyDescent="0.3">
      <c r="A1628" s="660">
        <v>32</v>
      </c>
      <c r="B1628" s="661" t="s">
        <v>567</v>
      </c>
      <c r="C1628" s="661">
        <v>89301322</v>
      </c>
      <c r="D1628" s="740" t="s">
        <v>4384</v>
      </c>
      <c r="E1628" s="741" t="s">
        <v>2901</v>
      </c>
      <c r="F1628" s="661" t="s">
        <v>2867</v>
      </c>
      <c r="G1628" s="661" t="s">
        <v>3076</v>
      </c>
      <c r="H1628" s="661" t="s">
        <v>568</v>
      </c>
      <c r="I1628" s="661" t="s">
        <v>1168</v>
      </c>
      <c r="J1628" s="661" t="s">
        <v>1169</v>
      </c>
      <c r="K1628" s="661" t="s">
        <v>3077</v>
      </c>
      <c r="L1628" s="662">
        <v>32709.68</v>
      </c>
      <c r="M1628" s="662">
        <v>228967.75999999998</v>
      </c>
      <c r="N1628" s="661">
        <v>7</v>
      </c>
      <c r="O1628" s="742">
        <v>3.5</v>
      </c>
      <c r="P1628" s="662">
        <v>228967.75999999998</v>
      </c>
      <c r="Q1628" s="677">
        <v>1</v>
      </c>
      <c r="R1628" s="661">
        <v>7</v>
      </c>
      <c r="S1628" s="677">
        <v>1</v>
      </c>
      <c r="T1628" s="742">
        <v>3.5</v>
      </c>
      <c r="U1628" s="700">
        <v>1</v>
      </c>
    </row>
    <row r="1629" spans="1:21" ht="14.4" customHeight="1" x14ac:dyDescent="0.3">
      <c r="A1629" s="660">
        <v>32</v>
      </c>
      <c r="B1629" s="661" t="s">
        <v>567</v>
      </c>
      <c r="C1629" s="661">
        <v>89301322</v>
      </c>
      <c r="D1629" s="740" t="s">
        <v>4384</v>
      </c>
      <c r="E1629" s="741" t="s">
        <v>2901</v>
      </c>
      <c r="F1629" s="661" t="s">
        <v>2867</v>
      </c>
      <c r="G1629" s="661" t="s">
        <v>3011</v>
      </c>
      <c r="H1629" s="661" t="s">
        <v>1453</v>
      </c>
      <c r="I1629" s="661" t="s">
        <v>1848</v>
      </c>
      <c r="J1629" s="661" t="s">
        <v>1845</v>
      </c>
      <c r="K1629" s="661" t="s">
        <v>2783</v>
      </c>
      <c r="L1629" s="662">
        <v>13849.26</v>
      </c>
      <c r="M1629" s="662">
        <v>69246.3</v>
      </c>
      <c r="N1629" s="661">
        <v>5</v>
      </c>
      <c r="O1629" s="742">
        <v>1.5</v>
      </c>
      <c r="P1629" s="662">
        <v>69246.3</v>
      </c>
      <c r="Q1629" s="677">
        <v>1</v>
      </c>
      <c r="R1629" s="661">
        <v>5</v>
      </c>
      <c r="S1629" s="677">
        <v>1</v>
      </c>
      <c r="T1629" s="742">
        <v>1.5</v>
      </c>
      <c r="U1629" s="700">
        <v>1</v>
      </c>
    </row>
    <row r="1630" spans="1:21" ht="14.4" customHeight="1" x14ac:dyDescent="0.3">
      <c r="A1630" s="660">
        <v>32</v>
      </c>
      <c r="B1630" s="661" t="s">
        <v>567</v>
      </c>
      <c r="C1630" s="661">
        <v>89301322</v>
      </c>
      <c r="D1630" s="740" t="s">
        <v>4384</v>
      </c>
      <c r="E1630" s="741" t="s">
        <v>2901</v>
      </c>
      <c r="F1630" s="661" t="s">
        <v>2867</v>
      </c>
      <c r="G1630" s="661" t="s">
        <v>3065</v>
      </c>
      <c r="H1630" s="661" t="s">
        <v>1453</v>
      </c>
      <c r="I1630" s="661" t="s">
        <v>3066</v>
      </c>
      <c r="J1630" s="661" t="s">
        <v>3067</v>
      </c>
      <c r="K1630" s="661" t="s">
        <v>3068</v>
      </c>
      <c r="L1630" s="662">
        <v>120.61</v>
      </c>
      <c r="M1630" s="662">
        <v>120.61</v>
      </c>
      <c r="N1630" s="661">
        <v>1</v>
      </c>
      <c r="O1630" s="742">
        <v>1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32</v>
      </c>
      <c r="B1631" s="661" t="s">
        <v>567</v>
      </c>
      <c r="C1631" s="661">
        <v>89301322</v>
      </c>
      <c r="D1631" s="740" t="s">
        <v>4384</v>
      </c>
      <c r="E1631" s="741" t="s">
        <v>2902</v>
      </c>
      <c r="F1631" s="661" t="s">
        <v>2867</v>
      </c>
      <c r="G1631" s="661" t="s">
        <v>2909</v>
      </c>
      <c r="H1631" s="661" t="s">
        <v>568</v>
      </c>
      <c r="I1631" s="661" t="s">
        <v>1153</v>
      </c>
      <c r="J1631" s="661" t="s">
        <v>1154</v>
      </c>
      <c r="K1631" s="661" t="s">
        <v>3025</v>
      </c>
      <c r="L1631" s="662">
        <v>1295.6400000000001</v>
      </c>
      <c r="M1631" s="662">
        <v>1295.6400000000001</v>
      </c>
      <c r="N1631" s="661">
        <v>1</v>
      </c>
      <c r="O1631" s="742">
        <v>1</v>
      </c>
      <c r="P1631" s="662">
        <v>1295.6400000000001</v>
      </c>
      <c r="Q1631" s="677">
        <v>1</v>
      </c>
      <c r="R1631" s="661">
        <v>1</v>
      </c>
      <c r="S1631" s="677">
        <v>1</v>
      </c>
      <c r="T1631" s="742">
        <v>1</v>
      </c>
      <c r="U1631" s="700">
        <v>1</v>
      </c>
    </row>
    <row r="1632" spans="1:21" ht="14.4" customHeight="1" x14ac:dyDescent="0.3">
      <c r="A1632" s="660">
        <v>32</v>
      </c>
      <c r="B1632" s="661" t="s">
        <v>567</v>
      </c>
      <c r="C1632" s="661">
        <v>89301322</v>
      </c>
      <c r="D1632" s="740" t="s">
        <v>4384</v>
      </c>
      <c r="E1632" s="741" t="s">
        <v>2902</v>
      </c>
      <c r="F1632" s="661" t="s">
        <v>2867</v>
      </c>
      <c r="G1632" s="661" t="s">
        <v>3219</v>
      </c>
      <c r="H1632" s="661" t="s">
        <v>568</v>
      </c>
      <c r="I1632" s="661" t="s">
        <v>3220</v>
      </c>
      <c r="J1632" s="661" t="s">
        <v>3221</v>
      </c>
      <c r="K1632" s="661" t="s">
        <v>3222</v>
      </c>
      <c r="L1632" s="662">
        <v>10277.59</v>
      </c>
      <c r="M1632" s="662">
        <v>41110.36</v>
      </c>
      <c r="N1632" s="661">
        <v>4</v>
      </c>
      <c r="O1632" s="742">
        <v>1</v>
      </c>
      <c r="P1632" s="662">
        <v>41110.36</v>
      </c>
      <c r="Q1632" s="677">
        <v>1</v>
      </c>
      <c r="R1632" s="661">
        <v>4</v>
      </c>
      <c r="S1632" s="677">
        <v>1</v>
      </c>
      <c r="T1632" s="742">
        <v>1</v>
      </c>
      <c r="U1632" s="700">
        <v>1</v>
      </c>
    </row>
    <row r="1633" spans="1:21" ht="14.4" customHeight="1" x14ac:dyDescent="0.3">
      <c r="A1633" s="660">
        <v>32</v>
      </c>
      <c r="B1633" s="661" t="s">
        <v>567</v>
      </c>
      <c r="C1633" s="661">
        <v>89301322</v>
      </c>
      <c r="D1633" s="740" t="s">
        <v>4384</v>
      </c>
      <c r="E1633" s="741" t="s">
        <v>2902</v>
      </c>
      <c r="F1633" s="661" t="s">
        <v>2867</v>
      </c>
      <c r="G1633" s="661" t="s">
        <v>3017</v>
      </c>
      <c r="H1633" s="661" t="s">
        <v>568</v>
      </c>
      <c r="I1633" s="661" t="s">
        <v>1716</v>
      </c>
      <c r="J1633" s="661" t="s">
        <v>1717</v>
      </c>
      <c r="K1633" s="661" t="s">
        <v>2760</v>
      </c>
      <c r="L1633" s="662">
        <v>66.819999999999993</v>
      </c>
      <c r="M1633" s="662">
        <v>66.819999999999993</v>
      </c>
      <c r="N1633" s="661">
        <v>1</v>
      </c>
      <c r="O1633" s="742">
        <v>0.5</v>
      </c>
      <c r="P1633" s="662">
        <v>66.819999999999993</v>
      </c>
      <c r="Q1633" s="677">
        <v>1</v>
      </c>
      <c r="R1633" s="661">
        <v>1</v>
      </c>
      <c r="S1633" s="677">
        <v>1</v>
      </c>
      <c r="T1633" s="742">
        <v>0.5</v>
      </c>
      <c r="U1633" s="700">
        <v>1</v>
      </c>
    </row>
    <row r="1634" spans="1:21" ht="14.4" customHeight="1" x14ac:dyDescent="0.3">
      <c r="A1634" s="660">
        <v>32</v>
      </c>
      <c r="B1634" s="661" t="s">
        <v>567</v>
      </c>
      <c r="C1634" s="661">
        <v>89301322</v>
      </c>
      <c r="D1634" s="740" t="s">
        <v>4384</v>
      </c>
      <c r="E1634" s="741" t="s">
        <v>2902</v>
      </c>
      <c r="F1634" s="661" t="s">
        <v>2867</v>
      </c>
      <c r="G1634" s="661" t="s">
        <v>3156</v>
      </c>
      <c r="H1634" s="661" t="s">
        <v>568</v>
      </c>
      <c r="I1634" s="661" t="s">
        <v>966</v>
      </c>
      <c r="J1634" s="661" t="s">
        <v>967</v>
      </c>
      <c r="K1634" s="661" t="s">
        <v>3157</v>
      </c>
      <c r="L1634" s="662">
        <v>420.07</v>
      </c>
      <c r="M1634" s="662">
        <v>840.14</v>
      </c>
      <c r="N1634" s="661">
        <v>2</v>
      </c>
      <c r="O1634" s="742">
        <v>2</v>
      </c>
      <c r="P1634" s="662">
        <v>420.07</v>
      </c>
      <c r="Q1634" s="677">
        <v>0.5</v>
      </c>
      <c r="R1634" s="661">
        <v>1</v>
      </c>
      <c r="S1634" s="677">
        <v>0.5</v>
      </c>
      <c r="T1634" s="742">
        <v>1</v>
      </c>
      <c r="U1634" s="700">
        <v>0.5</v>
      </c>
    </row>
    <row r="1635" spans="1:21" ht="14.4" customHeight="1" x14ac:dyDescent="0.3">
      <c r="A1635" s="660">
        <v>32</v>
      </c>
      <c r="B1635" s="661" t="s">
        <v>567</v>
      </c>
      <c r="C1635" s="661">
        <v>89301322</v>
      </c>
      <c r="D1635" s="740" t="s">
        <v>4384</v>
      </c>
      <c r="E1635" s="741" t="s">
        <v>2902</v>
      </c>
      <c r="F1635" s="661" t="s">
        <v>2867</v>
      </c>
      <c r="G1635" s="661" t="s">
        <v>2942</v>
      </c>
      <c r="H1635" s="661" t="s">
        <v>568</v>
      </c>
      <c r="I1635" s="661" t="s">
        <v>808</v>
      </c>
      <c r="J1635" s="661" t="s">
        <v>2943</v>
      </c>
      <c r="K1635" s="661" t="s">
        <v>2944</v>
      </c>
      <c r="L1635" s="662">
        <v>88.76</v>
      </c>
      <c r="M1635" s="662">
        <v>443.80000000000007</v>
      </c>
      <c r="N1635" s="661">
        <v>5</v>
      </c>
      <c r="O1635" s="742">
        <v>2</v>
      </c>
      <c r="P1635" s="662">
        <v>177.52</v>
      </c>
      <c r="Q1635" s="677">
        <v>0.39999999999999997</v>
      </c>
      <c r="R1635" s="661">
        <v>2</v>
      </c>
      <c r="S1635" s="677">
        <v>0.4</v>
      </c>
      <c r="T1635" s="742">
        <v>1</v>
      </c>
      <c r="U1635" s="700">
        <v>0.5</v>
      </c>
    </row>
    <row r="1636" spans="1:21" ht="14.4" customHeight="1" x14ac:dyDescent="0.3">
      <c r="A1636" s="660">
        <v>32</v>
      </c>
      <c r="B1636" s="661" t="s">
        <v>567</v>
      </c>
      <c r="C1636" s="661">
        <v>89301322</v>
      </c>
      <c r="D1636" s="740" t="s">
        <v>4384</v>
      </c>
      <c r="E1636" s="741" t="s">
        <v>2902</v>
      </c>
      <c r="F1636" s="661" t="s">
        <v>2867</v>
      </c>
      <c r="G1636" s="661" t="s">
        <v>2954</v>
      </c>
      <c r="H1636" s="661" t="s">
        <v>568</v>
      </c>
      <c r="I1636" s="661" t="s">
        <v>4325</v>
      </c>
      <c r="J1636" s="661" t="s">
        <v>4326</v>
      </c>
      <c r="K1636" s="661" t="s">
        <v>4327</v>
      </c>
      <c r="L1636" s="662">
        <v>0</v>
      </c>
      <c r="M1636" s="662">
        <v>0</v>
      </c>
      <c r="N1636" s="661">
        <v>1</v>
      </c>
      <c r="O1636" s="742">
        <v>0.5</v>
      </c>
      <c r="P1636" s="662"/>
      <c r="Q1636" s="677"/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32</v>
      </c>
      <c r="B1637" s="661" t="s">
        <v>567</v>
      </c>
      <c r="C1637" s="661">
        <v>89301322</v>
      </c>
      <c r="D1637" s="740" t="s">
        <v>4384</v>
      </c>
      <c r="E1637" s="741" t="s">
        <v>2902</v>
      </c>
      <c r="F1637" s="661" t="s">
        <v>2867</v>
      </c>
      <c r="G1637" s="661" t="s">
        <v>2958</v>
      </c>
      <c r="H1637" s="661" t="s">
        <v>568</v>
      </c>
      <c r="I1637" s="661" t="s">
        <v>637</v>
      </c>
      <c r="J1637" s="661" t="s">
        <v>3333</v>
      </c>
      <c r="K1637" s="661" t="s">
        <v>3148</v>
      </c>
      <c r="L1637" s="662">
        <v>24.78</v>
      </c>
      <c r="M1637" s="662">
        <v>49.56</v>
      </c>
      <c r="N1637" s="661">
        <v>2</v>
      </c>
      <c r="O1637" s="742">
        <v>1</v>
      </c>
      <c r="P1637" s="662"/>
      <c r="Q1637" s="677">
        <v>0</v>
      </c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32</v>
      </c>
      <c r="B1638" s="661" t="s">
        <v>567</v>
      </c>
      <c r="C1638" s="661">
        <v>89301322</v>
      </c>
      <c r="D1638" s="740" t="s">
        <v>4384</v>
      </c>
      <c r="E1638" s="741" t="s">
        <v>2902</v>
      </c>
      <c r="F1638" s="661" t="s">
        <v>2867</v>
      </c>
      <c r="G1638" s="661" t="s">
        <v>2958</v>
      </c>
      <c r="H1638" s="661" t="s">
        <v>568</v>
      </c>
      <c r="I1638" s="661" t="s">
        <v>1032</v>
      </c>
      <c r="J1638" s="661" t="s">
        <v>2959</v>
      </c>
      <c r="K1638" s="661" t="s">
        <v>2960</v>
      </c>
      <c r="L1638" s="662">
        <v>99.11</v>
      </c>
      <c r="M1638" s="662">
        <v>198.22</v>
      </c>
      <c r="N1638" s="661">
        <v>2</v>
      </c>
      <c r="O1638" s="742">
        <v>0.5</v>
      </c>
      <c r="P1638" s="662"/>
      <c r="Q1638" s="677">
        <v>0</v>
      </c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32</v>
      </c>
      <c r="B1639" s="661" t="s">
        <v>567</v>
      </c>
      <c r="C1639" s="661">
        <v>89301322</v>
      </c>
      <c r="D1639" s="740" t="s">
        <v>4384</v>
      </c>
      <c r="E1639" s="741" t="s">
        <v>2902</v>
      </c>
      <c r="F1639" s="661" t="s">
        <v>2867</v>
      </c>
      <c r="G1639" s="661" t="s">
        <v>2961</v>
      </c>
      <c r="H1639" s="661" t="s">
        <v>568</v>
      </c>
      <c r="I1639" s="661" t="s">
        <v>3283</v>
      </c>
      <c r="J1639" s="661" t="s">
        <v>3284</v>
      </c>
      <c r="K1639" s="661" t="s">
        <v>3285</v>
      </c>
      <c r="L1639" s="662">
        <v>71.67</v>
      </c>
      <c r="M1639" s="662">
        <v>143.34</v>
      </c>
      <c r="N1639" s="661">
        <v>2</v>
      </c>
      <c r="O1639" s="742">
        <v>1</v>
      </c>
      <c r="P1639" s="662"/>
      <c r="Q1639" s="677">
        <v>0</v>
      </c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32</v>
      </c>
      <c r="B1640" s="661" t="s">
        <v>567</v>
      </c>
      <c r="C1640" s="661">
        <v>89301322</v>
      </c>
      <c r="D1640" s="740" t="s">
        <v>4384</v>
      </c>
      <c r="E1640" s="741" t="s">
        <v>2902</v>
      </c>
      <c r="F1640" s="661" t="s">
        <v>2867</v>
      </c>
      <c r="G1640" s="661" t="s">
        <v>3010</v>
      </c>
      <c r="H1640" s="661" t="s">
        <v>1453</v>
      </c>
      <c r="I1640" s="661" t="s">
        <v>1622</v>
      </c>
      <c r="J1640" s="661" t="s">
        <v>1623</v>
      </c>
      <c r="K1640" s="661" t="s">
        <v>1991</v>
      </c>
      <c r="L1640" s="662">
        <v>1427.23</v>
      </c>
      <c r="M1640" s="662">
        <v>1427.23</v>
      </c>
      <c r="N1640" s="661">
        <v>1</v>
      </c>
      <c r="O1640" s="742">
        <v>0.5</v>
      </c>
      <c r="P1640" s="662">
        <v>1427.23</v>
      </c>
      <c r="Q1640" s="677">
        <v>1</v>
      </c>
      <c r="R1640" s="661">
        <v>1</v>
      </c>
      <c r="S1640" s="677">
        <v>1</v>
      </c>
      <c r="T1640" s="742">
        <v>0.5</v>
      </c>
      <c r="U1640" s="700">
        <v>1</v>
      </c>
    </row>
    <row r="1641" spans="1:21" ht="14.4" customHeight="1" x14ac:dyDescent="0.3">
      <c r="A1641" s="660">
        <v>32</v>
      </c>
      <c r="B1641" s="661" t="s">
        <v>567</v>
      </c>
      <c r="C1641" s="661">
        <v>89301322</v>
      </c>
      <c r="D1641" s="740" t="s">
        <v>4384</v>
      </c>
      <c r="E1641" s="741" t="s">
        <v>2903</v>
      </c>
      <c r="F1641" s="661" t="s">
        <v>2867</v>
      </c>
      <c r="G1641" s="661" t="s">
        <v>2958</v>
      </c>
      <c r="H1641" s="661" t="s">
        <v>568</v>
      </c>
      <c r="I1641" s="661" t="s">
        <v>1032</v>
      </c>
      <c r="J1641" s="661" t="s">
        <v>2959</v>
      </c>
      <c r="K1641" s="661" t="s">
        <v>2960</v>
      </c>
      <c r="L1641" s="662">
        <v>99.11</v>
      </c>
      <c r="M1641" s="662">
        <v>297.33</v>
      </c>
      <c r="N1641" s="661">
        <v>3</v>
      </c>
      <c r="O1641" s="742">
        <v>0.5</v>
      </c>
      <c r="P1641" s="662">
        <v>297.33</v>
      </c>
      <c r="Q1641" s="677">
        <v>1</v>
      </c>
      <c r="R1641" s="661">
        <v>3</v>
      </c>
      <c r="S1641" s="677">
        <v>1</v>
      </c>
      <c r="T1641" s="742">
        <v>0.5</v>
      </c>
      <c r="U1641" s="700">
        <v>1</v>
      </c>
    </row>
    <row r="1642" spans="1:21" ht="14.4" customHeight="1" x14ac:dyDescent="0.3">
      <c r="A1642" s="660">
        <v>32</v>
      </c>
      <c r="B1642" s="661" t="s">
        <v>567</v>
      </c>
      <c r="C1642" s="661">
        <v>89301322</v>
      </c>
      <c r="D1642" s="740" t="s">
        <v>4384</v>
      </c>
      <c r="E1642" s="741" t="s">
        <v>2903</v>
      </c>
      <c r="F1642" s="661" t="s">
        <v>2867</v>
      </c>
      <c r="G1642" s="661" t="s">
        <v>3810</v>
      </c>
      <c r="H1642" s="661" t="s">
        <v>568</v>
      </c>
      <c r="I1642" s="661" t="s">
        <v>4328</v>
      </c>
      <c r="J1642" s="661" t="s">
        <v>801</v>
      </c>
      <c r="K1642" s="661" t="s">
        <v>4329</v>
      </c>
      <c r="L1642" s="662">
        <v>0</v>
      </c>
      <c r="M1642" s="662">
        <v>0</v>
      </c>
      <c r="N1642" s="661">
        <v>1</v>
      </c>
      <c r="O1642" s="742">
        <v>0.5</v>
      </c>
      <c r="P1642" s="662">
        <v>0</v>
      </c>
      <c r="Q1642" s="677"/>
      <c r="R1642" s="661">
        <v>1</v>
      </c>
      <c r="S1642" s="677">
        <v>1</v>
      </c>
      <c r="T1642" s="742">
        <v>0.5</v>
      </c>
      <c r="U1642" s="700">
        <v>1</v>
      </c>
    </row>
    <row r="1643" spans="1:21" ht="14.4" customHeight="1" x14ac:dyDescent="0.3">
      <c r="A1643" s="660">
        <v>32</v>
      </c>
      <c r="B1643" s="661" t="s">
        <v>567</v>
      </c>
      <c r="C1643" s="661">
        <v>89301322</v>
      </c>
      <c r="D1643" s="740" t="s">
        <v>4384</v>
      </c>
      <c r="E1643" s="741" t="s">
        <v>2904</v>
      </c>
      <c r="F1643" s="661" t="s">
        <v>2867</v>
      </c>
      <c r="G1643" s="661" t="s">
        <v>2909</v>
      </c>
      <c r="H1643" s="661" t="s">
        <v>568</v>
      </c>
      <c r="I1643" s="661" t="s">
        <v>1125</v>
      </c>
      <c r="J1643" s="661" t="s">
        <v>1126</v>
      </c>
      <c r="K1643" s="661" t="s">
        <v>1109</v>
      </c>
      <c r="L1643" s="662">
        <v>263.26</v>
      </c>
      <c r="M1643" s="662">
        <v>263.26</v>
      </c>
      <c r="N1643" s="661">
        <v>1</v>
      </c>
      <c r="O1643" s="742">
        <v>0.5</v>
      </c>
      <c r="P1643" s="662">
        <v>263.26</v>
      </c>
      <c r="Q1643" s="677">
        <v>1</v>
      </c>
      <c r="R1643" s="661">
        <v>1</v>
      </c>
      <c r="S1643" s="677">
        <v>1</v>
      </c>
      <c r="T1643" s="742">
        <v>0.5</v>
      </c>
      <c r="U1643" s="700">
        <v>1</v>
      </c>
    </row>
    <row r="1644" spans="1:21" ht="14.4" customHeight="1" x14ac:dyDescent="0.3">
      <c r="A1644" s="660">
        <v>32</v>
      </c>
      <c r="B1644" s="661" t="s">
        <v>567</v>
      </c>
      <c r="C1644" s="661">
        <v>89301322</v>
      </c>
      <c r="D1644" s="740" t="s">
        <v>4384</v>
      </c>
      <c r="E1644" s="741" t="s">
        <v>2904</v>
      </c>
      <c r="F1644" s="661" t="s">
        <v>2867</v>
      </c>
      <c r="G1644" s="661" t="s">
        <v>2909</v>
      </c>
      <c r="H1644" s="661" t="s">
        <v>568</v>
      </c>
      <c r="I1644" s="661" t="s">
        <v>1153</v>
      </c>
      <c r="J1644" s="661" t="s">
        <v>1154</v>
      </c>
      <c r="K1644" s="661" t="s">
        <v>3025</v>
      </c>
      <c r="L1644" s="662">
        <v>1295.6400000000001</v>
      </c>
      <c r="M1644" s="662">
        <v>14252.04</v>
      </c>
      <c r="N1644" s="661">
        <v>11</v>
      </c>
      <c r="O1644" s="742">
        <v>8.5</v>
      </c>
      <c r="P1644" s="662">
        <v>10365.120000000001</v>
      </c>
      <c r="Q1644" s="677">
        <v>0.72727272727272729</v>
      </c>
      <c r="R1644" s="661">
        <v>8</v>
      </c>
      <c r="S1644" s="677">
        <v>0.72727272727272729</v>
      </c>
      <c r="T1644" s="742">
        <v>6</v>
      </c>
      <c r="U1644" s="700">
        <v>0.70588235294117652</v>
      </c>
    </row>
    <row r="1645" spans="1:21" ht="14.4" customHeight="1" x14ac:dyDescent="0.3">
      <c r="A1645" s="660">
        <v>32</v>
      </c>
      <c r="B1645" s="661" t="s">
        <v>567</v>
      </c>
      <c r="C1645" s="661">
        <v>89301322</v>
      </c>
      <c r="D1645" s="740" t="s">
        <v>4384</v>
      </c>
      <c r="E1645" s="741" t="s">
        <v>2904</v>
      </c>
      <c r="F1645" s="661" t="s">
        <v>2867</v>
      </c>
      <c r="G1645" s="661" t="s">
        <v>2909</v>
      </c>
      <c r="H1645" s="661" t="s">
        <v>568</v>
      </c>
      <c r="I1645" s="661" t="s">
        <v>1111</v>
      </c>
      <c r="J1645" s="661" t="s">
        <v>3666</v>
      </c>
      <c r="K1645" s="661" t="s">
        <v>3667</v>
      </c>
      <c r="L1645" s="662">
        <v>0</v>
      </c>
      <c r="M1645" s="662">
        <v>0</v>
      </c>
      <c r="N1645" s="661">
        <v>1</v>
      </c>
      <c r="O1645" s="742">
        <v>1</v>
      </c>
      <c r="P1645" s="662">
        <v>0</v>
      </c>
      <c r="Q1645" s="677"/>
      <c r="R1645" s="661">
        <v>1</v>
      </c>
      <c r="S1645" s="677">
        <v>1</v>
      </c>
      <c r="T1645" s="742">
        <v>1</v>
      </c>
      <c r="U1645" s="700">
        <v>1</v>
      </c>
    </row>
    <row r="1646" spans="1:21" ht="14.4" customHeight="1" x14ac:dyDescent="0.3">
      <c r="A1646" s="660">
        <v>32</v>
      </c>
      <c r="B1646" s="661" t="s">
        <v>567</v>
      </c>
      <c r="C1646" s="661">
        <v>89301322</v>
      </c>
      <c r="D1646" s="740" t="s">
        <v>4384</v>
      </c>
      <c r="E1646" s="741" t="s">
        <v>2904</v>
      </c>
      <c r="F1646" s="661" t="s">
        <v>2867</v>
      </c>
      <c r="G1646" s="661" t="s">
        <v>2909</v>
      </c>
      <c r="H1646" s="661" t="s">
        <v>568</v>
      </c>
      <c r="I1646" s="661" t="s">
        <v>3837</v>
      </c>
      <c r="J1646" s="661" t="s">
        <v>2128</v>
      </c>
      <c r="K1646" s="661" t="s">
        <v>3452</v>
      </c>
      <c r="L1646" s="662">
        <v>0</v>
      </c>
      <c r="M1646" s="662">
        <v>0</v>
      </c>
      <c r="N1646" s="661">
        <v>1</v>
      </c>
      <c r="O1646" s="742">
        <v>1</v>
      </c>
      <c r="P1646" s="662"/>
      <c r="Q1646" s="677"/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32</v>
      </c>
      <c r="B1647" s="661" t="s">
        <v>567</v>
      </c>
      <c r="C1647" s="661">
        <v>89301322</v>
      </c>
      <c r="D1647" s="740" t="s">
        <v>4384</v>
      </c>
      <c r="E1647" s="741" t="s">
        <v>2904</v>
      </c>
      <c r="F1647" s="661" t="s">
        <v>2867</v>
      </c>
      <c r="G1647" s="661" t="s">
        <v>2910</v>
      </c>
      <c r="H1647" s="661" t="s">
        <v>568</v>
      </c>
      <c r="I1647" s="661" t="s">
        <v>3015</v>
      </c>
      <c r="J1647" s="661" t="s">
        <v>2914</v>
      </c>
      <c r="K1647" s="661" t="s">
        <v>3016</v>
      </c>
      <c r="L1647" s="662">
        <v>0</v>
      </c>
      <c r="M1647" s="662">
        <v>0</v>
      </c>
      <c r="N1647" s="661">
        <v>3</v>
      </c>
      <c r="O1647" s="742">
        <v>1.5</v>
      </c>
      <c r="P1647" s="662">
        <v>0</v>
      </c>
      <c r="Q1647" s="677"/>
      <c r="R1647" s="661">
        <v>1</v>
      </c>
      <c r="S1647" s="677">
        <v>0.33333333333333331</v>
      </c>
      <c r="T1647" s="742">
        <v>0.5</v>
      </c>
      <c r="U1647" s="700">
        <v>0.33333333333333331</v>
      </c>
    </row>
    <row r="1648" spans="1:21" ht="14.4" customHeight="1" x14ac:dyDescent="0.3">
      <c r="A1648" s="660">
        <v>32</v>
      </c>
      <c r="B1648" s="661" t="s">
        <v>567</v>
      </c>
      <c r="C1648" s="661">
        <v>89301322</v>
      </c>
      <c r="D1648" s="740" t="s">
        <v>4384</v>
      </c>
      <c r="E1648" s="741" t="s">
        <v>2904</v>
      </c>
      <c r="F1648" s="661" t="s">
        <v>2867</v>
      </c>
      <c r="G1648" s="661" t="s">
        <v>2910</v>
      </c>
      <c r="H1648" s="661" t="s">
        <v>568</v>
      </c>
      <c r="I1648" s="661" t="s">
        <v>673</v>
      </c>
      <c r="J1648" s="661" t="s">
        <v>674</v>
      </c>
      <c r="K1648" s="661" t="s">
        <v>3027</v>
      </c>
      <c r="L1648" s="662">
        <v>40.58</v>
      </c>
      <c r="M1648" s="662">
        <v>162.32</v>
      </c>
      <c r="N1648" s="661">
        <v>4</v>
      </c>
      <c r="O1648" s="742">
        <v>3</v>
      </c>
      <c r="P1648" s="662">
        <v>121.74</v>
      </c>
      <c r="Q1648" s="677">
        <v>0.75</v>
      </c>
      <c r="R1648" s="661">
        <v>3</v>
      </c>
      <c r="S1648" s="677">
        <v>0.75</v>
      </c>
      <c r="T1648" s="742">
        <v>2</v>
      </c>
      <c r="U1648" s="700">
        <v>0.66666666666666663</v>
      </c>
    </row>
    <row r="1649" spans="1:21" ht="14.4" customHeight="1" x14ac:dyDescent="0.3">
      <c r="A1649" s="660">
        <v>32</v>
      </c>
      <c r="B1649" s="661" t="s">
        <v>567</v>
      </c>
      <c r="C1649" s="661">
        <v>89301322</v>
      </c>
      <c r="D1649" s="740" t="s">
        <v>4384</v>
      </c>
      <c r="E1649" s="741" t="s">
        <v>2904</v>
      </c>
      <c r="F1649" s="661" t="s">
        <v>2867</v>
      </c>
      <c r="G1649" s="661" t="s">
        <v>2910</v>
      </c>
      <c r="H1649" s="661" t="s">
        <v>568</v>
      </c>
      <c r="I1649" s="661" t="s">
        <v>2911</v>
      </c>
      <c r="J1649" s="661" t="s">
        <v>674</v>
      </c>
      <c r="K1649" s="661" t="s">
        <v>2912</v>
      </c>
      <c r="L1649" s="662">
        <v>135.25</v>
      </c>
      <c r="M1649" s="662">
        <v>541</v>
      </c>
      <c r="N1649" s="661">
        <v>4</v>
      </c>
      <c r="O1649" s="742">
        <v>2.5</v>
      </c>
      <c r="P1649" s="662">
        <v>405.75</v>
      </c>
      <c r="Q1649" s="677">
        <v>0.75</v>
      </c>
      <c r="R1649" s="661">
        <v>3</v>
      </c>
      <c r="S1649" s="677">
        <v>0.75</v>
      </c>
      <c r="T1649" s="742">
        <v>2</v>
      </c>
      <c r="U1649" s="700">
        <v>0.8</v>
      </c>
    </row>
    <row r="1650" spans="1:21" ht="14.4" customHeight="1" x14ac:dyDescent="0.3">
      <c r="A1650" s="660">
        <v>32</v>
      </c>
      <c r="B1650" s="661" t="s">
        <v>567</v>
      </c>
      <c r="C1650" s="661">
        <v>89301322</v>
      </c>
      <c r="D1650" s="740" t="s">
        <v>4384</v>
      </c>
      <c r="E1650" s="741" t="s">
        <v>2904</v>
      </c>
      <c r="F1650" s="661" t="s">
        <v>2867</v>
      </c>
      <c r="G1650" s="661" t="s">
        <v>2974</v>
      </c>
      <c r="H1650" s="661" t="s">
        <v>1453</v>
      </c>
      <c r="I1650" s="661" t="s">
        <v>1603</v>
      </c>
      <c r="J1650" s="661" t="s">
        <v>2801</v>
      </c>
      <c r="K1650" s="661" t="s">
        <v>2802</v>
      </c>
      <c r="L1650" s="662">
        <v>10.26</v>
      </c>
      <c r="M1650" s="662">
        <v>10.26</v>
      </c>
      <c r="N1650" s="661">
        <v>1</v>
      </c>
      <c r="O1650" s="742">
        <v>1</v>
      </c>
      <c r="P1650" s="662">
        <v>10.26</v>
      </c>
      <c r="Q1650" s="677">
        <v>1</v>
      </c>
      <c r="R1650" s="661">
        <v>1</v>
      </c>
      <c r="S1650" s="677">
        <v>1</v>
      </c>
      <c r="T1650" s="742">
        <v>1</v>
      </c>
      <c r="U1650" s="700">
        <v>1</v>
      </c>
    </row>
    <row r="1651" spans="1:21" ht="14.4" customHeight="1" x14ac:dyDescent="0.3">
      <c r="A1651" s="660">
        <v>32</v>
      </c>
      <c r="B1651" s="661" t="s">
        <v>567</v>
      </c>
      <c r="C1651" s="661">
        <v>89301322</v>
      </c>
      <c r="D1651" s="740" t="s">
        <v>4384</v>
      </c>
      <c r="E1651" s="741" t="s">
        <v>2904</v>
      </c>
      <c r="F1651" s="661" t="s">
        <v>2867</v>
      </c>
      <c r="G1651" s="661" t="s">
        <v>3534</v>
      </c>
      <c r="H1651" s="661" t="s">
        <v>568</v>
      </c>
      <c r="I1651" s="661" t="s">
        <v>1177</v>
      </c>
      <c r="J1651" s="661" t="s">
        <v>1178</v>
      </c>
      <c r="K1651" s="661" t="s">
        <v>1179</v>
      </c>
      <c r="L1651" s="662">
        <v>0</v>
      </c>
      <c r="M1651" s="662">
        <v>0</v>
      </c>
      <c r="N1651" s="661">
        <v>6</v>
      </c>
      <c r="O1651" s="742">
        <v>4</v>
      </c>
      <c r="P1651" s="662">
        <v>0</v>
      </c>
      <c r="Q1651" s="677"/>
      <c r="R1651" s="661">
        <v>4</v>
      </c>
      <c r="S1651" s="677">
        <v>0.66666666666666663</v>
      </c>
      <c r="T1651" s="742">
        <v>2.5</v>
      </c>
      <c r="U1651" s="700">
        <v>0.625</v>
      </c>
    </row>
    <row r="1652" spans="1:21" ht="14.4" customHeight="1" x14ac:dyDescent="0.3">
      <c r="A1652" s="660">
        <v>32</v>
      </c>
      <c r="B1652" s="661" t="s">
        <v>567</v>
      </c>
      <c r="C1652" s="661">
        <v>89301322</v>
      </c>
      <c r="D1652" s="740" t="s">
        <v>4384</v>
      </c>
      <c r="E1652" s="741" t="s">
        <v>2904</v>
      </c>
      <c r="F1652" s="661" t="s">
        <v>2867</v>
      </c>
      <c r="G1652" s="661" t="s">
        <v>2915</v>
      </c>
      <c r="H1652" s="661" t="s">
        <v>568</v>
      </c>
      <c r="I1652" s="661" t="s">
        <v>4330</v>
      </c>
      <c r="J1652" s="661" t="s">
        <v>4331</v>
      </c>
      <c r="K1652" s="661" t="s">
        <v>933</v>
      </c>
      <c r="L1652" s="662">
        <v>58.27</v>
      </c>
      <c r="M1652" s="662">
        <v>58.27</v>
      </c>
      <c r="N1652" s="661">
        <v>1</v>
      </c>
      <c r="O1652" s="742">
        <v>0.5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32</v>
      </c>
      <c r="B1653" s="661" t="s">
        <v>567</v>
      </c>
      <c r="C1653" s="661">
        <v>89301322</v>
      </c>
      <c r="D1653" s="740" t="s">
        <v>4384</v>
      </c>
      <c r="E1653" s="741" t="s">
        <v>2904</v>
      </c>
      <c r="F1653" s="661" t="s">
        <v>2867</v>
      </c>
      <c r="G1653" s="661" t="s">
        <v>2918</v>
      </c>
      <c r="H1653" s="661" t="s">
        <v>1453</v>
      </c>
      <c r="I1653" s="661" t="s">
        <v>2467</v>
      </c>
      <c r="J1653" s="661" t="s">
        <v>611</v>
      </c>
      <c r="K1653" s="661" t="s">
        <v>2833</v>
      </c>
      <c r="L1653" s="662">
        <v>150.04</v>
      </c>
      <c r="M1653" s="662">
        <v>450.12</v>
      </c>
      <c r="N1653" s="661">
        <v>3</v>
      </c>
      <c r="O1653" s="742">
        <v>2</v>
      </c>
      <c r="P1653" s="662">
        <v>150.04</v>
      </c>
      <c r="Q1653" s="677">
        <v>0.33333333333333331</v>
      </c>
      <c r="R1653" s="661">
        <v>1</v>
      </c>
      <c r="S1653" s="677">
        <v>0.33333333333333331</v>
      </c>
      <c r="T1653" s="742">
        <v>0.5</v>
      </c>
      <c r="U1653" s="700">
        <v>0.25</v>
      </c>
    </row>
    <row r="1654" spans="1:21" ht="14.4" customHeight="1" x14ac:dyDescent="0.3">
      <c r="A1654" s="660">
        <v>32</v>
      </c>
      <c r="B1654" s="661" t="s">
        <v>567</v>
      </c>
      <c r="C1654" s="661">
        <v>89301322</v>
      </c>
      <c r="D1654" s="740" t="s">
        <v>4384</v>
      </c>
      <c r="E1654" s="741" t="s">
        <v>2904</v>
      </c>
      <c r="F1654" s="661" t="s">
        <v>2867</v>
      </c>
      <c r="G1654" s="661" t="s">
        <v>2918</v>
      </c>
      <c r="H1654" s="661" t="s">
        <v>1453</v>
      </c>
      <c r="I1654" s="661" t="s">
        <v>2467</v>
      </c>
      <c r="J1654" s="661" t="s">
        <v>611</v>
      </c>
      <c r="K1654" s="661" t="s">
        <v>2833</v>
      </c>
      <c r="L1654" s="662">
        <v>154.36000000000001</v>
      </c>
      <c r="M1654" s="662">
        <v>617.44000000000005</v>
      </c>
      <c r="N1654" s="661">
        <v>4</v>
      </c>
      <c r="O1654" s="742">
        <v>2</v>
      </c>
      <c r="P1654" s="662">
        <v>617.44000000000005</v>
      </c>
      <c r="Q1654" s="677">
        <v>1</v>
      </c>
      <c r="R1654" s="661">
        <v>4</v>
      </c>
      <c r="S1654" s="677">
        <v>1</v>
      </c>
      <c r="T1654" s="742">
        <v>2</v>
      </c>
      <c r="U1654" s="700">
        <v>1</v>
      </c>
    </row>
    <row r="1655" spans="1:21" ht="14.4" customHeight="1" x14ac:dyDescent="0.3">
      <c r="A1655" s="660">
        <v>32</v>
      </c>
      <c r="B1655" s="661" t="s">
        <v>567</v>
      </c>
      <c r="C1655" s="661">
        <v>89301322</v>
      </c>
      <c r="D1655" s="740" t="s">
        <v>4384</v>
      </c>
      <c r="E1655" s="741" t="s">
        <v>2904</v>
      </c>
      <c r="F1655" s="661" t="s">
        <v>2867</v>
      </c>
      <c r="G1655" s="661" t="s">
        <v>3385</v>
      </c>
      <c r="H1655" s="661" t="s">
        <v>1453</v>
      </c>
      <c r="I1655" s="661" t="s">
        <v>1777</v>
      </c>
      <c r="J1655" s="661" t="s">
        <v>1778</v>
      </c>
      <c r="K1655" s="661" t="s">
        <v>1779</v>
      </c>
      <c r="L1655" s="662">
        <v>119.7</v>
      </c>
      <c r="M1655" s="662">
        <v>359.1</v>
      </c>
      <c r="N1655" s="661">
        <v>3</v>
      </c>
      <c r="O1655" s="742">
        <v>2</v>
      </c>
      <c r="P1655" s="662">
        <v>239.4</v>
      </c>
      <c r="Q1655" s="677">
        <v>0.66666666666666663</v>
      </c>
      <c r="R1655" s="661">
        <v>2</v>
      </c>
      <c r="S1655" s="677">
        <v>0.66666666666666663</v>
      </c>
      <c r="T1655" s="742">
        <v>1.5</v>
      </c>
      <c r="U1655" s="700">
        <v>0.75</v>
      </c>
    </row>
    <row r="1656" spans="1:21" ht="14.4" customHeight="1" x14ac:dyDescent="0.3">
      <c r="A1656" s="660">
        <v>32</v>
      </c>
      <c r="B1656" s="661" t="s">
        <v>567</v>
      </c>
      <c r="C1656" s="661">
        <v>89301322</v>
      </c>
      <c r="D1656" s="740" t="s">
        <v>4384</v>
      </c>
      <c r="E1656" s="741" t="s">
        <v>2904</v>
      </c>
      <c r="F1656" s="661" t="s">
        <v>2867</v>
      </c>
      <c r="G1656" s="661" t="s">
        <v>2919</v>
      </c>
      <c r="H1656" s="661" t="s">
        <v>568</v>
      </c>
      <c r="I1656" s="661" t="s">
        <v>832</v>
      </c>
      <c r="J1656" s="661" t="s">
        <v>2920</v>
      </c>
      <c r="K1656" s="661" t="s">
        <v>2921</v>
      </c>
      <c r="L1656" s="662">
        <v>0</v>
      </c>
      <c r="M1656" s="662">
        <v>0</v>
      </c>
      <c r="N1656" s="661">
        <v>1</v>
      </c>
      <c r="O1656" s="742">
        <v>0.5</v>
      </c>
      <c r="P1656" s="662"/>
      <c r="Q1656" s="677"/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32</v>
      </c>
      <c r="B1657" s="661" t="s">
        <v>567</v>
      </c>
      <c r="C1657" s="661">
        <v>89301322</v>
      </c>
      <c r="D1657" s="740" t="s">
        <v>4384</v>
      </c>
      <c r="E1657" s="741" t="s">
        <v>2904</v>
      </c>
      <c r="F1657" s="661" t="s">
        <v>2867</v>
      </c>
      <c r="G1657" s="661" t="s">
        <v>2975</v>
      </c>
      <c r="H1657" s="661" t="s">
        <v>568</v>
      </c>
      <c r="I1657" s="661" t="s">
        <v>4332</v>
      </c>
      <c r="J1657" s="661" t="s">
        <v>4333</v>
      </c>
      <c r="K1657" s="661" t="s">
        <v>3548</v>
      </c>
      <c r="L1657" s="662">
        <v>85.27</v>
      </c>
      <c r="M1657" s="662">
        <v>255.81</v>
      </c>
      <c r="N1657" s="661">
        <v>3</v>
      </c>
      <c r="O1657" s="742">
        <v>1.5</v>
      </c>
      <c r="P1657" s="662">
        <v>255.81</v>
      </c>
      <c r="Q1657" s="677">
        <v>1</v>
      </c>
      <c r="R1657" s="661">
        <v>3</v>
      </c>
      <c r="S1657" s="677">
        <v>1</v>
      </c>
      <c r="T1657" s="742">
        <v>1.5</v>
      </c>
      <c r="U1657" s="700">
        <v>1</v>
      </c>
    </row>
    <row r="1658" spans="1:21" ht="14.4" customHeight="1" x14ac:dyDescent="0.3">
      <c r="A1658" s="660">
        <v>32</v>
      </c>
      <c r="B1658" s="661" t="s">
        <v>567</v>
      </c>
      <c r="C1658" s="661">
        <v>89301322</v>
      </c>
      <c r="D1658" s="740" t="s">
        <v>4384</v>
      </c>
      <c r="E1658" s="741" t="s">
        <v>2904</v>
      </c>
      <c r="F1658" s="661" t="s">
        <v>2867</v>
      </c>
      <c r="G1658" s="661" t="s">
        <v>2975</v>
      </c>
      <c r="H1658" s="661" t="s">
        <v>568</v>
      </c>
      <c r="I1658" s="661" t="s">
        <v>1712</v>
      </c>
      <c r="J1658" s="661" t="s">
        <v>1713</v>
      </c>
      <c r="K1658" s="661" t="s">
        <v>2760</v>
      </c>
      <c r="L1658" s="662">
        <v>170.52</v>
      </c>
      <c r="M1658" s="662">
        <v>170.52</v>
      </c>
      <c r="N1658" s="661">
        <v>1</v>
      </c>
      <c r="O1658" s="742">
        <v>1</v>
      </c>
      <c r="P1658" s="662">
        <v>170.52</v>
      </c>
      <c r="Q1658" s="677">
        <v>1</v>
      </c>
      <c r="R1658" s="661">
        <v>1</v>
      </c>
      <c r="S1658" s="677">
        <v>1</v>
      </c>
      <c r="T1658" s="742">
        <v>1</v>
      </c>
      <c r="U1658" s="700">
        <v>1</v>
      </c>
    </row>
    <row r="1659" spans="1:21" ht="14.4" customHeight="1" x14ac:dyDescent="0.3">
      <c r="A1659" s="660">
        <v>32</v>
      </c>
      <c r="B1659" s="661" t="s">
        <v>567</v>
      </c>
      <c r="C1659" s="661">
        <v>89301322</v>
      </c>
      <c r="D1659" s="740" t="s">
        <v>4384</v>
      </c>
      <c r="E1659" s="741" t="s">
        <v>2904</v>
      </c>
      <c r="F1659" s="661" t="s">
        <v>2867</v>
      </c>
      <c r="G1659" s="661" t="s">
        <v>3017</v>
      </c>
      <c r="H1659" s="661" t="s">
        <v>568</v>
      </c>
      <c r="I1659" s="661" t="s">
        <v>1716</v>
      </c>
      <c r="J1659" s="661" t="s">
        <v>1717</v>
      </c>
      <c r="K1659" s="661" t="s">
        <v>2760</v>
      </c>
      <c r="L1659" s="662">
        <v>66.819999999999993</v>
      </c>
      <c r="M1659" s="662">
        <v>200.45999999999998</v>
      </c>
      <c r="N1659" s="661">
        <v>3</v>
      </c>
      <c r="O1659" s="742">
        <v>1.5</v>
      </c>
      <c r="P1659" s="662">
        <v>200.45999999999998</v>
      </c>
      <c r="Q1659" s="677">
        <v>1</v>
      </c>
      <c r="R1659" s="661">
        <v>3</v>
      </c>
      <c r="S1659" s="677">
        <v>1</v>
      </c>
      <c r="T1659" s="742">
        <v>1.5</v>
      </c>
      <c r="U1659" s="700">
        <v>1</v>
      </c>
    </row>
    <row r="1660" spans="1:21" ht="14.4" customHeight="1" x14ac:dyDescent="0.3">
      <c r="A1660" s="660">
        <v>32</v>
      </c>
      <c r="B1660" s="661" t="s">
        <v>567</v>
      </c>
      <c r="C1660" s="661">
        <v>89301322</v>
      </c>
      <c r="D1660" s="740" t="s">
        <v>4384</v>
      </c>
      <c r="E1660" s="741" t="s">
        <v>2904</v>
      </c>
      <c r="F1660" s="661" t="s">
        <v>2867</v>
      </c>
      <c r="G1660" s="661" t="s">
        <v>3086</v>
      </c>
      <c r="H1660" s="661" t="s">
        <v>1453</v>
      </c>
      <c r="I1660" s="661" t="s">
        <v>1546</v>
      </c>
      <c r="J1660" s="661" t="s">
        <v>1547</v>
      </c>
      <c r="K1660" s="661" t="s">
        <v>2805</v>
      </c>
      <c r="L1660" s="662">
        <v>65.989999999999995</v>
      </c>
      <c r="M1660" s="662">
        <v>65.989999999999995</v>
      </c>
      <c r="N1660" s="661">
        <v>1</v>
      </c>
      <c r="O1660" s="742">
        <v>0.5</v>
      </c>
      <c r="P1660" s="662">
        <v>65.989999999999995</v>
      </c>
      <c r="Q1660" s="677">
        <v>1</v>
      </c>
      <c r="R1660" s="661">
        <v>1</v>
      </c>
      <c r="S1660" s="677">
        <v>1</v>
      </c>
      <c r="T1660" s="742">
        <v>0.5</v>
      </c>
      <c r="U1660" s="700">
        <v>1</v>
      </c>
    </row>
    <row r="1661" spans="1:21" ht="14.4" customHeight="1" x14ac:dyDescent="0.3">
      <c r="A1661" s="660">
        <v>32</v>
      </c>
      <c r="B1661" s="661" t="s">
        <v>567</v>
      </c>
      <c r="C1661" s="661">
        <v>89301322</v>
      </c>
      <c r="D1661" s="740" t="s">
        <v>4384</v>
      </c>
      <c r="E1661" s="741" t="s">
        <v>2904</v>
      </c>
      <c r="F1661" s="661" t="s">
        <v>2867</v>
      </c>
      <c r="G1661" s="661" t="s">
        <v>3070</v>
      </c>
      <c r="H1661" s="661" t="s">
        <v>568</v>
      </c>
      <c r="I1661" s="661" t="s">
        <v>1936</v>
      </c>
      <c r="J1661" s="661" t="s">
        <v>1937</v>
      </c>
      <c r="K1661" s="661" t="s">
        <v>1938</v>
      </c>
      <c r="L1661" s="662">
        <v>0</v>
      </c>
      <c r="M1661" s="662">
        <v>0</v>
      </c>
      <c r="N1661" s="661">
        <v>1</v>
      </c>
      <c r="O1661" s="742">
        <v>1</v>
      </c>
      <c r="P1661" s="662">
        <v>0</v>
      </c>
      <c r="Q1661" s="677"/>
      <c r="R1661" s="661">
        <v>1</v>
      </c>
      <c r="S1661" s="677">
        <v>1</v>
      </c>
      <c r="T1661" s="742">
        <v>1</v>
      </c>
      <c r="U1661" s="700">
        <v>1</v>
      </c>
    </row>
    <row r="1662" spans="1:21" ht="14.4" customHeight="1" x14ac:dyDescent="0.3">
      <c r="A1662" s="660">
        <v>32</v>
      </c>
      <c r="B1662" s="661" t="s">
        <v>567</v>
      </c>
      <c r="C1662" s="661">
        <v>89301322</v>
      </c>
      <c r="D1662" s="740" t="s">
        <v>4384</v>
      </c>
      <c r="E1662" s="741" t="s">
        <v>2904</v>
      </c>
      <c r="F1662" s="661" t="s">
        <v>2867</v>
      </c>
      <c r="G1662" s="661" t="s">
        <v>3301</v>
      </c>
      <c r="H1662" s="661" t="s">
        <v>568</v>
      </c>
      <c r="I1662" s="661" t="s">
        <v>3428</v>
      </c>
      <c r="J1662" s="661" t="s">
        <v>3429</v>
      </c>
      <c r="K1662" s="661" t="s">
        <v>3430</v>
      </c>
      <c r="L1662" s="662">
        <v>968.92</v>
      </c>
      <c r="M1662" s="662">
        <v>1937.84</v>
      </c>
      <c r="N1662" s="661">
        <v>2</v>
      </c>
      <c r="O1662" s="742">
        <v>1.5</v>
      </c>
      <c r="P1662" s="662">
        <v>1937.84</v>
      </c>
      <c r="Q1662" s="677">
        <v>1</v>
      </c>
      <c r="R1662" s="661">
        <v>2</v>
      </c>
      <c r="S1662" s="677">
        <v>1</v>
      </c>
      <c r="T1662" s="742">
        <v>1.5</v>
      </c>
      <c r="U1662" s="700">
        <v>1</v>
      </c>
    </row>
    <row r="1663" spans="1:21" ht="14.4" customHeight="1" x14ac:dyDescent="0.3">
      <c r="A1663" s="660">
        <v>32</v>
      </c>
      <c r="B1663" s="661" t="s">
        <v>567</v>
      </c>
      <c r="C1663" s="661">
        <v>89301322</v>
      </c>
      <c r="D1663" s="740" t="s">
        <v>4384</v>
      </c>
      <c r="E1663" s="741" t="s">
        <v>2904</v>
      </c>
      <c r="F1663" s="661" t="s">
        <v>2867</v>
      </c>
      <c r="G1663" s="661" t="s">
        <v>3301</v>
      </c>
      <c r="H1663" s="661" t="s">
        <v>568</v>
      </c>
      <c r="I1663" s="661" t="s">
        <v>3668</v>
      </c>
      <c r="J1663" s="661" t="s">
        <v>3669</v>
      </c>
      <c r="K1663" s="661" t="s">
        <v>3670</v>
      </c>
      <c r="L1663" s="662">
        <v>1937.84</v>
      </c>
      <c r="M1663" s="662">
        <v>3875.68</v>
      </c>
      <c r="N1663" s="661">
        <v>2</v>
      </c>
      <c r="O1663" s="742">
        <v>1</v>
      </c>
      <c r="P1663" s="662">
        <v>3875.68</v>
      </c>
      <c r="Q1663" s="677">
        <v>1</v>
      </c>
      <c r="R1663" s="661">
        <v>2</v>
      </c>
      <c r="S1663" s="677">
        <v>1</v>
      </c>
      <c r="T1663" s="742">
        <v>1</v>
      </c>
      <c r="U1663" s="700">
        <v>1</v>
      </c>
    </row>
    <row r="1664" spans="1:21" ht="14.4" customHeight="1" x14ac:dyDescent="0.3">
      <c r="A1664" s="660">
        <v>32</v>
      </c>
      <c r="B1664" s="661" t="s">
        <v>567</v>
      </c>
      <c r="C1664" s="661">
        <v>89301322</v>
      </c>
      <c r="D1664" s="740" t="s">
        <v>4384</v>
      </c>
      <c r="E1664" s="741" t="s">
        <v>2904</v>
      </c>
      <c r="F1664" s="661" t="s">
        <v>2867</v>
      </c>
      <c r="G1664" s="661" t="s">
        <v>4115</v>
      </c>
      <c r="H1664" s="661" t="s">
        <v>568</v>
      </c>
      <c r="I1664" s="661" t="s">
        <v>4334</v>
      </c>
      <c r="J1664" s="661" t="s">
        <v>4335</v>
      </c>
      <c r="K1664" s="661" t="s">
        <v>4336</v>
      </c>
      <c r="L1664" s="662">
        <v>45.47</v>
      </c>
      <c r="M1664" s="662">
        <v>45.47</v>
      </c>
      <c r="N1664" s="661">
        <v>1</v>
      </c>
      <c r="O1664" s="742">
        <v>1</v>
      </c>
      <c r="P1664" s="662"/>
      <c r="Q1664" s="677">
        <v>0</v>
      </c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32</v>
      </c>
      <c r="B1665" s="661" t="s">
        <v>567</v>
      </c>
      <c r="C1665" s="661">
        <v>89301322</v>
      </c>
      <c r="D1665" s="740" t="s">
        <v>4384</v>
      </c>
      <c r="E1665" s="741" t="s">
        <v>2904</v>
      </c>
      <c r="F1665" s="661" t="s">
        <v>2867</v>
      </c>
      <c r="G1665" s="661" t="s">
        <v>2976</v>
      </c>
      <c r="H1665" s="661" t="s">
        <v>568</v>
      </c>
      <c r="I1665" s="661" t="s">
        <v>2977</v>
      </c>
      <c r="J1665" s="661" t="s">
        <v>2978</v>
      </c>
      <c r="K1665" s="661" t="s">
        <v>2979</v>
      </c>
      <c r="L1665" s="662">
        <v>0</v>
      </c>
      <c r="M1665" s="662">
        <v>0</v>
      </c>
      <c r="N1665" s="661">
        <v>2</v>
      </c>
      <c r="O1665" s="742">
        <v>1</v>
      </c>
      <c r="P1665" s="662">
        <v>0</v>
      </c>
      <c r="Q1665" s="677"/>
      <c r="R1665" s="661">
        <v>2</v>
      </c>
      <c r="S1665" s="677">
        <v>1</v>
      </c>
      <c r="T1665" s="742">
        <v>1</v>
      </c>
      <c r="U1665" s="700">
        <v>1</v>
      </c>
    </row>
    <row r="1666" spans="1:21" ht="14.4" customHeight="1" x14ac:dyDescent="0.3">
      <c r="A1666" s="660">
        <v>32</v>
      </c>
      <c r="B1666" s="661" t="s">
        <v>567</v>
      </c>
      <c r="C1666" s="661">
        <v>89301322</v>
      </c>
      <c r="D1666" s="740" t="s">
        <v>4384</v>
      </c>
      <c r="E1666" s="741" t="s">
        <v>2904</v>
      </c>
      <c r="F1666" s="661" t="s">
        <v>2867</v>
      </c>
      <c r="G1666" s="661" t="s">
        <v>3149</v>
      </c>
      <c r="H1666" s="661" t="s">
        <v>568</v>
      </c>
      <c r="I1666" s="661" t="s">
        <v>4337</v>
      </c>
      <c r="J1666" s="661" t="s">
        <v>4338</v>
      </c>
      <c r="K1666" s="661" t="s">
        <v>4339</v>
      </c>
      <c r="L1666" s="662">
        <v>96.84</v>
      </c>
      <c r="M1666" s="662">
        <v>96.84</v>
      </c>
      <c r="N1666" s="661">
        <v>1</v>
      </c>
      <c r="O1666" s="742">
        <v>1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32</v>
      </c>
      <c r="B1667" s="661" t="s">
        <v>567</v>
      </c>
      <c r="C1667" s="661">
        <v>89301322</v>
      </c>
      <c r="D1667" s="740" t="s">
        <v>4384</v>
      </c>
      <c r="E1667" s="741" t="s">
        <v>2904</v>
      </c>
      <c r="F1667" s="661" t="s">
        <v>2867</v>
      </c>
      <c r="G1667" s="661" t="s">
        <v>3116</v>
      </c>
      <c r="H1667" s="661" t="s">
        <v>568</v>
      </c>
      <c r="I1667" s="661" t="s">
        <v>1209</v>
      </c>
      <c r="J1667" s="661" t="s">
        <v>924</v>
      </c>
      <c r="K1667" s="661" t="s">
        <v>3117</v>
      </c>
      <c r="L1667" s="662">
        <v>815.1</v>
      </c>
      <c r="M1667" s="662">
        <v>1630.2</v>
      </c>
      <c r="N1667" s="661">
        <v>2</v>
      </c>
      <c r="O1667" s="742">
        <v>0.5</v>
      </c>
      <c r="P1667" s="662">
        <v>1630.2</v>
      </c>
      <c r="Q1667" s="677">
        <v>1</v>
      </c>
      <c r="R1667" s="661">
        <v>2</v>
      </c>
      <c r="S1667" s="677">
        <v>1</v>
      </c>
      <c r="T1667" s="742">
        <v>0.5</v>
      </c>
      <c r="U1667" s="700">
        <v>1</v>
      </c>
    </row>
    <row r="1668" spans="1:21" ht="14.4" customHeight="1" x14ac:dyDescent="0.3">
      <c r="A1668" s="660">
        <v>32</v>
      </c>
      <c r="B1668" s="661" t="s">
        <v>567</v>
      </c>
      <c r="C1668" s="661">
        <v>89301322</v>
      </c>
      <c r="D1668" s="740" t="s">
        <v>4384</v>
      </c>
      <c r="E1668" s="741" t="s">
        <v>2904</v>
      </c>
      <c r="F1668" s="661" t="s">
        <v>2867</v>
      </c>
      <c r="G1668" s="661" t="s">
        <v>3116</v>
      </c>
      <c r="H1668" s="661" t="s">
        <v>568</v>
      </c>
      <c r="I1668" s="661" t="s">
        <v>4340</v>
      </c>
      <c r="J1668" s="661" t="s">
        <v>4341</v>
      </c>
      <c r="K1668" s="661" t="s">
        <v>4342</v>
      </c>
      <c r="L1668" s="662">
        <v>1847.49</v>
      </c>
      <c r="M1668" s="662">
        <v>3694.98</v>
      </c>
      <c r="N1668" s="661">
        <v>2</v>
      </c>
      <c r="O1668" s="742">
        <v>1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32</v>
      </c>
      <c r="B1669" s="661" t="s">
        <v>567</v>
      </c>
      <c r="C1669" s="661">
        <v>89301322</v>
      </c>
      <c r="D1669" s="740" t="s">
        <v>4384</v>
      </c>
      <c r="E1669" s="741" t="s">
        <v>2904</v>
      </c>
      <c r="F1669" s="661" t="s">
        <v>2867</v>
      </c>
      <c r="G1669" s="661" t="s">
        <v>2922</v>
      </c>
      <c r="H1669" s="661" t="s">
        <v>568</v>
      </c>
      <c r="I1669" s="661" t="s">
        <v>2923</v>
      </c>
      <c r="J1669" s="661" t="s">
        <v>2046</v>
      </c>
      <c r="K1669" s="661" t="s">
        <v>2924</v>
      </c>
      <c r="L1669" s="662">
        <v>0</v>
      </c>
      <c r="M1669" s="662">
        <v>0</v>
      </c>
      <c r="N1669" s="661">
        <v>1</v>
      </c>
      <c r="O1669" s="742">
        <v>0.5</v>
      </c>
      <c r="P1669" s="662">
        <v>0</v>
      </c>
      <c r="Q1669" s="677"/>
      <c r="R1669" s="661">
        <v>1</v>
      </c>
      <c r="S1669" s="677">
        <v>1</v>
      </c>
      <c r="T1669" s="742">
        <v>0.5</v>
      </c>
      <c r="U1669" s="700">
        <v>1</v>
      </c>
    </row>
    <row r="1670" spans="1:21" ht="14.4" customHeight="1" x14ac:dyDescent="0.3">
      <c r="A1670" s="660">
        <v>32</v>
      </c>
      <c r="B1670" s="661" t="s">
        <v>567</v>
      </c>
      <c r="C1670" s="661">
        <v>89301322</v>
      </c>
      <c r="D1670" s="740" t="s">
        <v>4384</v>
      </c>
      <c r="E1670" s="741" t="s">
        <v>2904</v>
      </c>
      <c r="F1670" s="661" t="s">
        <v>2867</v>
      </c>
      <c r="G1670" s="661" t="s">
        <v>3474</v>
      </c>
      <c r="H1670" s="661" t="s">
        <v>568</v>
      </c>
      <c r="I1670" s="661" t="s">
        <v>3982</v>
      </c>
      <c r="J1670" s="661" t="s">
        <v>3476</v>
      </c>
      <c r="K1670" s="661" t="s">
        <v>1415</v>
      </c>
      <c r="L1670" s="662">
        <v>12596.28</v>
      </c>
      <c r="M1670" s="662">
        <v>12596.28</v>
      </c>
      <c r="N1670" s="661">
        <v>1</v>
      </c>
      <c r="O1670" s="742">
        <v>1</v>
      </c>
      <c r="P1670" s="662">
        <v>12596.28</v>
      </c>
      <c r="Q1670" s="677">
        <v>1</v>
      </c>
      <c r="R1670" s="661">
        <v>1</v>
      </c>
      <c r="S1670" s="677">
        <v>1</v>
      </c>
      <c r="T1670" s="742">
        <v>1</v>
      </c>
      <c r="U1670" s="700">
        <v>1</v>
      </c>
    </row>
    <row r="1671" spans="1:21" ht="14.4" customHeight="1" x14ac:dyDescent="0.3">
      <c r="A1671" s="660">
        <v>32</v>
      </c>
      <c r="B1671" s="661" t="s">
        <v>567</v>
      </c>
      <c r="C1671" s="661">
        <v>89301322</v>
      </c>
      <c r="D1671" s="740" t="s">
        <v>4384</v>
      </c>
      <c r="E1671" s="741" t="s">
        <v>2904</v>
      </c>
      <c r="F1671" s="661" t="s">
        <v>2867</v>
      </c>
      <c r="G1671" s="661" t="s">
        <v>2925</v>
      </c>
      <c r="H1671" s="661" t="s">
        <v>568</v>
      </c>
      <c r="I1671" s="661" t="s">
        <v>1821</v>
      </c>
      <c r="J1671" s="661" t="s">
        <v>1822</v>
      </c>
      <c r="K1671" s="661" t="s">
        <v>2781</v>
      </c>
      <c r="L1671" s="662">
        <v>2991.23</v>
      </c>
      <c r="M1671" s="662">
        <v>44868.450000000004</v>
      </c>
      <c r="N1671" s="661">
        <v>15</v>
      </c>
      <c r="O1671" s="742">
        <v>8.5</v>
      </c>
      <c r="P1671" s="662">
        <v>38885.990000000005</v>
      </c>
      <c r="Q1671" s="677">
        <v>0.8666666666666667</v>
      </c>
      <c r="R1671" s="661">
        <v>13</v>
      </c>
      <c r="S1671" s="677">
        <v>0.8666666666666667</v>
      </c>
      <c r="T1671" s="742">
        <v>7.5</v>
      </c>
      <c r="U1671" s="700">
        <v>0.88235294117647056</v>
      </c>
    </row>
    <row r="1672" spans="1:21" ht="14.4" customHeight="1" x14ac:dyDescent="0.3">
      <c r="A1672" s="660">
        <v>32</v>
      </c>
      <c r="B1672" s="661" t="s">
        <v>567</v>
      </c>
      <c r="C1672" s="661">
        <v>89301322</v>
      </c>
      <c r="D1672" s="740" t="s">
        <v>4384</v>
      </c>
      <c r="E1672" s="741" t="s">
        <v>2904</v>
      </c>
      <c r="F1672" s="661" t="s">
        <v>2867</v>
      </c>
      <c r="G1672" s="661" t="s">
        <v>2925</v>
      </c>
      <c r="H1672" s="661" t="s">
        <v>568</v>
      </c>
      <c r="I1672" s="661" t="s">
        <v>2982</v>
      </c>
      <c r="J1672" s="661" t="s">
        <v>1822</v>
      </c>
      <c r="K1672" s="661" t="s">
        <v>2983</v>
      </c>
      <c r="L1672" s="662">
        <v>748.21</v>
      </c>
      <c r="M1672" s="662">
        <v>2244.63</v>
      </c>
      <c r="N1672" s="661">
        <v>3</v>
      </c>
      <c r="O1672" s="742">
        <v>2</v>
      </c>
      <c r="P1672" s="662">
        <v>1496.42</v>
      </c>
      <c r="Q1672" s="677">
        <v>0.66666666666666663</v>
      </c>
      <c r="R1672" s="661">
        <v>2</v>
      </c>
      <c r="S1672" s="677">
        <v>0.66666666666666663</v>
      </c>
      <c r="T1672" s="742">
        <v>1.5</v>
      </c>
      <c r="U1672" s="700">
        <v>0.75</v>
      </c>
    </row>
    <row r="1673" spans="1:21" ht="14.4" customHeight="1" x14ac:dyDescent="0.3">
      <c r="A1673" s="660">
        <v>32</v>
      </c>
      <c r="B1673" s="661" t="s">
        <v>567</v>
      </c>
      <c r="C1673" s="661">
        <v>89301322</v>
      </c>
      <c r="D1673" s="740" t="s">
        <v>4384</v>
      </c>
      <c r="E1673" s="741" t="s">
        <v>2904</v>
      </c>
      <c r="F1673" s="661" t="s">
        <v>2867</v>
      </c>
      <c r="G1673" s="661" t="s">
        <v>2930</v>
      </c>
      <c r="H1673" s="661" t="s">
        <v>568</v>
      </c>
      <c r="I1673" s="661" t="s">
        <v>4218</v>
      </c>
      <c r="J1673" s="661" t="s">
        <v>4217</v>
      </c>
      <c r="K1673" s="661" t="s">
        <v>3155</v>
      </c>
      <c r="L1673" s="662">
        <v>63.7</v>
      </c>
      <c r="M1673" s="662">
        <v>63.7</v>
      </c>
      <c r="N1673" s="661">
        <v>1</v>
      </c>
      <c r="O1673" s="742">
        <v>0.5</v>
      </c>
      <c r="P1673" s="662">
        <v>63.7</v>
      </c>
      <c r="Q1673" s="677">
        <v>1</v>
      </c>
      <c r="R1673" s="661">
        <v>1</v>
      </c>
      <c r="S1673" s="677">
        <v>1</v>
      </c>
      <c r="T1673" s="742">
        <v>0.5</v>
      </c>
      <c r="U1673" s="700">
        <v>1</v>
      </c>
    </row>
    <row r="1674" spans="1:21" ht="14.4" customHeight="1" x14ac:dyDescent="0.3">
      <c r="A1674" s="660">
        <v>32</v>
      </c>
      <c r="B1674" s="661" t="s">
        <v>567</v>
      </c>
      <c r="C1674" s="661">
        <v>89301322</v>
      </c>
      <c r="D1674" s="740" t="s">
        <v>4384</v>
      </c>
      <c r="E1674" s="741" t="s">
        <v>2904</v>
      </c>
      <c r="F1674" s="661" t="s">
        <v>2867</v>
      </c>
      <c r="G1674" s="661" t="s">
        <v>2930</v>
      </c>
      <c r="H1674" s="661" t="s">
        <v>568</v>
      </c>
      <c r="I1674" s="661" t="s">
        <v>4343</v>
      </c>
      <c r="J1674" s="661" t="s">
        <v>4217</v>
      </c>
      <c r="K1674" s="661" t="s">
        <v>4344</v>
      </c>
      <c r="L1674" s="662">
        <v>127.39</v>
      </c>
      <c r="M1674" s="662">
        <v>127.39</v>
      </c>
      <c r="N1674" s="661">
        <v>1</v>
      </c>
      <c r="O1674" s="742">
        <v>0.5</v>
      </c>
      <c r="P1674" s="662">
        <v>127.39</v>
      </c>
      <c r="Q1674" s="677">
        <v>1</v>
      </c>
      <c r="R1674" s="661">
        <v>1</v>
      </c>
      <c r="S1674" s="677">
        <v>1</v>
      </c>
      <c r="T1674" s="742">
        <v>0.5</v>
      </c>
      <c r="U1674" s="700">
        <v>1</v>
      </c>
    </row>
    <row r="1675" spans="1:21" ht="14.4" customHeight="1" x14ac:dyDescent="0.3">
      <c r="A1675" s="660">
        <v>32</v>
      </c>
      <c r="B1675" s="661" t="s">
        <v>567</v>
      </c>
      <c r="C1675" s="661">
        <v>89301322</v>
      </c>
      <c r="D1675" s="740" t="s">
        <v>4384</v>
      </c>
      <c r="E1675" s="741" t="s">
        <v>2904</v>
      </c>
      <c r="F1675" s="661" t="s">
        <v>2867</v>
      </c>
      <c r="G1675" s="661" t="s">
        <v>2930</v>
      </c>
      <c r="H1675" s="661" t="s">
        <v>568</v>
      </c>
      <c r="I1675" s="661" t="s">
        <v>2931</v>
      </c>
      <c r="J1675" s="661" t="s">
        <v>2932</v>
      </c>
      <c r="K1675" s="661" t="s">
        <v>2933</v>
      </c>
      <c r="L1675" s="662">
        <v>0</v>
      </c>
      <c r="M1675" s="662">
        <v>0</v>
      </c>
      <c r="N1675" s="661">
        <v>1</v>
      </c>
      <c r="O1675" s="742">
        <v>0.5</v>
      </c>
      <c r="P1675" s="662">
        <v>0</v>
      </c>
      <c r="Q1675" s="677"/>
      <c r="R1675" s="661">
        <v>1</v>
      </c>
      <c r="S1675" s="677">
        <v>1</v>
      </c>
      <c r="T1675" s="742">
        <v>0.5</v>
      </c>
      <c r="U1675" s="700">
        <v>1</v>
      </c>
    </row>
    <row r="1676" spans="1:21" ht="14.4" customHeight="1" x14ac:dyDescent="0.3">
      <c r="A1676" s="660">
        <v>32</v>
      </c>
      <c r="B1676" s="661" t="s">
        <v>567</v>
      </c>
      <c r="C1676" s="661">
        <v>89301322</v>
      </c>
      <c r="D1676" s="740" t="s">
        <v>4384</v>
      </c>
      <c r="E1676" s="741" t="s">
        <v>2904</v>
      </c>
      <c r="F1676" s="661" t="s">
        <v>2867</v>
      </c>
      <c r="G1676" s="661" t="s">
        <v>2930</v>
      </c>
      <c r="H1676" s="661" t="s">
        <v>568</v>
      </c>
      <c r="I1676" s="661" t="s">
        <v>869</v>
      </c>
      <c r="J1676" s="661" t="s">
        <v>2932</v>
      </c>
      <c r="K1676" s="661" t="s">
        <v>3155</v>
      </c>
      <c r="L1676" s="662">
        <v>63.7</v>
      </c>
      <c r="M1676" s="662">
        <v>127.4</v>
      </c>
      <c r="N1676" s="661">
        <v>2</v>
      </c>
      <c r="O1676" s="742">
        <v>0.5</v>
      </c>
      <c r="P1676" s="662">
        <v>127.4</v>
      </c>
      <c r="Q1676" s="677">
        <v>1</v>
      </c>
      <c r="R1676" s="661">
        <v>2</v>
      </c>
      <c r="S1676" s="677">
        <v>1</v>
      </c>
      <c r="T1676" s="742">
        <v>0.5</v>
      </c>
      <c r="U1676" s="700">
        <v>1</v>
      </c>
    </row>
    <row r="1677" spans="1:21" ht="14.4" customHeight="1" x14ac:dyDescent="0.3">
      <c r="A1677" s="660">
        <v>32</v>
      </c>
      <c r="B1677" s="661" t="s">
        <v>567</v>
      </c>
      <c r="C1677" s="661">
        <v>89301322</v>
      </c>
      <c r="D1677" s="740" t="s">
        <v>4384</v>
      </c>
      <c r="E1677" s="741" t="s">
        <v>2904</v>
      </c>
      <c r="F1677" s="661" t="s">
        <v>2867</v>
      </c>
      <c r="G1677" s="661" t="s">
        <v>3361</v>
      </c>
      <c r="H1677" s="661" t="s">
        <v>1453</v>
      </c>
      <c r="I1677" s="661" t="s">
        <v>3431</v>
      </c>
      <c r="J1677" s="661" t="s">
        <v>2794</v>
      </c>
      <c r="K1677" s="661" t="s">
        <v>3432</v>
      </c>
      <c r="L1677" s="662">
        <v>848.49</v>
      </c>
      <c r="M1677" s="662">
        <v>848.49</v>
      </c>
      <c r="N1677" s="661">
        <v>1</v>
      </c>
      <c r="O1677" s="742">
        <v>0.5</v>
      </c>
      <c r="P1677" s="662">
        <v>848.49</v>
      </c>
      <c r="Q1677" s="677">
        <v>1</v>
      </c>
      <c r="R1677" s="661">
        <v>1</v>
      </c>
      <c r="S1677" s="677">
        <v>1</v>
      </c>
      <c r="T1677" s="742">
        <v>0.5</v>
      </c>
      <c r="U1677" s="700">
        <v>1</v>
      </c>
    </row>
    <row r="1678" spans="1:21" ht="14.4" customHeight="1" x14ac:dyDescent="0.3">
      <c r="A1678" s="660">
        <v>32</v>
      </c>
      <c r="B1678" s="661" t="s">
        <v>567</v>
      </c>
      <c r="C1678" s="661">
        <v>89301322</v>
      </c>
      <c r="D1678" s="740" t="s">
        <v>4384</v>
      </c>
      <c r="E1678" s="741" t="s">
        <v>2904</v>
      </c>
      <c r="F1678" s="661" t="s">
        <v>2867</v>
      </c>
      <c r="G1678" s="661" t="s">
        <v>3243</v>
      </c>
      <c r="H1678" s="661" t="s">
        <v>568</v>
      </c>
      <c r="I1678" s="661" t="s">
        <v>804</v>
      </c>
      <c r="J1678" s="661" t="s">
        <v>805</v>
      </c>
      <c r="K1678" s="661" t="s">
        <v>3244</v>
      </c>
      <c r="L1678" s="662">
        <v>156.77000000000001</v>
      </c>
      <c r="M1678" s="662">
        <v>1254.1600000000001</v>
      </c>
      <c r="N1678" s="661">
        <v>8</v>
      </c>
      <c r="O1678" s="742">
        <v>4.5</v>
      </c>
      <c r="P1678" s="662">
        <v>940.62</v>
      </c>
      <c r="Q1678" s="677">
        <v>0.75</v>
      </c>
      <c r="R1678" s="661">
        <v>6</v>
      </c>
      <c r="S1678" s="677">
        <v>0.75</v>
      </c>
      <c r="T1678" s="742">
        <v>2.5</v>
      </c>
      <c r="U1678" s="700">
        <v>0.55555555555555558</v>
      </c>
    </row>
    <row r="1679" spans="1:21" ht="14.4" customHeight="1" x14ac:dyDescent="0.3">
      <c r="A1679" s="660">
        <v>32</v>
      </c>
      <c r="B1679" s="661" t="s">
        <v>567</v>
      </c>
      <c r="C1679" s="661">
        <v>89301322</v>
      </c>
      <c r="D1679" s="740" t="s">
        <v>4384</v>
      </c>
      <c r="E1679" s="741" t="s">
        <v>2904</v>
      </c>
      <c r="F1679" s="661" t="s">
        <v>2867</v>
      </c>
      <c r="G1679" s="661" t="s">
        <v>3156</v>
      </c>
      <c r="H1679" s="661" t="s">
        <v>568</v>
      </c>
      <c r="I1679" s="661" t="s">
        <v>966</v>
      </c>
      <c r="J1679" s="661" t="s">
        <v>967</v>
      </c>
      <c r="K1679" s="661" t="s">
        <v>3157</v>
      </c>
      <c r="L1679" s="662">
        <v>420.07</v>
      </c>
      <c r="M1679" s="662">
        <v>3360.56</v>
      </c>
      <c r="N1679" s="661">
        <v>8</v>
      </c>
      <c r="O1679" s="742">
        <v>5</v>
      </c>
      <c r="P1679" s="662">
        <v>1260.21</v>
      </c>
      <c r="Q1679" s="677">
        <v>0.375</v>
      </c>
      <c r="R1679" s="661">
        <v>3</v>
      </c>
      <c r="S1679" s="677">
        <v>0.375</v>
      </c>
      <c r="T1679" s="742">
        <v>1.5</v>
      </c>
      <c r="U1679" s="700">
        <v>0.3</v>
      </c>
    </row>
    <row r="1680" spans="1:21" ht="14.4" customHeight="1" x14ac:dyDescent="0.3">
      <c r="A1680" s="660">
        <v>32</v>
      </c>
      <c r="B1680" s="661" t="s">
        <v>567</v>
      </c>
      <c r="C1680" s="661">
        <v>89301322</v>
      </c>
      <c r="D1680" s="740" t="s">
        <v>4384</v>
      </c>
      <c r="E1680" s="741" t="s">
        <v>2904</v>
      </c>
      <c r="F1680" s="661" t="s">
        <v>2867</v>
      </c>
      <c r="G1680" s="661" t="s">
        <v>3031</v>
      </c>
      <c r="H1680" s="661" t="s">
        <v>568</v>
      </c>
      <c r="I1680" s="661" t="s">
        <v>3032</v>
      </c>
      <c r="J1680" s="661" t="s">
        <v>3033</v>
      </c>
      <c r="K1680" s="661" t="s">
        <v>3034</v>
      </c>
      <c r="L1680" s="662">
        <v>0</v>
      </c>
      <c r="M1680" s="662">
        <v>0</v>
      </c>
      <c r="N1680" s="661">
        <v>3</v>
      </c>
      <c r="O1680" s="742">
        <v>2</v>
      </c>
      <c r="P1680" s="662">
        <v>0</v>
      </c>
      <c r="Q1680" s="677"/>
      <c r="R1680" s="661">
        <v>2</v>
      </c>
      <c r="S1680" s="677">
        <v>0.66666666666666663</v>
      </c>
      <c r="T1680" s="742">
        <v>1</v>
      </c>
      <c r="U1680" s="700">
        <v>0.5</v>
      </c>
    </row>
    <row r="1681" spans="1:21" ht="14.4" customHeight="1" x14ac:dyDescent="0.3">
      <c r="A1681" s="660">
        <v>32</v>
      </c>
      <c r="B1681" s="661" t="s">
        <v>567</v>
      </c>
      <c r="C1681" s="661">
        <v>89301322</v>
      </c>
      <c r="D1681" s="740" t="s">
        <v>4384</v>
      </c>
      <c r="E1681" s="741" t="s">
        <v>2904</v>
      </c>
      <c r="F1681" s="661" t="s">
        <v>2867</v>
      </c>
      <c r="G1681" s="661" t="s">
        <v>2934</v>
      </c>
      <c r="H1681" s="661" t="s">
        <v>568</v>
      </c>
      <c r="I1681" s="661" t="s">
        <v>1840</v>
      </c>
      <c r="J1681" s="661" t="s">
        <v>1841</v>
      </c>
      <c r="K1681" s="661" t="s">
        <v>2781</v>
      </c>
      <c r="L1681" s="662">
        <v>588.04999999999995</v>
      </c>
      <c r="M1681" s="662">
        <v>588.04999999999995</v>
      </c>
      <c r="N1681" s="661">
        <v>1</v>
      </c>
      <c r="O1681" s="742">
        <v>1</v>
      </c>
      <c r="P1681" s="662">
        <v>588.04999999999995</v>
      </c>
      <c r="Q1681" s="677">
        <v>1</v>
      </c>
      <c r="R1681" s="661">
        <v>1</v>
      </c>
      <c r="S1681" s="677">
        <v>1</v>
      </c>
      <c r="T1681" s="742">
        <v>1</v>
      </c>
      <c r="U1681" s="700">
        <v>1</v>
      </c>
    </row>
    <row r="1682" spans="1:21" ht="14.4" customHeight="1" x14ac:dyDescent="0.3">
      <c r="A1682" s="660">
        <v>32</v>
      </c>
      <c r="B1682" s="661" t="s">
        <v>567</v>
      </c>
      <c r="C1682" s="661">
        <v>89301322</v>
      </c>
      <c r="D1682" s="740" t="s">
        <v>4384</v>
      </c>
      <c r="E1682" s="741" t="s">
        <v>2904</v>
      </c>
      <c r="F1682" s="661" t="s">
        <v>2867</v>
      </c>
      <c r="G1682" s="661" t="s">
        <v>2934</v>
      </c>
      <c r="H1682" s="661" t="s">
        <v>568</v>
      </c>
      <c r="I1682" s="661" t="s">
        <v>3119</v>
      </c>
      <c r="J1682" s="661" t="s">
        <v>1841</v>
      </c>
      <c r="K1682" s="661" t="s">
        <v>3120</v>
      </c>
      <c r="L1682" s="662">
        <v>0</v>
      </c>
      <c r="M1682" s="662">
        <v>0</v>
      </c>
      <c r="N1682" s="661">
        <v>4</v>
      </c>
      <c r="O1682" s="742">
        <v>1.5</v>
      </c>
      <c r="P1682" s="662">
        <v>0</v>
      </c>
      <c r="Q1682" s="677"/>
      <c r="R1682" s="661">
        <v>4</v>
      </c>
      <c r="S1682" s="677">
        <v>1</v>
      </c>
      <c r="T1682" s="742">
        <v>1.5</v>
      </c>
      <c r="U1682" s="700">
        <v>1</v>
      </c>
    </row>
    <row r="1683" spans="1:21" ht="14.4" customHeight="1" x14ac:dyDescent="0.3">
      <c r="A1683" s="660">
        <v>32</v>
      </c>
      <c r="B1683" s="661" t="s">
        <v>567</v>
      </c>
      <c r="C1683" s="661">
        <v>89301322</v>
      </c>
      <c r="D1683" s="740" t="s">
        <v>4384</v>
      </c>
      <c r="E1683" s="741" t="s">
        <v>2904</v>
      </c>
      <c r="F1683" s="661" t="s">
        <v>2867</v>
      </c>
      <c r="G1683" s="661" t="s">
        <v>3012</v>
      </c>
      <c r="H1683" s="661" t="s">
        <v>568</v>
      </c>
      <c r="I1683" s="661" t="s">
        <v>3771</v>
      </c>
      <c r="J1683" s="661" t="s">
        <v>3014</v>
      </c>
      <c r="K1683" s="661"/>
      <c r="L1683" s="662">
        <v>0</v>
      </c>
      <c r="M1683" s="662">
        <v>0</v>
      </c>
      <c r="N1683" s="661">
        <v>1</v>
      </c>
      <c r="O1683" s="742">
        <v>1</v>
      </c>
      <c r="P1683" s="662">
        <v>0</v>
      </c>
      <c r="Q1683" s="677"/>
      <c r="R1683" s="661">
        <v>1</v>
      </c>
      <c r="S1683" s="677">
        <v>1</v>
      </c>
      <c r="T1683" s="742">
        <v>1</v>
      </c>
      <c r="U1683" s="700">
        <v>1</v>
      </c>
    </row>
    <row r="1684" spans="1:21" ht="14.4" customHeight="1" x14ac:dyDescent="0.3">
      <c r="A1684" s="660">
        <v>32</v>
      </c>
      <c r="B1684" s="661" t="s">
        <v>567</v>
      </c>
      <c r="C1684" s="661">
        <v>89301322</v>
      </c>
      <c r="D1684" s="740" t="s">
        <v>4384</v>
      </c>
      <c r="E1684" s="741" t="s">
        <v>2904</v>
      </c>
      <c r="F1684" s="661" t="s">
        <v>2867</v>
      </c>
      <c r="G1684" s="661" t="s">
        <v>2935</v>
      </c>
      <c r="H1684" s="661" t="s">
        <v>1453</v>
      </c>
      <c r="I1684" s="661" t="s">
        <v>4345</v>
      </c>
      <c r="J1684" s="661" t="s">
        <v>4125</v>
      </c>
      <c r="K1684" s="661" t="s">
        <v>4346</v>
      </c>
      <c r="L1684" s="662">
        <v>29.27</v>
      </c>
      <c r="M1684" s="662">
        <v>58.54</v>
      </c>
      <c r="N1684" s="661">
        <v>2</v>
      </c>
      <c r="O1684" s="742">
        <v>1</v>
      </c>
      <c r="P1684" s="662">
        <v>58.54</v>
      </c>
      <c r="Q1684" s="677">
        <v>1</v>
      </c>
      <c r="R1684" s="661">
        <v>2</v>
      </c>
      <c r="S1684" s="677">
        <v>1</v>
      </c>
      <c r="T1684" s="742">
        <v>1</v>
      </c>
      <c r="U1684" s="700">
        <v>1</v>
      </c>
    </row>
    <row r="1685" spans="1:21" ht="14.4" customHeight="1" x14ac:dyDescent="0.3">
      <c r="A1685" s="660">
        <v>32</v>
      </c>
      <c r="B1685" s="661" t="s">
        <v>567</v>
      </c>
      <c r="C1685" s="661">
        <v>89301322</v>
      </c>
      <c r="D1685" s="740" t="s">
        <v>4384</v>
      </c>
      <c r="E1685" s="741" t="s">
        <v>2904</v>
      </c>
      <c r="F1685" s="661" t="s">
        <v>2867</v>
      </c>
      <c r="G1685" s="661" t="s">
        <v>2939</v>
      </c>
      <c r="H1685" s="661" t="s">
        <v>568</v>
      </c>
      <c r="I1685" s="661" t="s">
        <v>2940</v>
      </c>
      <c r="J1685" s="661" t="s">
        <v>1736</v>
      </c>
      <c r="K1685" s="661" t="s">
        <v>2941</v>
      </c>
      <c r="L1685" s="662">
        <v>83.79</v>
      </c>
      <c r="M1685" s="662">
        <v>586.53000000000009</v>
      </c>
      <c r="N1685" s="661">
        <v>7</v>
      </c>
      <c r="O1685" s="742">
        <v>4.5</v>
      </c>
      <c r="P1685" s="662">
        <v>418.95000000000005</v>
      </c>
      <c r="Q1685" s="677">
        <v>0.7142857142857143</v>
      </c>
      <c r="R1685" s="661">
        <v>5</v>
      </c>
      <c r="S1685" s="677">
        <v>0.7142857142857143</v>
      </c>
      <c r="T1685" s="742">
        <v>3.5</v>
      </c>
      <c r="U1685" s="700">
        <v>0.77777777777777779</v>
      </c>
    </row>
    <row r="1686" spans="1:21" ht="14.4" customHeight="1" x14ac:dyDescent="0.3">
      <c r="A1686" s="660">
        <v>32</v>
      </c>
      <c r="B1686" s="661" t="s">
        <v>567</v>
      </c>
      <c r="C1686" s="661">
        <v>89301322</v>
      </c>
      <c r="D1686" s="740" t="s">
        <v>4384</v>
      </c>
      <c r="E1686" s="741" t="s">
        <v>2904</v>
      </c>
      <c r="F1686" s="661" t="s">
        <v>2867</v>
      </c>
      <c r="G1686" s="661" t="s">
        <v>3037</v>
      </c>
      <c r="H1686" s="661" t="s">
        <v>568</v>
      </c>
      <c r="I1686" s="661" t="s">
        <v>3038</v>
      </c>
      <c r="J1686" s="661" t="s">
        <v>3039</v>
      </c>
      <c r="K1686" s="661" t="s">
        <v>3040</v>
      </c>
      <c r="L1686" s="662">
        <v>147.31</v>
      </c>
      <c r="M1686" s="662">
        <v>294.62</v>
      </c>
      <c r="N1686" s="661">
        <v>2</v>
      </c>
      <c r="O1686" s="742">
        <v>0.5</v>
      </c>
      <c r="P1686" s="662">
        <v>294.62</v>
      </c>
      <c r="Q1686" s="677">
        <v>1</v>
      </c>
      <c r="R1686" s="661">
        <v>2</v>
      </c>
      <c r="S1686" s="677">
        <v>1</v>
      </c>
      <c r="T1686" s="742">
        <v>0.5</v>
      </c>
      <c r="U1686" s="700">
        <v>1</v>
      </c>
    </row>
    <row r="1687" spans="1:21" ht="14.4" customHeight="1" x14ac:dyDescent="0.3">
      <c r="A1687" s="660">
        <v>32</v>
      </c>
      <c r="B1687" s="661" t="s">
        <v>567</v>
      </c>
      <c r="C1687" s="661">
        <v>89301322</v>
      </c>
      <c r="D1687" s="740" t="s">
        <v>4384</v>
      </c>
      <c r="E1687" s="741" t="s">
        <v>2904</v>
      </c>
      <c r="F1687" s="661" t="s">
        <v>2867</v>
      </c>
      <c r="G1687" s="661" t="s">
        <v>3041</v>
      </c>
      <c r="H1687" s="661" t="s">
        <v>568</v>
      </c>
      <c r="I1687" s="661" t="s">
        <v>774</v>
      </c>
      <c r="J1687" s="661" t="s">
        <v>3264</v>
      </c>
      <c r="K1687" s="661" t="s">
        <v>3265</v>
      </c>
      <c r="L1687" s="662">
        <v>73.989999999999995</v>
      </c>
      <c r="M1687" s="662">
        <v>73.989999999999995</v>
      </c>
      <c r="N1687" s="661">
        <v>1</v>
      </c>
      <c r="O1687" s="742">
        <v>1</v>
      </c>
      <c r="P1687" s="662"/>
      <c r="Q1687" s="677">
        <v>0</v>
      </c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32</v>
      </c>
      <c r="B1688" s="661" t="s">
        <v>567</v>
      </c>
      <c r="C1688" s="661">
        <v>89301322</v>
      </c>
      <c r="D1688" s="740" t="s">
        <v>4384</v>
      </c>
      <c r="E1688" s="741" t="s">
        <v>2904</v>
      </c>
      <c r="F1688" s="661" t="s">
        <v>2867</v>
      </c>
      <c r="G1688" s="661" t="s">
        <v>3437</v>
      </c>
      <c r="H1688" s="661" t="s">
        <v>568</v>
      </c>
      <c r="I1688" s="661" t="s">
        <v>2501</v>
      </c>
      <c r="J1688" s="661" t="s">
        <v>2502</v>
      </c>
      <c r="K1688" s="661" t="s">
        <v>3438</v>
      </c>
      <c r="L1688" s="662">
        <v>77.14</v>
      </c>
      <c r="M1688" s="662">
        <v>77.14</v>
      </c>
      <c r="N1688" s="661">
        <v>1</v>
      </c>
      <c r="O1688" s="742">
        <v>1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32</v>
      </c>
      <c r="B1689" s="661" t="s">
        <v>567</v>
      </c>
      <c r="C1689" s="661">
        <v>89301322</v>
      </c>
      <c r="D1689" s="740" t="s">
        <v>4384</v>
      </c>
      <c r="E1689" s="741" t="s">
        <v>2904</v>
      </c>
      <c r="F1689" s="661" t="s">
        <v>2867</v>
      </c>
      <c r="G1689" s="661" t="s">
        <v>3168</v>
      </c>
      <c r="H1689" s="661" t="s">
        <v>568</v>
      </c>
      <c r="I1689" s="661" t="s">
        <v>3169</v>
      </c>
      <c r="J1689" s="661" t="s">
        <v>3170</v>
      </c>
      <c r="K1689" s="661" t="s">
        <v>3171</v>
      </c>
      <c r="L1689" s="662">
        <v>29.54</v>
      </c>
      <c r="M1689" s="662">
        <v>88.62</v>
      </c>
      <c r="N1689" s="661">
        <v>3</v>
      </c>
      <c r="O1689" s="742">
        <v>1.5</v>
      </c>
      <c r="P1689" s="662">
        <v>88.62</v>
      </c>
      <c r="Q1689" s="677">
        <v>1</v>
      </c>
      <c r="R1689" s="661">
        <v>3</v>
      </c>
      <c r="S1689" s="677">
        <v>1</v>
      </c>
      <c r="T1689" s="742">
        <v>1.5</v>
      </c>
      <c r="U1689" s="700">
        <v>1</v>
      </c>
    </row>
    <row r="1690" spans="1:21" ht="14.4" customHeight="1" x14ac:dyDescent="0.3">
      <c r="A1690" s="660">
        <v>32</v>
      </c>
      <c r="B1690" s="661" t="s">
        <v>567</v>
      </c>
      <c r="C1690" s="661">
        <v>89301322</v>
      </c>
      <c r="D1690" s="740" t="s">
        <v>4384</v>
      </c>
      <c r="E1690" s="741" t="s">
        <v>2904</v>
      </c>
      <c r="F1690" s="661" t="s">
        <v>2867</v>
      </c>
      <c r="G1690" s="661" t="s">
        <v>3175</v>
      </c>
      <c r="H1690" s="661" t="s">
        <v>568</v>
      </c>
      <c r="I1690" s="661" t="s">
        <v>3176</v>
      </c>
      <c r="J1690" s="661" t="s">
        <v>3177</v>
      </c>
      <c r="K1690" s="661" t="s">
        <v>3178</v>
      </c>
      <c r="L1690" s="662">
        <v>5927.29</v>
      </c>
      <c r="M1690" s="662">
        <v>11854.58</v>
      </c>
      <c r="N1690" s="661">
        <v>2</v>
      </c>
      <c r="O1690" s="742">
        <v>0.5</v>
      </c>
      <c r="P1690" s="662"/>
      <c r="Q1690" s="677">
        <v>0</v>
      </c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32</v>
      </c>
      <c r="B1691" s="661" t="s">
        <v>567</v>
      </c>
      <c r="C1691" s="661">
        <v>89301322</v>
      </c>
      <c r="D1691" s="740" t="s">
        <v>4384</v>
      </c>
      <c r="E1691" s="741" t="s">
        <v>2904</v>
      </c>
      <c r="F1691" s="661" t="s">
        <v>2867</v>
      </c>
      <c r="G1691" s="661" t="s">
        <v>2942</v>
      </c>
      <c r="H1691" s="661" t="s">
        <v>568</v>
      </c>
      <c r="I1691" s="661" t="s">
        <v>808</v>
      </c>
      <c r="J1691" s="661" t="s">
        <v>2943</v>
      </c>
      <c r="K1691" s="661" t="s">
        <v>2944</v>
      </c>
      <c r="L1691" s="662">
        <v>88.76</v>
      </c>
      <c r="M1691" s="662">
        <v>798.84</v>
      </c>
      <c r="N1691" s="661">
        <v>9</v>
      </c>
      <c r="O1691" s="742">
        <v>3.5</v>
      </c>
      <c r="P1691" s="662">
        <v>710.08</v>
      </c>
      <c r="Q1691" s="677">
        <v>0.88888888888888895</v>
      </c>
      <c r="R1691" s="661">
        <v>8</v>
      </c>
      <c r="S1691" s="677">
        <v>0.88888888888888884</v>
      </c>
      <c r="T1691" s="742">
        <v>3</v>
      </c>
      <c r="U1691" s="700">
        <v>0.8571428571428571</v>
      </c>
    </row>
    <row r="1692" spans="1:21" ht="14.4" customHeight="1" x14ac:dyDescent="0.3">
      <c r="A1692" s="660">
        <v>32</v>
      </c>
      <c r="B1692" s="661" t="s">
        <v>567</v>
      </c>
      <c r="C1692" s="661">
        <v>89301322</v>
      </c>
      <c r="D1692" s="740" t="s">
        <v>4384</v>
      </c>
      <c r="E1692" s="741" t="s">
        <v>2904</v>
      </c>
      <c r="F1692" s="661" t="s">
        <v>2867</v>
      </c>
      <c r="G1692" s="661" t="s">
        <v>4347</v>
      </c>
      <c r="H1692" s="661" t="s">
        <v>568</v>
      </c>
      <c r="I1692" s="661" t="s">
        <v>4348</v>
      </c>
      <c r="J1692" s="661" t="s">
        <v>4349</v>
      </c>
      <c r="K1692" s="661" t="s">
        <v>2965</v>
      </c>
      <c r="L1692" s="662">
        <v>111.07</v>
      </c>
      <c r="M1692" s="662">
        <v>111.07</v>
      </c>
      <c r="N1692" s="661">
        <v>1</v>
      </c>
      <c r="O1692" s="742">
        <v>1</v>
      </c>
      <c r="P1692" s="662">
        <v>111.07</v>
      </c>
      <c r="Q1692" s="677">
        <v>1</v>
      </c>
      <c r="R1692" s="661">
        <v>1</v>
      </c>
      <c r="S1692" s="677">
        <v>1</v>
      </c>
      <c r="T1692" s="742">
        <v>1</v>
      </c>
      <c r="U1692" s="700">
        <v>1</v>
      </c>
    </row>
    <row r="1693" spans="1:21" ht="14.4" customHeight="1" x14ac:dyDescent="0.3">
      <c r="A1693" s="660">
        <v>32</v>
      </c>
      <c r="B1693" s="661" t="s">
        <v>567</v>
      </c>
      <c r="C1693" s="661">
        <v>89301322</v>
      </c>
      <c r="D1693" s="740" t="s">
        <v>4384</v>
      </c>
      <c r="E1693" s="741" t="s">
        <v>2904</v>
      </c>
      <c r="F1693" s="661" t="s">
        <v>2867</v>
      </c>
      <c r="G1693" s="661" t="s">
        <v>3369</v>
      </c>
      <c r="H1693" s="661" t="s">
        <v>1453</v>
      </c>
      <c r="I1693" s="661" t="s">
        <v>1558</v>
      </c>
      <c r="J1693" s="661" t="s">
        <v>1498</v>
      </c>
      <c r="K1693" s="661" t="s">
        <v>1559</v>
      </c>
      <c r="L1693" s="662">
        <v>0</v>
      </c>
      <c r="M1693" s="662">
        <v>0</v>
      </c>
      <c r="N1693" s="661">
        <v>1</v>
      </c>
      <c r="O1693" s="742">
        <v>0.5</v>
      </c>
      <c r="P1693" s="662"/>
      <c r="Q1693" s="677"/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32</v>
      </c>
      <c r="B1694" s="661" t="s">
        <v>567</v>
      </c>
      <c r="C1694" s="661">
        <v>89301322</v>
      </c>
      <c r="D1694" s="740" t="s">
        <v>4384</v>
      </c>
      <c r="E1694" s="741" t="s">
        <v>2904</v>
      </c>
      <c r="F1694" s="661" t="s">
        <v>2867</v>
      </c>
      <c r="G1694" s="661" t="s">
        <v>3053</v>
      </c>
      <c r="H1694" s="661" t="s">
        <v>568</v>
      </c>
      <c r="I1694" s="661" t="s">
        <v>1001</v>
      </c>
      <c r="J1694" s="661" t="s">
        <v>1002</v>
      </c>
      <c r="K1694" s="661" t="s">
        <v>1003</v>
      </c>
      <c r="L1694" s="662">
        <v>0</v>
      </c>
      <c r="M1694" s="662">
        <v>0</v>
      </c>
      <c r="N1694" s="661">
        <v>2</v>
      </c>
      <c r="O1694" s="742">
        <v>1.5</v>
      </c>
      <c r="P1694" s="662">
        <v>0</v>
      </c>
      <c r="Q1694" s="677"/>
      <c r="R1694" s="661">
        <v>2</v>
      </c>
      <c r="S1694" s="677">
        <v>1</v>
      </c>
      <c r="T1694" s="742">
        <v>1.5</v>
      </c>
      <c r="U1694" s="700">
        <v>1</v>
      </c>
    </row>
    <row r="1695" spans="1:21" ht="14.4" customHeight="1" x14ac:dyDescent="0.3">
      <c r="A1695" s="660">
        <v>32</v>
      </c>
      <c r="B1695" s="661" t="s">
        <v>567</v>
      </c>
      <c r="C1695" s="661">
        <v>89301322</v>
      </c>
      <c r="D1695" s="740" t="s">
        <v>4384</v>
      </c>
      <c r="E1695" s="741" t="s">
        <v>2904</v>
      </c>
      <c r="F1695" s="661" t="s">
        <v>2867</v>
      </c>
      <c r="G1695" s="661" t="s">
        <v>2995</v>
      </c>
      <c r="H1695" s="661" t="s">
        <v>568</v>
      </c>
      <c r="I1695" s="661" t="s">
        <v>3497</v>
      </c>
      <c r="J1695" s="661" t="s">
        <v>3498</v>
      </c>
      <c r="K1695" s="661" t="s">
        <v>3499</v>
      </c>
      <c r="L1695" s="662">
        <v>0</v>
      </c>
      <c r="M1695" s="662">
        <v>0</v>
      </c>
      <c r="N1695" s="661">
        <v>1</v>
      </c>
      <c r="O1695" s="742">
        <v>0.5</v>
      </c>
      <c r="P1695" s="662">
        <v>0</v>
      </c>
      <c r="Q1695" s="677"/>
      <c r="R1695" s="661">
        <v>1</v>
      </c>
      <c r="S1695" s="677">
        <v>1</v>
      </c>
      <c r="T1695" s="742">
        <v>0.5</v>
      </c>
      <c r="U1695" s="700">
        <v>1</v>
      </c>
    </row>
    <row r="1696" spans="1:21" ht="14.4" customHeight="1" x14ac:dyDescent="0.3">
      <c r="A1696" s="660">
        <v>32</v>
      </c>
      <c r="B1696" s="661" t="s">
        <v>567</v>
      </c>
      <c r="C1696" s="661">
        <v>89301322</v>
      </c>
      <c r="D1696" s="740" t="s">
        <v>4384</v>
      </c>
      <c r="E1696" s="741" t="s">
        <v>2904</v>
      </c>
      <c r="F1696" s="661" t="s">
        <v>2867</v>
      </c>
      <c r="G1696" s="661" t="s">
        <v>2995</v>
      </c>
      <c r="H1696" s="661" t="s">
        <v>568</v>
      </c>
      <c r="I1696" s="661" t="s">
        <v>4316</v>
      </c>
      <c r="J1696" s="661" t="s">
        <v>3498</v>
      </c>
      <c r="K1696" s="661" t="s">
        <v>3322</v>
      </c>
      <c r="L1696" s="662">
        <v>0</v>
      </c>
      <c r="M1696" s="662">
        <v>0</v>
      </c>
      <c r="N1696" s="661">
        <v>1</v>
      </c>
      <c r="O1696" s="742">
        <v>0.5</v>
      </c>
      <c r="P1696" s="662"/>
      <c r="Q1696" s="677"/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32</v>
      </c>
      <c r="B1697" s="661" t="s">
        <v>567</v>
      </c>
      <c r="C1697" s="661">
        <v>89301322</v>
      </c>
      <c r="D1697" s="740" t="s">
        <v>4384</v>
      </c>
      <c r="E1697" s="741" t="s">
        <v>2904</v>
      </c>
      <c r="F1697" s="661" t="s">
        <v>2867</v>
      </c>
      <c r="G1697" s="661" t="s">
        <v>4350</v>
      </c>
      <c r="H1697" s="661" t="s">
        <v>568</v>
      </c>
      <c r="I1697" s="661" t="s">
        <v>4351</v>
      </c>
      <c r="J1697" s="661" t="s">
        <v>4352</v>
      </c>
      <c r="K1697" s="661" t="s">
        <v>3052</v>
      </c>
      <c r="L1697" s="662">
        <v>552.41</v>
      </c>
      <c r="M1697" s="662">
        <v>552.41</v>
      </c>
      <c r="N1697" s="661">
        <v>1</v>
      </c>
      <c r="O1697" s="742">
        <v>0.5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32</v>
      </c>
      <c r="B1698" s="661" t="s">
        <v>567</v>
      </c>
      <c r="C1698" s="661">
        <v>89301322</v>
      </c>
      <c r="D1698" s="740" t="s">
        <v>4384</v>
      </c>
      <c r="E1698" s="741" t="s">
        <v>2904</v>
      </c>
      <c r="F1698" s="661" t="s">
        <v>2867</v>
      </c>
      <c r="G1698" s="661" t="s">
        <v>4350</v>
      </c>
      <c r="H1698" s="661" t="s">
        <v>568</v>
      </c>
      <c r="I1698" s="661" t="s">
        <v>4353</v>
      </c>
      <c r="J1698" s="661" t="s">
        <v>4354</v>
      </c>
      <c r="K1698" s="661" t="s">
        <v>4355</v>
      </c>
      <c r="L1698" s="662">
        <v>552.41</v>
      </c>
      <c r="M1698" s="662">
        <v>2209.64</v>
      </c>
      <c r="N1698" s="661">
        <v>4</v>
      </c>
      <c r="O1698" s="742">
        <v>0.5</v>
      </c>
      <c r="P1698" s="662">
        <v>2209.64</v>
      </c>
      <c r="Q1698" s="677">
        <v>1</v>
      </c>
      <c r="R1698" s="661">
        <v>4</v>
      </c>
      <c r="S1698" s="677">
        <v>1</v>
      </c>
      <c r="T1698" s="742">
        <v>0.5</v>
      </c>
      <c r="U1698" s="700">
        <v>1</v>
      </c>
    </row>
    <row r="1699" spans="1:21" ht="14.4" customHeight="1" x14ac:dyDescent="0.3">
      <c r="A1699" s="660">
        <v>32</v>
      </c>
      <c r="B1699" s="661" t="s">
        <v>567</v>
      </c>
      <c r="C1699" s="661">
        <v>89301322</v>
      </c>
      <c r="D1699" s="740" t="s">
        <v>4384</v>
      </c>
      <c r="E1699" s="741" t="s">
        <v>2904</v>
      </c>
      <c r="F1699" s="661" t="s">
        <v>2867</v>
      </c>
      <c r="G1699" s="661" t="s">
        <v>4350</v>
      </c>
      <c r="H1699" s="661" t="s">
        <v>568</v>
      </c>
      <c r="I1699" s="661" t="s">
        <v>4356</v>
      </c>
      <c r="J1699" s="661" t="s">
        <v>4354</v>
      </c>
      <c r="K1699" s="661" t="s">
        <v>4357</v>
      </c>
      <c r="L1699" s="662">
        <v>784</v>
      </c>
      <c r="M1699" s="662">
        <v>2352</v>
      </c>
      <c r="N1699" s="661">
        <v>3</v>
      </c>
      <c r="O1699" s="742">
        <v>0.5</v>
      </c>
      <c r="P1699" s="662">
        <v>2352</v>
      </c>
      <c r="Q1699" s="677">
        <v>1</v>
      </c>
      <c r="R1699" s="661">
        <v>3</v>
      </c>
      <c r="S1699" s="677">
        <v>1</v>
      </c>
      <c r="T1699" s="742">
        <v>0.5</v>
      </c>
      <c r="U1699" s="700">
        <v>1</v>
      </c>
    </row>
    <row r="1700" spans="1:21" ht="14.4" customHeight="1" x14ac:dyDescent="0.3">
      <c r="A1700" s="660">
        <v>32</v>
      </c>
      <c r="B1700" s="661" t="s">
        <v>567</v>
      </c>
      <c r="C1700" s="661">
        <v>89301322</v>
      </c>
      <c r="D1700" s="740" t="s">
        <v>4384</v>
      </c>
      <c r="E1700" s="741" t="s">
        <v>2904</v>
      </c>
      <c r="F1700" s="661" t="s">
        <v>2867</v>
      </c>
      <c r="G1700" s="661" t="s">
        <v>3791</v>
      </c>
      <c r="H1700" s="661" t="s">
        <v>568</v>
      </c>
      <c r="I1700" s="661" t="s">
        <v>846</v>
      </c>
      <c r="J1700" s="661" t="s">
        <v>3792</v>
      </c>
      <c r="K1700" s="661" t="s">
        <v>3793</v>
      </c>
      <c r="L1700" s="662">
        <v>53.57</v>
      </c>
      <c r="M1700" s="662">
        <v>214.28</v>
      </c>
      <c r="N1700" s="661">
        <v>4</v>
      </c>
      <c r="O1700" s="742">
        <v>3</v>
      </c>
      <c r="P1700" s="662">
        <v>214.28</v>
      </c>
      <c r="Q1700" s="677">
        <v>1</v>
      </c>
      <c r="R1700" s="661">
        <v>4</v>
      </c>
      <c r="S1700" s="677">
        <v>1</v>
      </c>
      <c r="T1700" s="742">
        <v>3</v>
      </c>
      <c r="U1700" s="700">
        <v>1</v>
      </c>
    </row>
    <row r="1701" spans="1:21" ht="14.4" customHeight="1" x14ac:dyDescent="0.3">
      <c r="A1701" s="660">
        <v>32</v>
      </c>
      <c r="B1701" s="661" t="s">
        <v>567</v>
      </c>
      <c r="C1701" s="661">
        <v>89301322</v>
      </c>
      <c r="D1701" s="740" t="s">
        <v>4384</v>
      </c>
      <c r="E1701" s="741" t="s">
        <v>2904</v>
      </c>
      <c r="F1701" s="661" t="s">
        <v>2867</v>
      </c>
      <c r="G1701" s="661" t="s">
        <v>3505</v>
      </c>
      <c r="H1701" s="661" t="s">
        <v>568</v>
      </c>
      <c r="I1701" s="661" t="s">
        <v>1727</v>
      </c>
      <c r="J1701" s="661" t="s">
        <v>1728</v>
      </c>
      <c r="K1701" s="661" t="s">
        <v>1729</v>
      </c>
      <c r="L1701" s="662">
        <v>115.13</v>
      </c>
      <c r="M1701" s="662">
        <v>115.13</v>
      </c>
      <c r="N1701" s="661">
        <v>1</v>
      </c>
      <c r="O1701" s="742">
        <v>0.5</v>
      </c>
      <c r="P1701" s="662">
        <v>115.13</v>
      </c>
      <c r="Q1701" s="677">
        <v>1</v>
      </c>
      <c r="R1701" s="661">
        <v>1</v>
      </c>
      <c r="S1701" s="677">
        <v>1</v>
      </c>
      <c r="T1701" s="742">
        <v>0.5</v>
      </c>
      <c r="U1701" s="700">
        <v>1</v>
      </c>
    </row>
    <row r="1702" spans="1:21" ht="14.4" customHeight="1" x14ac:dyDescent="0.3">
      <c r="A1702" s="660">
        <v>32</v>
      </c>
      <c r="B1702" s="661" t="s">
        <v>567</v>
      </c>
      <c r="C1702" s="661">
        <v>89301322</v>
      </c>
      <c r="D1702" s="740" t="s">
        <v>4384</v>
      </c>
      <c r="E1702" s="741" t="s">
        <v>2904</v>
      </c>
      <c r="F1702" s="661" t="s">
        <v>2867</v>
      </c>
      <c r="G1702" s="661" t="s">
        <v>2949</v>
      </c>
      <c r="H1702" s="661" t="s">
        <v>1453</v>
      </c>
      <c r="I1702" s="661" t="s">
        <v>1587</v>
      </c>
      <c r="J1702" s="661" t="s">
        <v>1479</v>
      </c>
      <c r="K1702" s="661" t="s">
        <v>1588</v>
      </c>
      <c r="L1702" s="662">
        <v>407.55</v>
      </c>
      <c r="M1702" s="662">
        <v>2445.3000000000002</v>
      </c>
      <c r="N1702" s="661">
        <v>6</v>
      </c>
      <c r="O1702" s="742">
        <v>2</v>
      </c>
      <c r="P1702" s="662">
        <v>815.1</v>
      </c>
      <c r="Q1702" s="677">
        <v>0.33333333333333331</v>
      </c>
      <c r="R1702" s="661">
        <v>2</v>
      </c>
      <c r="S1702" s="677">
        <v>0.33333333333333331</v>
      </c>
      <c r="T1702" s="742">
        <v>0.5</v>
      </c>
      <c r="U1702" s="700">
        <v>0.25</v>
      </c>
    </row>
    <row r="1703" spans="1:21" ht="14.4" customHeight="1" x14ac:dyDescent="0.3">
      <c r="A1703" s="660">
        <v>32</v>
      </c>
      <c r="B1703" s="661" t="s">
        <v>567</v>
      </c>
      <c r="C1703" s="661">
        <v>89301322</v>
      </c>
      <c r="D1703" s="740" t="s">
        <v>4384</v>
      </c>
      <c r="E1703" s="741" t="s">
        <v>2904</v>
      </c>
      <c r="F1703" s="661" t="s">
        <v>2867</v>
      </c>
      <c r="G1703" s="661" t="s">
        <v>2949</v>
      </c>
      <c r="H1703" s="661" t="s">
        <v>1453</v>
      </c>
      <c r="I1703" s="661" t="s">
        <v>1478</v>
      </c>
      <c r="J1703" s="661" t="s">
        <v>1479</v>
      </c>
      <c r="K1703" s="661" t="s">
        <v>1480</v>
      </c>
      <c r="L1703" s="662">
        <v>815.1</v>
      </c>
      <c r="M1703" s="662">
        <v>6520.8</v>
      </c>
      <c r="N1703" s="661">
        <v>8</v>
      </c>
      <c r="O1703" s="742">
        <v>2.5</v>
      </c>
      <c r="P1703" s="662">
        <v>6520.8</v>
      </c>
      <c r="Q1703" s="677">
        <v>1</v>
      </c>
      <c r="R1703" s="661">
        <v>8</v>
      </c>
      <c r="S1703" s="677">
        <v>1</v>
      </c>
      <c r="T1703" s="742">
        <v>2.5</v>
      </c>
      <c r="U1703" s="700">
        <v>1</v>
      </c>
    </row>
    <row r="1704" spans="1:21" ht="14.4" customHeight="1" x14ac:dyDescent="0.3">
      <c r="A1704" s="660">
        <v>32</v>
      </c>
      <c r="B1704" s="661" t="s">
        <v>567</v>
      </c>
      <c r="C1704" s="661">
        <v>89301322</v>
      </c>
      <c r="D1704" s="740" t="s">
        <v>4384</v>
      </c>
      <c r="E1704" s="741" t="s">
        <v>2904</v>
      </c>
      <c r="F1704" s="661" t="s">
        <v>2867</v>
      </c>
      <c r="G1704" s="661" t="s">
        <v>2949</v>
      </c>
      <c r="H1704" s="661" t="s">
        <v>1453</v>
      </c>
      <c r="I1704" s="661" t="s">
        <v>3374</v>
      </c>
      <c r="J1704" s="661" t="s">
        <v>1479</v>
      </c>
      <c r="K1704" s="661" t="s">
        <v>2850</v>
      </c>
      <c r="L1704" s="662">
        <v>1154.68</v>
      </c>
      <c r="M1704" s="662">
        <v>1154.68</v>
      </c>
      <c r="N1704" s="661">
        <v>1</v>
      </c>
      <c r="O1704" s="742">
        <v>0.5</v>
      </c>
      <c r="P1704" s="662">
        <v>1154.68</v>
      </c>
      <c r="Q1704" s="677">
        <v>1</v>
      </c>
      <c r="R1704" s="661">
        <v>1</v>
      </c>
      <c r="S1704" s="677">
        <v>1</v>
      </c>
      <c r="T1704" s="742">
        <v>0.5</v>
      </c>
      <c r="U1704" s="700">
        <v>1</v>
      </c>
    </row>
    <row r="1705" spans="1:21" ht="14.4" customHeight="1" x14ac:dyDescent="0.3">
      <c r="A1705" s="660">
        <v>32</v>
      </c>
      <c r="B1705" s="661" t="s">
        <v>567</v>
      </c>
      <c r="C1705" s="661">
        <v>89301322</v>
      </c>
      <c r="D1705" s="740" t="s">
        <v>4384</v>
      </c>
      <c r="E1705" s="741" t="s">
        <v>2904</v>
      </c>
      <c r="F1705" s="661" t="s">
        <v>2867</v>
      </c>
      <c r="G1705" s="661" t="s">
        <v>2949</v>
      </c>
      <c r="H1705" s="661" t="s">
        <v>1453</v>
      </c>
      <c r="I1705" s="661" t="s">
        <v>2360</v>
      </c>
      <c r="J1705" s="661" t="s">
        <v>2361</v>
      </c>
      <c r="K1705" s="661" t="s">
        <v>1480</v>
      </c>
      <c r="L1705" s="662">
        <v>1385.62</v>
      </c>
      <c r="M1705" s="662">
        <v>1385.62</v>
      </c>
      <c r="N1705" s="661">
        <v>1</v>
      </c>
      <c r="O1705" s="742">
        <v>1</v>
      </c>
      <c r="P1705" s="662">
        <v>1385.62</v>
      </c>
      <c r="Q1705" s="677">
        <v>1</v>
      </c>
      <c r="R1705" s="661">
        <v>1</v>
      </c>
      <c r="S1705" s="677">
        <v>1</v>
      </c>
      <c r="T1705" s="742">
        <v>1</v>
      </c>
      <c r="U1705" s="700">
        <v>1</v>
      </c>
    </row>
    <row r="1706" spans="1:21" ht="14.4" customHeight="1" x14ac:dyDescent="0.3">
      <c r="A1706" s="660">
        <v>32</v>
      </c>
      <c r="B1706" s="661" t="s">
        <v>567</v>
      </c>
      <c r="C1706" s="661">
        <v>89301322</v>
      </c>
      <c r="D1706" s="740" t="s">
        <v>4384</v>
      </c>
      <c r="E1706" s="741" t="s">
        <v>2904</v>
      </c>
      <c r="F1706" s="661" t="s">
        <v>2867</v>
      </c>
      <c r="G1706" s="661" t="s">
        <v>3000</v>
      </c>
      <c r="H1706" s="661" t="s">
        <v>568</v>
      </c>
      <c r="I1706" s="661" t="s">
        <v>3021</v>
      </c>
      <c r="J1706" s="661" t="s">
        <v>1724</v>
      </c>
      <c r="K1706" s="661" t="s">
        <v>2783</v>
      </c>
      <c r="L1706" s="662">
        <v>0</v>
      </c>
      <c r="M1706" s="662">
        <v>0</v>
      </c>
      <c r="N1706" s="661">
        <v>1</v>
      </c>
      <c r="O1706" s="742">
        <v>0.5</v>
      </c>
      <c r="P1706" s="662">
        <v>0</v>
      </c>
      <c r="Q1706" s="677"/>
      <c r="R1706" s="661">
        <v>1</v>
      </c>
      <c r="S1706" s="677">
        <v>1</v>
      </c>
      <c r="T1706" s="742">
        <v>0.5</v>
      </c>
      <c r="U1706" s="700">
        <v>1</v>
      </c>
    </row>
    <row r="1707" spans="1:21" ht="14.4" customHeight="1" x14ac:dyDescent="0.3">
      <c r="A1707" s="660">
        <v>32</v>
      </c>
      <c r="B1707" s="661" t="s">
        <v>567</v>
      </c>
      <c r="C1707" s="661">
        <v>89301322</v>
      </c>
      <c r="D1707" s="740" t="s">
        <v>4384</v>
      </c>
      <c r="E1707" s="741" t="s">
        <v>2904</v>
      </c>
      <c r="F1707" s="661" t="s">
        <v>2867</v>
      </c>
      <c r="G1707" s="661" t="s">
        <v>2954</v>
      </c>
      <c r="H1707" s="661" t="s">
        <v>568</v>
      </c>
      <c r="I1707" s="661" t="s">
        <v>2955</v>
      </c>
      <c r="J1707" s="661" t="s">
        <v>2956</v>
      </c>
      <c r="K1707" s="661" t="s">
        <v>2957</v>
      </c>
      <c r="L1707" s="662">
        <v>93.71</v>
      </c>
      <c r="M1707" s="662">
        <v>281.13</v>
      </c>
      <c r="N1707" s="661">
        <v>3</v>
      </c>
      <c r="O1707" s="742">
        <v>2</v>
      </c>
      <c r="P1707" s="662">
        <v>281.13</v>
      </c>
      <c r="Q1707" s="677">
        <v>1</v>
      </c>
      <c r="R1707" s="661">
        <v>3</v>
      </c>
      <c r="S1707" s="677">
        <v>1</v>
      </c>
      <c r="T1707" s="742">
        <v>2</v>
      </c>
      <c r="U1707" s="700">
        <v>1</v>
      </c>
    </row>
    <row r="1708" spans="1:21" ht="14.4" customHeight="1" x14ac:dyDescent="0.3">
      <c r="A1708" s="660">
        <v>32</v>
      </c>
      <c r="B1708" s="661" t="s">
        <v>567</v>
      </c>
      <c r="C1708" s="661">
        <v>89301322</v>
      </c>
      <c r="D1708" s="740" t="s">
        <v>4384</v>
      </c>
      <c r="E1708" s="741" t="s">
        <v>2904</v>
      </c>
      <c r="F1708" s="661" t="s">
        <v>2867</v>
      </c>
      <c r="G1708" s="661" t="s">
        <v>2954</v>
      </c>
      <c r="H1708" s="661" t="s">
        <v>568</v>
      </c>
      <c r="I1708" s="661" t="s">
        <v>3005</v>
      </c>
      <c r="J1708" s="661" t="s">
        <v>2956</v>
      </c>
      <c r="K1708" s="661" t="s">
        <v>722</v>
      </c>
      <c r="L1708" s="662">
        <v>301.2</v>
      </c>
      <c r="M1708" s="662">
        <v>2409.6</v>
      </c>
      <c r="N1708" s="661">
        <v>8</v>
      </c>
      <c r="O1708" s="742">
        <v>4.5</v>
      </c>
      <c r="P1708" s="662">
        <v>1506</v>
      </c>
      <c r="Q1708" s="677">
        <v>0.625</v>
      </c>
      <c r="R1708" s="661">
        <v>5</v>
      </c>
      <c r="S1708" s="677">
        <v>0.625</v>
      </c>
      <c r="T1708" s="742">
        <v>2.5</v>
      </c>
      <c r="U1708" s="700">
        <v>0.55555555555555558</v>
      </c>
    </row>
    <row r="1709" spans="1:21" ht="14.4" customHeight="1" x14ac:dyDescent="0.3">
      <c r="A1709" s="660">
        <v>32</v>
      </c>
      <c r="B1709" s="661" t="s">
        <v>567</v>
      </c>
      <c r="C1709" s="661">
        <v>89301322</v>
      </c>
      <c r="D1709" s="740" t="s">
        <v>4384</v>
      </c>
      <c r="E1709" s="741" t="s">
        <v>2904</v>
      </c>
      <c r="F1709" s="661" t="s">
        <v>2867</v>
      </c>
      <c r="G1709" s="661" t="s">
        <v>3375</v>
      </c>
      <c r="H1709" s="661" t="s">
        <v>1453</v>
      </c>
      <c r="I1709" s="661" t="s">
        <v>1599</v>
      </c>
      <c r="J1709" s="661" t="s">
        <v>1600</v>
      </c>
      <c r="K1709" s="661" t="s">
        <v>1601</v>
      </c>
      <c r="L1709" s="662">
        <v>475.77</v>
      </c>
      <c r="M1709" s="662">
        <v>1903.08</v>
      </c>
      <c r="N1709" s="661">
        <v>4</v>
      </c>
      <c r="O1709" s="742">
        <v>4</v>
      </c>
      <c r="P1709" s="662">
        <v>1903.08</v>
      </c>
      <c r="Q1709" s="677">
        <v>1</v>
      </c>
      <c r="R1709" s="661">
        <v>4</v>
      </c>
      <c r="S1709" s="677">
        <v>1</v>
      </c>
      <c r="T1709" s="742">
        <v>4</v>
      </c>
      <c r="U1709" s="700">
        <v>1</v>
      </c>
    </row>
    <row r="1710" spans="1:21" ht="14.4" customHeight="1" x14ac:dyDescent="0.3">
      <c r="A1710" s="660">
        <v>32</v>
      </c>
      <c r="B1710" s="661" t="s">
        <v>567</v>
      </c>
      <c r="C1710" s="661">
        <v>89301322</v>
      </c>
      <c r="D1710" s="740" t="s">
        <v>4384</v>
      </c>
      <c r="E1710" s="741" t="s">
        <v>2904</v>
      </c>
      <c r="F1710" s="661" t="s">
        <v>2867</v>
      </c>
      <c r="G1710" s="661" t="s">
        <v>3375</v>
      </c>
      <c r="H1710" s="661" t="s">
        <v>1453</v>
      </c>
      <c r="I1710" s="661" t="s">
        <v>3709</v>
      </c>
      <c r="J1710" s="661" t="s">
        <v>3710</v>
      </c>
      <c r="K1710" s="661" t="s">
        <v>3711</v>
      </c>
      <c r="L1710" s="662">
        <v>1300.49</v>
      </c>
      <c r="M1710" s="662">
        <v>1300.49</v>
      </c>
      <c r="N1710" s="661">
        <v>1</v>
      </c>
      <c r="O1710" s="742">
        <v>0.5</v>
      </c>
      <c r="P1710" s="662">
        <v>1300.49</v>
      </c>
      <c r="Q1710" s="677">
        <v>1</v>
      </c>
      <c r="R1710" s="661">
        <v>1</v>
      </c>
      <c r="S1710" s="677">
        <v>1</v>
      </c>
      <c r="T1710" s="742">
        <v>0.5</v>
      </c>
      <c r="U1710" s="700">
        <v>1</v>
      </c>
    </row>
    <row r="1711" spans="1:21" ht="14.4" customHeight="1" x14ac:dyDescent="0.3">
      <c r="A1711" s="660">
        <v>32</v>
      </c>
      <c r="B1711" s="661" t="s">
        <v>567</v>
      </c>
      <c r="C1711" s="661">
        <v>89301322</v>
      </c>
      <c r="D1711" s="740" t="s">
        <v>4384</v>
      </c>
      <c r="E1711" s="741" t="s">
        <v>2904</v>
      </c>
      <c r="F1711" s="661" t="s">
        <v>2867</v>
      </c>
      <c r="G1711" s="661" t="s">
        <v>3928</v>
      </c>
      <c r="H1711" s="661" t="s">
        <v>568</v>
      </c>
      <c r="I1711" s="661" t="s">
        <v>685</v>
      </c>
      <c r="J1711" s="661" t="s">
        <v>3929</v>
      </c>
      <c r="K1711" s="661" t="s">
        <v>1819</v>
      </c>
      <c r="L1711" s="662">
        <v>0</v>
      </c>
      <c r="M1711" s="662">
        <v>0</v>
      </c>
      <c r="N1711" s="661">
        <v>1</v>
      </c>
      <c r="O1711" s="742">
        <v>1</v>
      </c>
      <c r="P1711" s="662">
        <v>0</v>
      </c>
      <c r="Q1711" s="677"/>
      <c r="R1711" s="661">
        <v>1</v>
      </c>
      <c r="S1711" s="677">
        <v>1</v>
      </c>
      <c r="T1711" s="742">
        <v>1</v>
      </c>
      <c r="U1711" s="700">
        <v>1</v>
      </c>
    </row>
    <row r="1712" spans="1:21" ht="14.4" customHeight="1" x14ac:dyDescent="0.3">
      <c r="A1712" s="660">
        <v>32</v>
      </c>
      <c r="B1712" s="661" t="s">
        <v>567</v>
      </c>
      <c r="C1712" s="661">
        <v>89301322</v>
      </c>
      <c r="D1712" s="740" t="s">
        <v>4384</v>
      </c>
      <c r="E1712" s="741" t="s">
        <v>2904</v>
      </c>
      <c r="F1712" s="661" t="s">
        <v>2867</v>
      </c>
      <c r="G1712" s="661" t="s">
        <v>3513</v>
      </c>
      <c r="H1712" s="661" t="s">
        <v>568</v>
      </c>
      <c r="I1712" s="661" t="s">
        <v>1200</v>
      </c>
      <c r="J1712" s="661" t="s">
        <v>1201</v>
      </c>
      <c r="K1712" s="661" t="s">
        <v>1202</v>
      </c>
      <c r="L1712" s="662">
        <v>428.44</v>
      </c>
      <c r="M1712" s="662">
        <v>428.44</v>
      </c>
      <c r="N1712" s="661">
        <v>1</v>
      </c>
      <c r="O1712" s="742">
        <v>0.5</v>
      </c>
      <c r="P1712" s="662">
        <v>428.44</v>
      </c>
      <c r="Q1712" s="677">
        <v>1</v>
      </c>
      <c r="R1712" s="661">
        <v>1</v>
      </c>
      <c r="S1712" s="677">
        <v>1</v>
      </c>
      <c r="T1712" s="742">
        <v>0.5</v>
      </c>
      <c r="U1712" s="700">
        <v>1</v>
      </c>
    </row>
    <row r="1713" spans="1:21" ht="14.4" customHeight="1" x14ac:dyDescent="0.3">
      <c r="A1713" s="660">
        <v>32</v>
      </c>
      <c r="B1713" s="661" t="s">
        <v>567</v>
      </c>
      <c r="C1713" s="661">
        <v>89301322</v>
      </c>
      <c r="D1713" s="740" t="s">
        <v>4384</v>
      </c>
      <c r="E1713" s="741" t="s">
        <v>2904</v>
      </c>
      <c r="F1713" s="661" t="s">
        <v>2867</v>
      </c>
      <c r="G1713" s="661" t="s">
        <v>4358</v>
      </c>
      <c r="H1713" s="661" t="s">
        <v>568</v>
      </c>
      <c r="I1713" s="661" t="s">
        <v>1028</v>
      </c>
      <c r="J1713" s="661" t="s">
        <v>1029</v>
      </c>
      <c r="K1713" s="661" t="s">
        <v>1030</v>
      </c>
      <c r="L1713" s="662">
        <v>0</v>
      </c>
      <c r="M1713" s="662">
        <v>0</v>
      </c>
      <c r="N1713" s="661">
        <v>2</v>
      </c>
      <c r="O1713" s="742">
        <v>1.5</v>
      </c>
      <c r="P1713" s="662"/>
      <c r="Q1713" s="677"/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32</v>
      </c>
      <c r="B1714" s="661" t="s">
        <v>567</v>
      </c>
      <c r="C1714" s="661">
        <v>89301322</v>
      </c>
      <c r="D1714" s="740" t="s">
        <v>4384</v>
      </c>
      <c r="E1714" s="741" t="s">
        <v>2904</v>
      </c>
      <c r="F1714" s="661" t="s">
        <v>2867</v>
      </c>
      <c r="G1714" s="661" t="s">
        <v>2970</v>
      </c>
      <c r="H1714" s="661" t="s">
        <v>1453</v>
      </c>
      <c r="I1714" s="661" t="s">
        <v>3097</v>
      </c>
      <c r="J1714" s="661" t="s">
        <v>2972</v>
      </c>
      <c r="K1714" s="661" t="s">
        <v>3098</v>
      </c>
      <c r="L1714" s="662">
        <v>167.33</v>
      </c>
      <c r="M1714" s="662">
        <v>167.33</v>
      </c>
      <c r="N1714" s="661">
        <v>1</v>
      </c>
      <c r="O1714" s="742">
        <v>1</v>
      </c>
      <c r="P1714" s="662">
        <v>167.33</v>
      </c>
      <c r="Q1714" s="677">
        <v>1</v>
      </c>
      <c r="R1714" s="661">
        <v>1</v>
      </c>
      <c r="S1714" s="677">
        <v>1</v>
      </c>
      <c r="T1714" s="742">
        <v>1</v>
      </c>
      <c r="U1714" s="700">
        <v>1</v>
      </c>
    </row>
    <row r="1715" spans="1:21" ht="14.4" customHeight="1" x14ac:dyDescent="0.3">
      <c r="A1715" s="660">
        <v>32</v>
      </c>
      <c r="B1715" s="661" t="s">
        <v>567</v>
      </c>
      <c r="C1715" s="661">
        <v>89301322</v>
      </c>
      <c r="D1715" s="740" t="s">
        <v>4384</v>
      </c>
      <c r="E1715" s="741" t="s">
        <v>2904</v>
      </c>
      <c r="F1715" s="661" t="s">
        <v>2867</v>
      </c>
      <c r="G1715" s="661" t="s">
        <v>2970</v>
      </c>
      <c r="H1715" s="661" t="s">
        <v>1453</v>
      </c>
      <c r="I1715" s="661" t="s">
        <v>4359</v>
      </c>
      <c r="J1715" s="661" t="s">
        <v>3937</v>
      </c>
      <c r="K1715" s="661" t="s">
        <v>4360</v>
      </c>
      <c r="L1715" s="662">
        <v>93.71</v>
      </c>
      <c r="M1715" s="662">
        <v>93.71</v>
      </c>
      <c r="N1715" s="661">
        <v>1</v>
      </c>
      <c r="O1715" s="742">
        <v>0.5</v>
      </c>
      <c r="P1715" s="662"/>
      <c r="Q1715" s="677">
        <v>0</v>
      </c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32</v>
      </c>
      <c r="B1716" s="661" t="s">
        <v>567</v>
      </c>
      <c r="C1716" s="661">
        <v>89301322</v>
      </c>
      <c r="D1716" s="740" t="s">
        <v>4384</v>
      </c>
      <c r="E1716" s="741" t="s">
        <v>2904</v>
      </c>
      <c r="F1716" s="661" t="s">
        <v>2867</v>
      </c>
      <c r="G1716" s="661" t="s">
        <v>2970</v>
      </c>
      <c r="H1716" s="661" t="s">
        <v>1453</v>
      </c>
      <c r="I1716" s="661" t="s">
        <v>4361</v>
      </c>
      <c r="J1716" s="661" t="s">
        <v>3937</v>
      </c>
      <c r="K1716" s="661" t="s">
        <v>4362</v>
      </c>
      <c r="L1716" s="662">
        <v>0</v>
      </c>
      <c r="M1716" s="662">
        <v>0</v>
      </c>
      <c r="N1716" s="661">
        <v>1</v>
      </c>
      <c r="O1716" s="742">
        <v>0.5</v>
      </c>
      <c r="P1716" s="662"/>
      <c r="Q1716" s="677"/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32</v>
      </c>
      <c r="B1717" s="661" t="s">
        <v>567</v>
      </c>
      <c r="C1717" s="661">
        <v>89301322</v>
      </c>
      <c r="D1717" s="740" t="s">
        <v>4384</v>
      </c>
      <c r="E1717" s="741" t="s">
        <v>2904</v>
      </c>
      <c r="F1717" s="661" t="s">
        <v>2867</v>
      </c>
      <c r="G1717" s="661" t="s">
        <v>4363</v>
      </c>
      <c r="H1717" s="661" t="s">
        <v>568</v>
      </c>
      <c r="I1717" s="661" t="s">
        <v>4364</v>
      </c>
      <c r="J1717" s="661" t="s">
        <v>4365</v>
      </c>
      <c r="K1717" s="661" t="s">
        <v>4366</v>
      </c>
      <c r="L1717" s="662">
        <v>0</v>
      </c>
      <c r="M1717" s="662">
        <v>0</v>
      </c>
      <c r="N1717" s="661">
        <v>1</v>
      </c>
      <c r="O1717" s="742">
        <v>0.5</v>
      </c>
      <c r="P1717" s="662"/>
      <c r="Q1717" s="677"/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32</v>
      </c>
      <c r="B1718" s="661" t="s">
        <v>567</v>
      </c>
      <c r="C1718" s="661">
        <v>89301322</v>
      </c>
      <c r="D1718" s="740" t="s">
        <v>4384</v>
      </c>
      <c r="E1718" s="741" t="s">
        <v>2904</v>
      </c>
      <c r="F1718" s="661" t="s">
        <v>2867</v>
      </c>
      <c r="G1718" s="661" t="s">
        <v>2958</v>
      </c>
      <c r="H1718" s="661" t="s">
        <v>568</v>
      </c>
      <c r="I1718" s="661" t="s">
        <v>1032</v>
      </c>
      <c r="J1718" s="661" t="s">
        <v>2959</v>
      </c>
      <c r="K1718" s="661" t="s">
        <v>2960</v>
      </c>
      <c r="L1718" s="662">
        <v>99.11</v>
      </c>
      <c r="M1718" s="662">
        <v>1684.87</v>
      </c>
      <c r="N1718" s="661">
        <v>17</v>
      </c>
      <c r="O1718" s="742">
        <v>7.5</v>
      </c>
      <c r="P1718" s="662">
        <v>1486.6499999999999</v>
      </c>
      <c r="Q1718" s="677">
        <v>0.88235294117647056</v>
      </c>
      <c r="R1718" s="661">
        <v>15</v>
      </c>
      <c r="S1718" s="677">
        <v>0.88235294117647056</v>
      </c>
      <c r="T1718" s="742">
        <v>6</v>
      </c>
      <c r="U1718" s="700">
        <v>0.8</v>
      </c>
    </row>
    <row r="1719" spans="1:21" ht="14.4" customHeight="1" x14ac:dyDescent="0.3">
      <c r="A1719" s="660">
        <v>32</v>
      </c>
      <c r="B1719" s="661" t="s">
        <v>567</v>
      </c>
      <c r="C1719" s="661">
        <v>89301322</v>
      </c>
      <c r="D1719" s="740" t="s">
        <v>4384</v>
      </c>
      <c r="E1719" s="741" t="s">
        <v>2904</v>
      </c>
      <c r="F1719" s="661" t="s">
        <v>2867</v>
      </c>
      <c r="G1719" s="661" t="s">
        <v>3712</v>
      </c>
      <c r="H1719" s="661" t="s">
        <v>568</v>
      </c>
      <c r="I1719" s="661" t="s">
        <v>1739</v>
      </c>
      <c r="J1719" s="661" t="s">
        <v>1740</v>
      </c>
      <c r="K1719" s="661" t="s">
        <v>4039</v>
      </c>
      <c r="L1719" s="662">
        <v>194.49</v>
      </c>
      <c r="M1719" s="662">
        <v>583.47</v>
      </c>
      <c r="N1719" s="661">
        <v>3</v>
      </c>
      <c r="O1719" s="742">
        <v>2</v>
      </c>
      <c r="P1719" s="662">
        <v>194.49</v>
      </c>
      <c r="Q1719" s="677">
        <v>0.33333333333333331</v>
      </c>
      <c r="R1719" s="661">
        <v>1</v>
      </c>
      <c r="S1719" s="677">
        <v>0.33333333333333331</v>
      </c>
      <c r="T1719" s="742">
        <v>1</v>
      </c>
      <c r="U1719" s="700">
        <v>0.5</v>
      </c>
    </row>
    <row r="1720" spans="1:21" ht="14.4" customHeight="1" x14ac:dyDescent="0.3">
      <c r="A1720" s="660">
        <v>32</v>
      </c>
      <c r="B1720" s="661" t="s">
        <v>567</v>
      </c>
      <c r="C1720" s="661">
        <v>89301322</v>
      </c>
      <c r="D1720" s="740" t="s">
        <v>4384</v>
      </c>
      <c r="E1720" s="741" t="s">
        <v>2904</v>
      </c>
      <c r="F1720" s="661" t="s">
        <v>2867</v>
      </c>
      <c r="G1720" s="661" t="s">
        <v>3060</v>
      </c>
      <c r="H1720" s="661" t="s">
        <v>568</v>
      </c>
      <c r="I1720" s="661" t="s">
        <v>857</v>
      </c>
      <c r="J1720" s="661" t="s">
        <v>3061</v>
      </c>
      <c r="K1720" s="661" t="s">
        <v>3062</v>
      </c>
      <c r="L1720" s="662">
        <v>0</v>
      </c>
      <c r="M1720" s="662">
        <v>0</v>
      </c>
      <c r="N1720" s="661">
        <v>2</v>
      </c>
      <c r="O1720" s="742">
        <v>1</v>
      </c>
      <c r="P1720" s="662"/>
      <c r="Q1720" s="677"/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32</v>
      </c>
      <c r="B1721" s="661" t="s">
        <v>567</v>
      </c>
      <c r="C1721" s="661">
        <v>89301322</v>
      </c>
      <c r="D1721" s="740" t="s">
        <v>4384</v>
      </c>
      <c r="E1721" s="741" t="s">
        <v>2904</v>
      </c>
      <c r="F1721" s="661" t="s">
        <v>2867</v>
      </c>
      <c r="G1721" s="661" t="s">
        <v>2961</v>
      </c>
      <c r="H1721" s="661" t="s">
        <v>568</v>
      </c>
      <c r="I1721" s="661" t="s">
        <v>3334</v>
      </c>
      <c r="J1721" s="661" t="s">
        <v>2043</v>
      </c>
      <c r="K1721" s="661" t="s">
        <v>3335</v>
      </c>
      <c r="L1721" s="662">
        <v>214.5</v>
      </c>
      <c r="M1721" s="662">
        <v>429</v>
      </c>
      <c r="N1721" s="661">
        <v>2</v>
      </c>
      <c r="O1721" s="742">
        <v>1.5</v>
      </c>
      <c r="P1721" s="662">
        <v>214.5</v>
      </c>
      <c r="Q1721" s="677">
        <v>0.5</v>
      </c>
      <c r="R1721" s="661">
        <v>1</v>
      </c>
      <c r="S1721" s="677">
        <v>0.5</v>
      </c>
      <c r="T1721" s="742">
        <v>1</v>
      </c>
      <c r="U1721" s="700">
        <v>0.66666666666666663</v>
      </c>
    </row>
    <row r="1722" spans="1:21" ht="14.4" customHeight="1" x14ac:dyDescent="0.3">
      <c r="A1722" s="660">
        <v>32</v>
      </c>
      <c r="B1722" s="661" t="s">
        <v>567</v>
      </c>
      <c r="C1722" s="661">
        <v>89301322</v>
      </c>
      <c r="D1722" s="740" t="s">
        <v>4384</v>
      </c>
      <c r="E1722" s="741" t="s">
        <v>2904</v>
      </c>
      <c r="F1722" s="661" t="s">
        <v>2867</v>
      </c>
      <c r="G1722" s="661" t="s">
        <v>3102</v>
      </c>
      <c r="H1722" s="661" t="s">
        <v>1453</v>
      </c>
      <c r="I1722" s="661" t="s">
        <v>2404</v>
      </c>
      <c r="J1722" s="661" t="s">
        <v>2846</v>
      </c>
      <c r="K1722" s="661" t="s">
        <v>2614</v>
      </c>
      <c r="L1722" s="662">
        <v>123.2</v>
      </c>
      <c r="M1722" s="662">
        <v>123.2</v>
      </c>
      <c r="N1722" s="661">
        <v>1</v>
      </c>
      <c r="O1722" s="742">
        <v>0.5</v>
      </c>
      <c r="P1722" s="662">
        <v>123.2</v>
      </c>
      <c r="Q1722" s="677">
        <v>1</v>
      </c>
      <c r="R1722" s="661">
        <v>1</v>
      </c>
      <c r="S1722" s="677">
        <v>1</v>
      </c>
      <c r="T1722" s="742">
        <v>0.5</v>
      </c>
      <c r="U1722" s="700">
        <v>1</v>
      </c>
    </row>
    <row r="1723" spans="1:21" ht="14.4" customHeight="1" x14ac:dyDescent="0.3">
      <c r="A1723" s="660">
        <v>32</v>
      </c>
      <c r="B1723" s="661" t="s">
        <v>567</v>
      </c>
      <c r="C1723" s="661">
        <v>89301322</v>
      </c>
      <c r="D1723" s="740" t="s">
        <v>4384</v>
      </c>
      <c r="E1723" s="741" t="s">
        <v>2904</v>
      </c>
      <c r="F1723" s="661" t="s">
        <v>2867</v>
      </c>
      <c r="G1723" s="661" t="s">
        <v>2963</v>
      </c>
      <c r="H1723" s="661" t="s">
        <v>568</v>
      </c>
      <c r="I1723" s="661" t="s">
        <v>767</v>
      </c>
      <c r="J1723" s="661" t="s">
        <v>2964</v>
      </c>
      <c r="K1723" s="661" t="s">
        <v>2965</v>
      </c>
      <c r="L1723" s="662">
        <v>0</v>
      </c>
      <c r="M1723" s="662">
        <v>0</v>
      </c>
      <c r="N1723" s="661">
        <v>2</v>
      </c>
      <c r="O1723" s="742">
        <v>1</v>
      </c>
      <c r="P1723" s="662">
        <v>0</v>
      </c>
      <c r="Q1723" s="677"/>
      <c r="R1723" s="661">
        <v>2</v>
      </c>
      <c r="S1723" s="677">
        <v>1</v>
      </c>
      <c r="T1723" s="742">
        <v>1</v>
      </c>
      <c r="U1723" s="700">
        <v>1</v>
      </c>
    </row>
    <row r="1724" spans="1:21" ht="14.4" customHeight="1" x14ac:dyDescent="0.3">
      <c r="A1724" s="660">
        <v>32</v>
      </c>
      <c r="B1724" s="661" t="s">
        <v>567</v>
      </c>
      <c r="C1724" s="661">
        <v>89301322</v>
      </c>
      <c r="D1724" s="740" t="s">
        <v>4384</v>
      </c>
      <c r="E1724" s="741" t="s">
        <v>2904</v>
      </c>
      <c r="F1724" s="661" t="s">
        <v>2867</v>
      </c>
      <c r="G1724" s="661" t="s">
        <v>2966</v>
      </c>
      <c r="H1724" s="661" t="s">
        <v>568</v>
      </c>
      <c r="I1724" s="661" t="s">
        <v>4166</v>
      </c>
      <c r="J1724" s="661" t="s">
        <v>4167</v>
      </c>
      <c r="K1724" s="661" t="s">
        <v>4168</v>
      </c>
      <c r="L1724" s="662">
        <v>91.4</v>
      </c>
      <c r="M1724" s="662">
        <v>548.40000000000009</v>
      </c>
      <c r="N1724" s="661">
        <v>6</v>
      </c>
      <c r="O1724" s="742">
        <v>1.5</v>
      </c>
      <c r="P1724" s="662">
        <v>548.40000000000009</v>
      </c>
      <c r="Q1724" s="677">
        <v>1</v>
      </c>
      <c r="R1724" s="661">
        <v>6</v>
      </c>
      <c r="S1724" s="677">
        <v>1</v>
      </c>
      <c r="T1724" s="742">
        <v>1.5</v>
      </c>
      <c r="U1724" s="700">
        <v>1</v>
      </c>
    </row>
    <row r="1725" spans="1:21" ht="14.4" customHeight="1" x14ac:dyDescent="0.3">
      <c r="A1725" s="660">
        <v>32</v>
      </c>
      <c r="B1725" s="661" t="s">
        <v>567</v>
      </c>
      <c r="C1725" s="661">
        <v>89301322</v>
      </c>
      <c r="D1725" s="740" t="s">
        <v>4384</v>
      </c>
      <c r="E1725" s="741" t="s">
        <v>2904</v>
      </c>
      <c r="F1725" s="661" t="s">
        <v>2867</v>
      </c>
      <c r="G1725" s="661" t="s">
        <v>3074</v>
      </c>
      <c r="H1725" s="661" t="s">
        <v>568</v>
      </c>
      <c r="I1725" s="661" t="s">
        <v>2455</v>
      </c>
      <c r="J1725" s="661" t="s">
        <v>2456</v>
      </c>
      <c r="K1725" s="661" t="s">
        <v>3075</v>
      </c>
      <c r="L1725" s="662">
        <v>51.21</v>
      </c>
      <c r="M1725" s="662">
        <v>460.89</v>
      </c>
      <c r="N1725" s="661">
        <v>9</v>
      </c>
      <c r="O1725" s="742">
        <v>5</v>
      </c>
      <c r="P1725" s="662">
        <v>358.46999999999997</v>
      </c>
      <c r="Q1725" s="677">
        <v>0.77777777777777779</v>
      </c>
      <c r="R1725" s="661">
        <v>7</v>
      </c>
      <c r="S1725" s="677">
        <v>0.77777777777777779</v>
      </c>
      <c r="T1725" s="742">
        <v>4.5</v>
      </c>
      <c r="U1725" s="700">
        <v>0.9</v>
      </c>
    </row>
    <row r="1726" spans="1:21" ht="14.4" customHeight="1" x14ac:dyDescent="0.3">
      <c r="A1726" s="660">
        <v>32</v>
      </c>
      <c r="B1726" s="661" t="s">
        <v>567</v>
      </c>
      <c r="C1726" s="661">
        <v>89301322</v>
      </c>
      <c r="D1726" s="740" t="s">
        <v>4384</v>
      </c>
      <c r="E1726" s="741" t="s">
        <v>2904</v>
      </c>
      <c r="F1726" s="661" t="s">
        <v>2867</v>
      </c>
      <c r="G1726" s="661" t="s">
        <v>3713</v>
      </c>
      <c r="H1726" s="661" t="s">
        <v>568</v>
      </c>
      <c r="I1726" s="661" t="s">
        <v>3714</v>
      </c>
      <c r="J1726" s="661" t="s">
        <v>3715</v>
      </c>
      <c r="K1726" s="661" t="s">
        <v>3716</v>
      </c>
      <c r="L1726" s="662">
        <v>186.27</v>
      </c>
      <c r="M1726" s="662">
        <v>186.27</v>
      </c>
      <c r="N1726" s="661">
        <v>1</v>
      </c>
      <c r="O1726" s="742">
        <v>0.5</v>
      </c>
      <c r="P1726" s="662">
        <v>186.27</v>
      </c>
      <c r="Q1726" s="677">
        <v>1</v>
      </c>
      <c r="R1726" s="661">
        <v>1</v>
      </c>
      <c r="S1726" s="677">
        <v>1</v>
      </c>
      <c r="T1726" s="742">
        <v>0.5</v>
      </c>
      <c r="U1726" s="700">
        <v>1</v>
      </c>
    </row>
    <row r="1727" spans="1:21" ht="14.4" customHeight="1" x14ac:dyDescent="0.3">
      <c r="A1727" s="660">
        <v>32</v>
      </c>
      <c r="B1727" s="661" t="s">
        <v>567</v>
      </c>
      <c r="C1727" s="661">
        <v>89301322</v>
      </c>
      <c r="D1727" s="740" t="s">
        <v>4384</v>
      </c>
      <c r="E1727" s="741" t="s">
        <v>2904</v>
      </c>
      <c r="F1727" s="661" t="s">
        <v>2867</v>
      </c>
      <c r="G1727" s="661" t="s">
        <v>2968</v>
      </c>
      <c r="H1727" s="661" t="s">
        <v>1453</v>
      </c>
      <c r="I1727" s="661" t="s">
        <v>1485</v>
      </c>
      <c r="J1727" s="661" t="s">
        <v>1486</v>
      </c>
      <c r="K1727" s="661" t="s">
        <v>1487</v>
      </c>
      <c r="L1727" s="662">
        <v>31.32</v>
      </c>
      <c r="M1727" s="662">
        <v>31.32</v>
      </c>
      <c r="N1727" s="661">
        <v>1</v>
      </c>
      <c r="O1727" s="742">
        <v>0.5</v>
      </c>
      <c r="P1727" s="662">
        <v>31.32</v>
      </c>
      <c r="Q1727" s="677">
        <v>1</v>
      </c>
      <c r="R1727" s="661">
        <v>1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32</v>
      </c>
      <c r="B1728" s="661" t="s">
        <v>567</v>
      </c>
      <c r="C1728" s="661">
        <v>89301322</v>
      </c>
      <c r="D1728" s="740" t="s">
        <v>4384</v>
      </c>
      <c r="E1728" s="741" t="s">
        <v>2904</v>
      </c>
      <c r="F1728" s="661" t="s">
        <v>2867</v>
      </c>
      <c r="G1728" s="661" t="s">
        <v>2968</v>
      </c>
      <c r="H1728" s="661" t="s">
        <v>1453</v>
      </c>
      <c r="I1728" s="661" t="s">
        <v>2356</v>
      </c>
      <c r="J1728" s="661" t="s">
        <v>2357</v>
      </c>
      <c r="K1728" s="661" t="s">
        <v>2844</v>
      </c>
      <c r="L1728" s="662">
        <v>156.61000000000001</v>
      </c>
      <c r="M1728" s="662">
        <v>313.22000000000003</v>
      </c>
      <c r="N1728" s="661">
        <v>2</v>
      </c>
      <c r="O1728" s="742">
        <v>0.5</v>
      </c>
      <c r="P1728" s="662">
        <v>313.22000000000003</v>
      </c>
      <c r="Q1728" s="677">
        <v>1</v>
      </c>
      <c r="R1728" s="661">
        <v>2</v>
      </c>
      <c r="S1728" s="677">
        <v>1</v>
      </c>
      <c r="T1728" s="742">
        <v>0.5</v>
      </c>
      <c r="U1728" s="700">
        <v>1</v>
      </c>
    </row>
    <row r="1729" spans="1:21" ht="14.4" customHeight="1" x14ac:dyDescent="0.3">
      <c r="A1729" s="660">
        <v>32</v>
      </c>
      <c r="B1729" s="661" t="s">
        <v>567</v>
      </c>
      <c r="C1729" s="661">
        <v>89301322</v>
      </c>
      <c r="D1729" s="740" t="s">
        <v>4384</v>
      </c>
      <c r="E1729" s="741" t="s">
        <v>2904</v>
      </c>
      <c r="F1729" s="661" t="s">
        <v>2867</v>
      </c>
      <c r="G1729" s="661" t="s">
        <v>3010</v>
      </c>
      <c r="H1729" s="661" t="s">
        <v>1453</v>
      </c>
      <c r="I1729" s="661" t="s">
        <v>1622</v>
      </c>
      <c r="J1729" s="661" t="s">
        <v>1623</v>
      </c>
      <c r="K1729" s="661" t="s">
        <v>1991</v>
      </c>
      <c r="L1729" s="662">
        <v>1427.23</v>
      </c>
      <c r="M1729" s="662">
        <v>1427.23</v>
      </c>
      <c r="N1729" s="661">
        <v>1</v>
      </c>
      <c r="O1729" s="742">
        <v>0.5</v>
      </c>
      <c r="P1729" s="662">
        <v>1427.23</v>
      </c>
      <c r="Q1729" s="677">
        <v>1</v>
      </c>
      <c r="R1729" s="661">
        <v>1</v>
      </c>
      <c r="S1729" s="677">
        <v>1</v>
      </c>
      <c r="T1729" s="742">
        <v>0.5</v>
      </c>
      <c r="U1729" s="700">
        <v>1</v>
      </c>
    </row>
    <row r="1730" spans="1:21" ht="14.4" customHeight="1" x14ac:dyDescent="0.3">
      <c r="A1730" s="660">
        <v>32</v>
      </c>
      <c r="B1730" s="661" t="s">
        <v>567</v>
      </c>
      <c r="C1730" s="661">
        <v>89301322</v>
      </c>
      <c r="D1730" s="740" t="s">
        <v>4384</v>
      </c>
      <c r="E1730" s="741" t="s">
        <v>2904</v>
      </c>
      <c r="F1730" s="661" t="s">
        <v>2867</v>
      </c>
      <c r="G1730" s="661" t="s">
        <v>2969</v>
      </c>
      <c r="H1730" s="661" t="s">
        <v>568</v>
      </c>
      <c r="I1730" s="661" t="s">
        <v>4267</v>
      </c>
      <c r="J1730" s="661" t="s">
        <v>3205</v>
      </c>
      <c r="K1730" s="661" t="s">
        <v>4268</v>
      </c>
      <c r="L1730" s="662">
        <v>0</v>
      </c>
      <c r="M1730" s="662">
        <v>0</v>
      </c>
      <c r="N1730" s="661">
        <v>1</v>
      </c>
      <c r="O1730" s="742">
        <v>0.5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32</v>
      </c>
      <c r="B1731" s="661" t="s">
        <v>567</v>
      </c>
      <c r="C1731" s="661">
        <v>89301322</v>
      </c>
      <c r="D1731" s="740" t="s">
        <v>4384</v>
      </c>
      <c r="E1731" s="741" t="s">
        <v>2904</v>
      </c>
      <c r="F1731" s="661" t="s">
        <v>2867</v>
      </c>
      <c r="G1731" s="661" t="s">
        <v>3011</v>
      </c>
      <c r="H1731" s="661" t="s">
        <v>1453</v>
      </c>
      <c r="I1731" s="661" t="s">
        <v>1848</v>
      </c>
      <c r="J1731" s="661" t="s">
        <v>1845</v>
      </c>
      <c r="K1731" s="661" t="s">
        <v>2783</v>
      </c>
      <c r="L1731" s="662">
        <v>13849.26</v>
      </c>
      <c r="M1731" s="662">
        <v>55397.04</v>
      </c>
      <c r="N1731" s="661">
        <v>4</v>
      </c>
      <c r="O1731" s="742">
        <v>2</v>
      </c>
      <c r="P1731" s="662">
        <v>55397.04</v>
      </c>
      <c r="Q1731" s="677">
        <v>1</v>
      </c>
      <c r="R1731" s="661">
        <v>4</v>
      </c>
      <c r="S1731" s="677">
        <v>1</v>
      </c>
      <c r="T1731" s="742">
        <v>2</v>
      </c>
      <c r="U1731" s="700">
        <v>1</v>
      </c>
    </row>
    <row r="1732" spans="1:21" ht="14.4" customHeight="1" x14ac:dyDescent="0.3">
      <c r="A1732" s="660">
        <v>32</v>
      </c>
      <c r="B1732" s="661" t="s">
        <v>567</v>
      </c>
      <c r="C1732" s="661">
        <v>89301322</v>
      </c>
      <c r="D1732" s="740" t="s">
        <v>4384</v>
      </c>
      <c r="E1732" s="741" t="s">
        <v>2904</v>
      </c>
      <c r="F1732" s="661" t="s">
        <v>2867</v>
      </c>
      <c r="G1732" s="661" t="s">
        <v>3065</v>
      </c>
      <c r="H1732" s="661" t="s">
        <v>1453</v>
      </c>
      <c r="I1732" s="661" t="s">
        <v>3207</v>
      </c>
      <c r="J1732" s="661" t="s">
        <v>3208</v>
      </c>
      <c r="K1732" s="661" t="s">
        <v>3209</v>
      </c>
      <c r="L1732" s="662">
        <v>184.74</v>
      </c>
      <c r="M1732" s="662">
        <v>369.48</v>
      </c>
      <c r="N1732" s="661">
        <v>2</v>
      </c>
      <c r="O1732" s="742">
        <v>1</v>
      </c>
      <c r="P1732" s="662">
        <v>184.74</v>
      </c>
      <c r="Q1732" s="677">
        <v>0.5</v>
      </c>
      <c r="R1732" s="661">
        <v>1</v>
      </c>
      <c r="S1732" s="677">
        <v>0.5</v>
      </c>
      <c r="T1732" s="742">
        <v>0.5</v>
      </c>
      <c r="U1732" s="700">
        <v>0.5</v>
      </c>
    </row>
    <row r="1733" spans="1:21" ht="14.4" customHeight="1" x14ac:dyDescent="0.3">
      <c r="A1733" s="660">
        <v>32</v>
      </c>
      <c r="B1733" s="661" t="s">
        <v>567</v>
      </c>
      <c r="C1733" s="661">
        <v>89301322</v>
      </c>
      <c r="D1733" s="740" t="s">
        <v>4384</v>
      </c>
      <c r="E1733" s="741" t="s">
        <v>2904</v>
      </c>
      <c r="F1733" s="661" t="s">
        <v>2867</v>
      </c>
      <c r="G1733" s="661" t="s">
        <v>3295</v>
      </c>
      <c r="H1733" s="661" t="s">
        <v>568</v>
      </c>
      <c r="I1733" s="661" t="s">
        <v>4367</v>
      </c>
      <c r="J1733" s="661" t="s">
        <v>3968</v>
      </c>
      <c r="K1733" s="661" t="s">
        <v>3298</v>
      </c>
      <c r="L1733" s="662">
        <v>0</v>
      </c>
      <c r="M1733" s="662">
        <v>0</v>
      </c>
      <c r="N1733" s="661">
        <v>1</v>
      </c>
      <c r="O1733" s="742">
        <v>1</v>
      </c>
      <c r="P1733" s="662">
        <v>0</v>
      </c>
      <c r="Q1733" s="677"/>
      <c r="R1733" s="661">
        <v>1</v>
      </c>
      <c r="S1733" s="677">
        <v>1</v>
      </c>
      <c r="T1733" s="742">
        <v>1</v>
      </c>
      <c r="U1733" s="700">
        <v>1</v>
      </c>
    </row>
    <row r="1734" spans="1:21" ht="14.4" customHeight="1" x14ac:dyDescent="0.3">
      <c r="A1734" s="660">
        <v>32</v>
      </c>
      <c r="B1734" s="661" t="s">
        <v>567</v>
      </c>
      <c r="C1734" s="661">
        <v>89301322</v>
      </c>
      <c r="D1734" s="740" t="s">
        <v>4384</v>
      </c>
      <c r="E1734" s="741" t="s">
        <v>2904</v>
      </c>
      <c r="F1734" s="661" t="s">
        <v>2867</v>
      </c>
      <c r="G1734" s="661" t="s">
        <v>3295</v>
      </c>
      <c r="H1734" s="661" t="s">
        <v>568</v>
      </c>
      <c r="I1734" s="661" t="s">
        <v>4368</v>
      </c>
      <c r="J1734" s="661" t="s">
        <v>1414</v>
      </c>
      <c r="K1734" s="661" t="s">
        <v>2854</v>
      </c>
      <c r="L1734" s="662">
        <v>0</v>
      </c>
      <c r="M1734" s="662">
        <v>0</v>
      </c>
      <c r="N1734" s="661">
        <v>1</v>
      </c>
      <c r="O1734" s="742">
        <v>1</v>
      </c>
      <c r="P1734" s="662">
        <v>0</v>
      </c>
      <c r="Q1734" s="677"/>
      <c r="R1734" s="661">
        <v>1</v>
      </c>
      <c r="S1734" s="677">
        <v>1</v>
      </c>
      <c r="T1734" s="742">
        <v>1</v>
      </c>
      <c r="U1734" s="700">
        <v>1</v>
      </c>
    </row>
    <row r="1735" spans="1:21" ht="14.4" customHeight="1" x14ac:dyDescent="0.3">
      <c r="A1735" s="660">
        <v>32</v>
      </c>
      <c r="B1735" s="661" t="s">
        <v>567</v>
      </c>
      <c r="C1735" s="661">
        <v>89301322</v>
      </c>
      <c r="D1735" s="740" t="s">
        <v>4384</v>
      </c>
      <c r="E1735" s="741" t="s">
        <v>2904</v>
      </c>
      <c r="F1735" s="661" t="s">
        <v>2867</v>
      </c>
      <c r="G1735" s="661" t="s">
        <v>3295</v>
      </c>
      <c r="H1735" s="661" t="s">
        <v>568</v>
      </c>
      <c r="I1735" s="661" t="s">
        <v>4369</v>
      </c>
      <c r="J1735" s="661" t="s">
        <v>1414</v>
      </c>
      <c r="K1735" s="661" t="s">
        <v>4103</v>
      </c>
      <c r="L1735" s="662">
        <v>0</v>
      </c>
      <c r="M1735" s="662">
        <v>0</v>
      </c>
      <c r="N1735" s="661">
        <v>1</v>
      </c>
      <c r="O1735" s="742">
        <v>1</v>
      </c>
      <c r="P1735" s="662">
        <v>0</v>
      </c>
      <c r="Q1735" s="677"/>
      <c r="R1735" s="661">
        <v>1</v>
      </c>
      <c r="S1735" s="677">
        <v>1</v>
      </c>
      <c r="T1735" s="742">
        <v>1</v>
      </c>
      <c r="U1735" s="700">
        <v>1</v>
      </c>
    </row>
    <row r="1736" spans="1:21" ht="14.4" customHeight="1" x14ac:dyDescent="0.3">
      <c r="A1736" s="660">
        <v>32</v>
      </c>
      <c r="B1736" s="661" t="s">
        <v>567</v>
      </c>
      <c r="C1736" s="661">
        <v>89301322</v>
      </c>
      <c r="D1736" s="740" t="s">
        <v>4384</v>
      </c>
      <c r="E1736" s="741" t="s">
        <v>2904</v>
      </c>
      <c r="F1736" s="661" t="s">
        <v>2867</v>
      </c>
      <c r="G1736" s="661" t="s">
        <v>3132</v>
      </c>
      <c r="H1736" s="661" t="s">
        <v>568</v>
      </c>
      <c r="I1736" s="661" t="s">
        <v>3133</v>
      </c>
      <c r="J1736" s="661" t="s">
        <v>3134</v>
      </c>
      <c r="K1736" s="661" t="s">
        <v>3135</v>
      </c>
      <c r="L1736" s="662">
        <v>0</v>
      </c>
      <c r="M1736" s="662">
        <v>0</v>
      </c>
      <c r="N1736" s="661">
        <v>1</v>
      </c>
      <c r="O1736" s="742">
        <v>1</v>
      </c>
      <c r="P1736" s="662"/>
      <c r="Q1736" s="677"/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32</v>
      </c>
      <c r="B1737" s="661" t="s">
        <v>567</v>
      </c>
      <c r="C1737" s="661">
        <v>89301322</v>
      </c>
      <c r="D1737" s="740" t="s">
        <v>4384</v>
      </c>
      <c r="E1737" s="741" t="s">
        <v>2904</v>
      </c>
      <c r="F1737" s="661" t="s">
        <v>2869</v>
      </c>
      <c r="G1737" s="661" t="s">
        <v>3526</v>
      </c>
      <c r="H1737" s="661" t="s">
        <v>568</v>
      </c>
      <c r="I1737" s="661" t="s">
        <v>3527</v>
      </c>
      <c r="J1737" s="661" t="s">
        <v>3528</v>
      </c>
      <c r="K1737" s="661" t="s">
        <v>3529</v>
      </c>
      <c r="L1737" s="662">
        <v>1000</v>
      </c>
      <c r="M1737" s="662">
        <v>1000</v>
      </c>
      <c r="N1737" s="661">
        <v>1</v>
      </c>
      <c r="O1737" s="742">
        <v>1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32</v>
      </c>
      <c r="B1738" s="661" t="s">
        <v>567</v>
      </c>
      <c r="C1738" s="661">
        <v>89301323</v>
      </c>
      <c r="D1738" s="740" t="s">
        <v>4385</v>
      </c>
      <c r="E1738" s="741" t="s">
        <v>2881</v>
      </c>
      <c r="F1738" s="661" t="s">
        <v>2867</v>
      </c>
      <c r="G1738" s="661" t="s">
        <v>2925</v>
      </c>
      <c r="H1738" s="661" t="s">
        <v>568</v>
      </c>
      <c r="I1738" s="661" t="s">
        <v>1821</v>
      </c>
      <c r="J1738" s="661" t="s">
        <v>1822</v>
      </c>
      <c r="K1738" s="661" t="s">
        <v>2781</v>
      </c>
      <c r="L1738" s="662">
        <v>2991.23</v>
      </c>
      <c r="M1738" s="662">
        <v>2991.23</v>
      </c>
      <c r="N1738" s="661">
        <v>1</v>
      </c>
      <c r="O1738" s="742">
        <v>0.5</v>
      </c>
      <c r="P1738" s="662">
        <v>2991.23</v>
      </c>
      <c r="Q1738" s="677">
        <v>1</v>
      </c>
      <c r="R1738" s="661">
        <v>1</v>
      </c>
      <c r="S1738" s="677">
        <v>1</v>
      </c>
      <c r="T1738" s="742">
        <v>0.5</v>
      </c>
      <c r="U1738" s="700">
        <v>1</v>
      </c>
    </row>
    <row r="1739" spans="1:21" ht="14.4" customHeight="1" x14ac:dyDescent="0.3">
      <c r="A1739" s="660">
        <v>32</v>
      </c>
      <c r="B1739" s="661" t="s">
        <v>567</v>
      </c>
      <c r="C1739" s="661">
        <v>89301323</v>
      </c>
      <c r="D1739" s="740" t="s">
        <v>4385</v>
      </c>
      <c r="E1739" s="741" t="s">
        <v>2881</v>
      </c>
      <c r="F1739" s="661" t="s">
        <v>2867</v>
      </c>
      <c r="G1739" s="661" t="s">
        <v>2949</v>
      </c>
      <c r="H1739" s="661" t="s">
        <v>1453</v>
      </c>
      <c r="I1739" s="661" t="s">
        <v>3374</v>
      </c>
      <c r="J1739" s="661" t="s">
        <v>1479</v>
      </c>
      <c r="K1739" s="661" t="s">
        <v>2850</v>
      </c>
      <c r="L1739" s="662">
        <v>1154.68</v>
      </c>
      <c r="M1739" s="662">
        <v>3464.04</v>
      </c>
      <c r="N1739" s="661">
        <v>3</v>
      </c>
      <c r="O1739" s="742">
        <v>0.5</v>
      </c>
      <c r="P1739" s="662">
        <v>3464.04</v>
      </c>
      <c r="Q1739" s="677">
        <v>1</v>
      </c>
      <c r="R1739" s="661">
        <v>3</v>
      </c>
      <c r="S1739" s="677">
        <v>1</v>
      </c>
      <c r="T1739" s="742">
        <v>0.5</v>
      </c>
      <c r="U1739" s="700">
        <v>1</v>
      </c>
    </row>
    <row r="1740" spans="1:21" ht="14.4" customHeight="1" x14ac:dyDescent="0.3">
      <c r="A1740" s="660">
        <v>32</v>
      </c>
      <c r="B1740" s="661" t="s">
        <v>567</v>
      </c>
      <c r="C1740" s="661">
        <v>89301323</v>
      </c>
      <c r="D1740" s="740" t="s">
        <v>4385</v>
      </c>
      <c r="E1740" s="741" t="s">
        <v>2881</v>
      </c>
      <c r="F1740" s="661" t="s">
        <v>2867</v>
      </c>
      <c r="G1740" s="661" t="s">
        <v>2949</v>
      </c>
      <c r="H1740" s="661" t="s">
        <v>1453</v>
      </c>
      <c r="I1740" s="661" t="s">
        <v>2360</v>
      </c>
      <c r="J1740" s="661" t="s">
        <v>2361</v>
      </c>
      <c r="K1740" s="661" t="s">
        <v>1480</v>
      </c>
      <c r="L1740" s="662">
        <v>1385.62</v>
      </c>
      <c r="M1740" s="662">
        <v>2771.24</v>
      </c>
      <c r="N1740" s="661">
        <v>2</v>
      </c>
      <c r="O1740" s="742">
        <v>1</v>
      </c>
      <c r="P1740" s="662">
        <v>2771.24</v>
      </c>
      <c r="Q1740" s="677">
        <v>1</v>
      </c>
      <c r="R1740" s="661">
        <v>2</v>
      </c>
      <c r="S1740" s="677">
        <v>1</v>
      </c>
      <c r="T1740" s="742">
        <v>1</v>
      </c>
      <c r="U1740" s="700">
        <v>1</v>
      </c>
    </row>
    <row r="1741" spans="1:21" ht="14.4" customHeight="1" x14ac:dyDescent="0.3">
      <c r="A1741" s="660">
        <v>32</v>
      </c>
      <c r="B1741" s="661" t="s">
        <v>567</v>
      </c>
      <c r="C1741" s="661">
        <v>89301323</v>
      </c>
      <c r="D1741" s="740" t="s">
        <v>4385</v>
      </c>
      <c r="E1741" s="741" t="s">
        <v>2881</v>
      </c>
      <c r="F1741" s="661" t="s">
        <v>2867</v>
      </c>
      <c r="G1741" s="661" t="s">
        <v>3000</v>
      </c>
      <c r="H1741" s="661" t="s">
        <v>568</v>
      </c>
      <c r="I1741" s="661" t="s">
        <v>1723</v>
      </c>
      <c r="J1741" s="661" t="s">
        <v>1724</v>
      </c>
      <c r="K1741" s="661" t="s">
        <v>3001</v>
      </c>
      <c r="L1741" s="662">
        <v>66.819999999999993</v>
      </c>
      <c r="M1741" s="662">
        <v>66.819999999999993</v>
      </c>
      <c r="N1741" s="661">
        <v>1</v>
      </c>
      <c r="O1741" s="742">
        <v>0.5</v>
      </c>
      <c r="P1741" s="662">
        <v>66.819999999999993</v>
      </c>
      <c r="Q1741" s="677">
        <v>1</v>
      </c>
      <c r="R1741" s="661">
        <v>1</v>
      </c>
      <c r="S1741" s="677">
        <v>1</v>
      </c>
      <c r="T1741" s="742">
        <v>0.5</v>
      </c>
      <c r="U1741" s="700">
        <v>1</v>
      </c>
    </row>
    <row r="1742" spans="1:21" ht="14.4" customHeight="1" x14ac:dyDescent="0.3">
      <c r="A1742" s="660">
        <v>32</v>
      </c>
      <c r="B1742" s="661" t="s">
        <v>567</v>
      </c>
      <c r="C1742" s="661">
        <v>89301323</v>
      </c>
      <c r="D1742" s="740" t="s">
        <v>4385</v>
      </c>
      <c r="E1742" s="741" t="s">
        <v>2881</v>
      </c>
      <c r="F1742" s="661" t="s">
        <v>2867</v>
      </c>
      <c r="G1742" s="661" t="s">
        <v>4370</v>
      </c>
      <c r="H1742" s="661" t="s">
        <v>568</v>
      </c>
      <c r="I1742" s="661" t="s">
        <v>4371</v>
      </c>
      <c r="J1742" s="661" t="s">
        <v>2253</v>
      </c>
      <c r="K1742" s="661" t="s">
        <v>3819</v>
      </c>
      <c r="L1742" s="662">
        <v>0</v>
      </c>
      <c r="M1742" s="662">
        <v>0</v>
      </c>
      <c r="N1742" s="661">
        <v>1</v>
      </c>
      <c r="O1742" s="742">
        <v>0.5</v>
      </c>
      <c r="P1742" s="662">
        <v>0</v>
      </c>
      <c r="Q1742" s="677"/>
      <c r="R1742" s="661">
        <v>1</v>
      </c>
      <c r="S1742" s="677">
        <v>1</v>
      </c>
      <c r="T1742" s="742">
        <v>0.5</v>
      </c>
      <c r="U1742" s="700">
        <v>1</v>
      </c>
    </row>
    <row r="1743" spans="1:21" ht="14.4" customHeight="1" x14ac:dyDescent="0.3">
      <c r="A1743" s="660">
        <v>32</v>
      </c>
      <c r="B1743" s="661" t="s">
        <v>567</v>
      </c>
      <c r="C1743" s="661">
        <v>89301323</v>
      </c>
      <c r="D1743" s="740" t="s">
        <v>4385</v>
      </c>
      <c r="E1743" s="741" t="s">
        <v>2885</v>
      </c>
      <c r="F1743" s="661" t="s">
        <v>2867</v>
      </c>
      <c r="G1743" s="661" t="s">
        <v>2910</v>
      </c>
      <c r="H1743" s="661" t="s">
        <v>568</v>
      </c>
      <c r="I1743" s="661" t="s">
        <v>2911</v>
      </c>
      <c r="J1743" s="661" t="s">
        <v>674</v>
      </c>
      <c r="K1743" s="661" t="s">
        <v>2912</v>
      </c>
      <c r="L1743" s="662">
        <v>135.25</v>
      </c>
      <c r="M1743" s="662">
        <v>135.25</v>
      </c>
      <c r="N1743" s="661">
        <v>1</v>
      </c>
      <c r="O1743" s="742">
        <v>1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32</v>
      </c>
      <c r="B1744" s="661" t="s">
        <v>567</v>
      </c>
      <c r="C1744" s="661">
        <v>89301323</v>
      </c>
      <c r="D1744" s="740" t="s">
        <v>4385</v>
      </c>
      <c r="E1744" s="741" t="s">
        <v>2885</v>
      </c>
      <c r="F1744" s="661" t="s">
        <v>2867</v>
      </c>
      <c r="G1744" s="661" t="s">
        <v>2918</v>
      </c>
      <c r="H1744" s="661" t="s">
        <v>1453</v>
      </c>
      <c r="I1744" s="661" t="s">
        <v>3413</v>
      </c>
      <c r="J1744" s="661" t="s">
        <v>3414</v>
      </c>
      <c r="K1744" s="661" t="s">
        <v>2755</v>
      </c>
      <c r="L1744" s="662">
        <v>145.02000000000001</v>
      </c>
      <c r="M1744" s="662">
        <v>145.02000000000001</v>
      </c>
      <c r="N1744" s="661">
        <v>1</v>
      </c>
      <c r="O1744" s="742">
        <v>0.5</v>
      </c>
      <c r="P1744" s="662">
        <v>145.02000000000001</v>
      </c>
      <c r="Q1744" s="677">
        <v>1</v>
      </c>
      <c r="R1744" s="661">
        <v>1</v>
      </c>
      <c r="S1744" s="677">
        <v>1</v>
      </c>
      <c r="T1744" s="742">
        <v>0.5</v>
      </c>
      <c r="U1744" s="700">
        <v>1</v>
      </c>
    </row>
    <row r="1745" spans="1:21" ht="14.4" customHeight="1" x14ac:dyDescent="0.3">
      <c r="A1745" s="660">
        <v>32</v>
      </c>
      <c r="B1745" s="661" t="s">
        <v>567</v>
      </c>
      <c r="C1745" s="661">
        <v>89301323</v>
      </c>
      <c r="D1745" s="740" t="s">
        <v>4385</v>
      </c>
      <c r="E1745" s="741" t="s">
        <v>2885</v>
      </c>
      <c r="F1745" s="661" t="s">
        <v>2867</v>
      </c>
      <c r="G1745" s="661" t="s">
        <v>3086</v>
      </c>
      <c r="H1745" s="661" t="s">
        <v>1453</v>
      </c>
      <c r="I1745" s="661" t="s">
        <v>3087</v>
      </c>
      <c r="J1745" s="661" t="s">
        <v>1607</v>
      </c>
      <c r="K1745" s="661" t="s">
        <v>3088</v>
      </c>
      <c r="L1745" s="662">
        <v>264</v>
      </c>
      <c r="M1745" s="662">
        <v>264</v>
      </c>
      <c r="N1745" s="661">
        <v>1</v>
      </c>
      <c r="O1745" s="742">
        <v>0.5</v>
      </c>
      <c r="P1745" s="662">
        <v>264</v>
      </c>
      <c r="Q1745" s="677">
        <v>1</v>
      </c>
      <c r="R1745" s="661">
        <v>1</v>
      </c>
      <c r="S1745" s="677">
        <v>1</v>
      </c>
      <c r="T1745" s="742">
        <v>0.5</v>
      </c>
      <c r="U1745" s="700">
        <v>1</v>
      </c>
    </row>
    <row r="1746" spans="1:21" ht="14.4" customHeight="1" x14ac:dyDescent="0.3">
      <c r="A1746" s="660">
        <v>32</v>
      </c>
      <c r="B1746" s="661" t="s">
        <v>567</v>
      </c>
      <c r="C1746" s="661">
        <v>89301323</v>
      </c>
      <c r="D1746" s="740" t="s">
        <v>4385</v>
      </c>
      <c r="E1746" s="741" t="s">
        <v>2885</v>
      </c>
      <c r="F1746" s="661" t="s">
        <v>2867</v>
      </c>
      <c r="G1746" s="661" t="s">
        <v>2925</v>
      </c>
      <c r="H1746" s="661" t="s">
        <v>568</v>
      </c>
      <c r="I1746" s="661" t="s">
        <v>1821</v>
      </c>
      <c r="J1746" s="661" t="s">
        <v>1822</v>
      </c>
      <c r="K1746" s="661" t="s">
        <v>2781</v>
      </c>
      <c r="L1746" s="662">
        <v>2991.23</v>
      </c>
      <c r="M1746" s="662">
        <v>2991.23</v>
      </c>
      <c r="N1746" s="661">
        <v>1</v>
      </c>
      <c r="O1746" s="742">
        <v>0.5</v>
      </c>
      <c r="P1746" s="662">
        <v>2991.23</v>
      </c>
      <c r="Q1746" s="677">
        <v>1</v>
      </c>
      <c r="R1746" s="661">
        <v>1</v>
      </c>
      <c r="S1746" s="677">
        <v>1</v>
      </c>
      <c r="T1746" s="742">
        <v>0.5</v>
      </c>
      <c r="U1746" s="700">
        <v>1</v>
      </c>
    </row>
    <row r="1747" spans="1:21" ht="14.4" customHeight="1" x14ac:dyDescent="0.3">
      <c r="A1747" s="660">
        <v>32</v>
      </c>
      <c r="B1747" s="661" t="s">
        <v>567</v>
      </c>
      <c r="C1747" s="661">
        <v>89301323</v>
      </c>
      <c r="D1747" s="740" t="s">
        <v>4385</v>
      </c>
      <c r="E1747" s="741" t="s">
        <v>2885</v>
      </c>
      <c r="F1747" s="661" t="s">
        <v>2867</v>
      </c>
      <c r="G1747" s="661" t="s">
        <v>2925</v>
      </c>
      <c r="H1747" s="661" t="s">
        <v>568</v>
      </c>
      <c r="I1747" s="661" t="s">
        <v>2982</v>
      </c>
      <c r="J1747" s="661" t="s">
        <v>1822</v>
      </c>
      <c r="K1747" s="661" t="s">
        <v>2983</v>
      </c>
      <c r="L1747" s="662">
        <v>748.21</v>
      </c>
      <c r="M1747" s="662">
        <v>748.21</v>
      </c>
      <c r="N1747" s="661">
        <v>1</v>
      </c>
      <c r="O1747" s="742">
        <v>0.5</v>
      </c>
      <c r="P1747" s="662">
        <v>748.21</v>
      </c>
      <c r="Q1747" s="677">
        <v>1</v>
      </c>
      <c r="R1747" s="661">
        <v>1</v>
      </c>
      <c r="S1747" s="677">
        <v>1</v>
      </c>
      <c r="T1747" s="742">
        <v>0.5</v>
      </c>
      <c r="U1747" s="700">
        <v>1</v>
      </c>
    </row>
    <row r="1748" spans="1:21" ht="14.4" customHeight="1" x14ac:dyDescent="0.3">
      <c r="A1748" s="660">
        <v>32</v>
      </c>
      <c r="B1748" s="661" t="s">
        <v>567</v>
      </c>
      <c r="C1748" s="661">
        <v>89301323</v>
      </c>
      <c r="D1748" s="740" t="s">
        <v>4385</v>
      </c>
      <c r="E1748" s="741" t="s">
        <v>2885</v>
      </c>
      <c r="F1748" s="661" t="s">
        <v>2867</v>
      </c>
      <c r="G1748" s="661" t="s">
        <v>2954</v>
      </c>
      <c r="H1748" s="661" t="s">
        <v>568</v>
      </c>
      <c r="I1748" s="661" t="s">
        <v>3005</v>
      </c>
      <c r="J1748" s="661" t="s">
        <v>2956</v>
      </c>
      <c r="K1748" s="661" t="s">
        <v>722</v>
      </c>
      <c r="L1748" s="662">
        <v>301.2</v>
      </c>
      <c r="M1748" s="662">
        <v>301.2</v>
      </c>
      <c r="N1748" s="661">
        <v>1</v>
      </c>
      <c r="O1748" s="742">
        <v>0.5</v>
      </c>
      <c r="P1748" s="662">
        <v>301.2</v>
      </c>
      <c r="Q1748" s="677">
        <v>1</v>
      </c>
      <c r="R1748" s="661">
        <v>1</v>
      </c>
      <c r="S1748" s="677">
        <v>1</v>
      </c>
      <c r="T1748" s="742">
        <v>0.5</v>
      </c>
      <c r="U1748" s="700">
        <v>1</v>
      </c>
    </row>
    <row r="1749" spans="1:21" ht="14.4" customHeight="1" x14ac:dyDescent="0.3">
      <c r="A1749" s="660">
        <v>32</v>
      </c>
      <c r="B1749" s="661" t="s">
        <v>567</v>
      </c>
      <c r="C1749" s="661">
        <v>89301323</v>
      </c>
      <c r="D1749" s="740" t="s">
        <v>4385</v>
      </c>
      <c r="E1749" s="741" t="s">
        <v>2885</v>
      </c>
      <c r="F1749" s="661" t="s">
        <v>2867</v>
      </c>
      <c r="G1749" s="661" t="s">
        <v>3074</v>
      </c>
      <c r="H1749" s="661" t="s">
        <v>568</v>
      </c>
      <c r="I1749" s="661" t="s">
        <v>3103</v>
      </c>
      <c r="J1749" s="661" t="s">
        <v>1744</v>
      </c>
      <c r="K1749" s="661" t="s">
        <v>3104</v>
      </c>
      <c r="L1749" s="662">
        <v>22.44</v>
      </c>
      <c r="M1749" s="662">
        <v>134.64000000000001</v>
      </c>
      <c r="N1749" s="661">
        <v>6</v>
      </c>
      <c r="O1749" s="742">
        <v>1</v>
      </c>
      <c r="P1749" s="662">
        <v>134.64000000000001</v>
      </c>
      <c r="Q1749" s="677">
        <v>1</v>
      </c>
      <c r="R1749" s="661">
        <v>6</v>
      </c>
      <c r="S1749" s="677">
        <v>1</v>
      </c>
      <c r="T1749" s="742">
        <v>1</v>
      </c>
      <c r="U1749" s="700">
        <v>1</v>
      </c>
    </row>
    <row r="1750" spans="1:21" ht="14.4" customHeight="1" x14ac:dyDescent="0.3">
      <c r="A1750" s="660">
        <v>32</v>
      </c>
      <c r="B1750" s="661" t="s">
        <v>567</v>
      </c>
      <c r="C1750" s="661">
        <v>89301323</v>
      </c>
      <c r="D1750" s="740" t="s">
        <v>4385</v>
      </c>
      <c r="E1750" s="741" t="s">
        <v>2885</v>
      </c>
      <c r="F1750" s="661" t="s">
        <v>2867</v>
      </c>
      <c r="G1750" s="661" t="s">
        <v>3010</v>
      </c>
      <c r="H1750" s="661" t="s">
        <v>1453</v>
      </c>
      <c r="I1750" s="661" t="s">
        <v>1622</v>
      </c>
      <c r="J1750" s="661" t="s">
        <v>1623</v>
      </c>
      <c r="K1750" s="661" t="s">
        <v>1991</v>
      </c>
      <c r="L1750" s="662">
        <v>1427.23</v>
      </c>
      <c r="M1750" s="662">
        <v>9990.61</v>
      </c>
      <c r="N1750" s="661">
        <v>7</v>
      </c>
      <c r="O1750" s="742">
        <v>1.5</v>
      </c>
      <c r="P1750" s="662">
        <v>9990.61</v>
      </c>
      <c r="Q1750" s="677">
        <v>1</v>
      </c>
      <c r="R1750" s="661">
        <v>7</v>
      </c>
      <c r="S1750" s="677">
        <v>1</v>
      </c>
      <c r="T1750" s="742">
        <v>1.5</v>
      </c>
      <c r="U1750" s="700">
        <v>1</v>
      </c>
    </row>
    <row r="1751" spans="1:21" ht="14.4" customHeight="1" x14ac:dyDescent="0.3">
      <c r="A1751" s="660">
        <v>32</v>
      </c>
      <c r="B1751" s="661" t="s">
        <v>567</v>
      </c>
      <c r="C1751" s="661">
        <v>89301323</v>
      </c>
      <c r="D1751" s="740" t="s">
        <v>4385</v>
      </c>
      <c r="E1751" s="741" t="s">
        <v>2893</v>
      </c>
      <c r="F1751" s="661" t="s">
        <v>2867</v>
      </c>
      <c r="G1751" s="661" t="s">
        <v>2910</v>
      </c>
      <c r="H1751" s="661" t="s">
        <v>568</v>
      </c>
      <c r="I1751" s="661" t="s">
        <v>673</v>
      </c>
      <c r="J1751" s="661" t="s">
        <v>674</v>
      </c>
      <c r="K1751" s="661" t="s">
        <v>3027</v>
      </c>
      <c r="L1751" s="662">
        <v>40.58</v>
      </c>
      <c r="M1751" s="662">
        <v>40.58</v>
      </c>
      <c r="N1751" s="661">
        <v>1</v>
      </c>
      <c r="O1751" s="742">
        <v>0.5</v>
      </c>
      <c r="P1751" s="662"/>
      <c r="Q1751" s="677">
        <v>0</v>
      </c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32</v>
      </c>
      <c r="B1752" s="661" t="s">
        <v>567</v>
      </c>
      <c r="C1752" s="661">
        <v>89301323</v>
      </c>
      <c r="D1752" s="740" t="s">
        <v>4385</v>
      </c>
      <c r="E1752" s="741" t="s">
        <v>2893</v>
      </c>
      <c r="F1752" s="661" t="s">
        <v>2867</v>
      </c>
      <c r="G1752" s="661" t="s">
        <v>2915</v>
      </c>
      <c r="H1752" s="661" t="s">
        <v>568</v>
      </c>
      <c r="I1752" s="661" t="s">
        <v>4372</v>
      </c>
      <c r="J1752" s="661" t="s">
        <v>932</v>
      </c>
      <c r="K1752" s="661" t="s">
        <v>4373</v>
      </c>
      <c r="L1752" s="662">
        <v>0</v>
      </c>
      <c r="M1752" s="662">
        <v>0</v>
      </c>
      <c r="N1752" s="661">
        <v>1</v>
      </c>
      <c r="O1752" s="742">
        <v>0.5</v>
      </c>
      <c r="P1752" s="662">
        <v>0</v>
      </c>
      <c r="Q1752" s="677"/>
      <c r="R1752" s="661">
        <v>1</v>
      </c>
      <c r="S1752" s="677">
        <v>1</v>
      </c>
      <c r="T1752" s="742">
        <v>0.5</v>
      </c>
      <c r="U1752" s="700">
        <v>1</v>
      </c>
    </row>
    <row r="1753" spans="1:21" ht="14.4" customHeight="1" x14ac:dyDescent="0.3">
      <c r="A1753" s="660">
        <v>32</v>
      </c>
      <c r="B1753" s="661" t="s">
        <v>567</v>
      </c>
      <c r="C1753" s="661">
        <v>89301323</v>
      </c>
      <c r="D1753" s="740" t="s">
        <v>4385</v>
      </c>
      <c r="E1753" s="741" t="s">
        <v>2893</v>
      </c>
      <c r="F1753" s="661" t="s">
        <v>2867</v>
      </c>
      <c r="G1753" s="661" t="s">
        <v>2919</v>
      </c>
      <c r="H1753" s="661" t="s">
        <v>568</v>
      </c>
      <c r="I1753" s="661" t="s">
        <v>832</v>
      </c>
      <c r="J1753" s="661" t="s">
        <v>2920</v>
      </c>
      <c r="K1753" s="661" t="s">
        <v>2921</v>
      </c>
      <c r="L1753" s="662">
        <v>0</v>
      </c>
      <c r="M1753" s="662">
        <v>0</v>
      </c>
      <c r="N1753" s="661">
        <v>2</v>
      </c>
      <c r="O1753" s="742">
        <v>1.5</v>
      </c>
      <c r="P1753" s="662">
        <v>0</v>
      </c>
      <c r="Q1753" s="677"/>
      <c r="R1753" s="661">
        <v>1</v>
      </c>
      <c r="S1753" s="677">
        <v>0.5</v>
      </c>
      <c r="T1753" s="742">
        <v>0.5</v>
      </c>
      <c r="U1753" s="700">
        <v>0.33333333333333331</v>
      </c>
    </row>
    <row r="1754" spans="1:21" ht="14.4" customHeight="1" x14ac:dyDescent="0.3">
      <c r="A1754" s="660">
        <v>32</v>
      </c>
      <c r="B1754" s="661" t="s">
        <v>567</v>
      </c>
      <c r="C1754" s="661">
        <v>89301323</v>
      </c>
      <c r="D1754" s="740" t="s">
        <v>4385</v>
      </c>
      <c r="E1754" s="741" t="s">
        <v>2893</v>
      </c>
      <c r="F1754" s="661" t="s">
        <v>2867</v>
      </c>
      <c r="G1754" s="661" t="s">
        <v>2919</v>
      </c>
      <c r="H1754" s="661" t="s">
        <v>568</v>
      </c>
      <c r="I1754" s="661" t="s">
        <v>3860</v>
      </c>
      <c r="J1754" s="661" t="s">
        <v>2920</v>
      </c>
      <c r="K1754" s="661" t="s">
        <v>2921</v>
      </c>
      <c r="L1754" s="662">
        <v>0</v>
      </c>
      <c r="M1754" s="662">
        <v>0</v>
      </c>
      <c r="N1754" s="661">
        <v>1</v>
      </c>
      <c r="O1754" s="742">
        <v>0.5</v>
      </c>
      <c r="P1754" s="662"/>
      <c r="Q1754" s="677"/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32</v>
      </c>
      <c r="B1755" s="661" t="s">
        <v>567</v>
      </c>
      <c r="C1755" s="661">
        <v>89301323</v>
      </c>
      <c r="D1755" s="740" t="s">
        <v>4385</v>
      </c>
      <c r="E1755" s="741" t="s">
        <v>2893</v>
      </c>
      <c r="F1755" s="661" t="s">
        <v>2867</v>
      </c>
      <c r="G1755" s="661" t="s">
        <v>3017</v>
      </c>
      <c r="H1755" s="661" t="s">
        <v>568</v>
      </c>
      <c r="I1755" s="661" t="s">
        <v>1716</v>
      </c>
      <c r="J1755" s="661" t="s">
        <v>1717</v>
      </c>
      <c r="K1755" s="661" t="s">
        <v>2760</v>
      </c>
      <c r="L1755" s="662">
        <v>66.819999999999993</v>
      </c>
      <c r="M1755" s="662">
        <v>66.819999999999993</v>
      </c>
      <c r="N1755" s="661">
        <v>1</v>
      </c>
      <c r="O1755" s="742">
        <v>1</v>
      </c>
      <c r="P1755" s="662"/>
      <c r="Q1755" s="677">
        <v>0</v>
      </c>
      <c r="R1755" s="661"/>
      <c r="S1755" s="677">
        <v>0</v>
      </c>
      <c r="T1755" s="742"/>
      <c r="U1755" s="700">
        <v>0</v>
      </c>
    </row>
    <row r="1756" spans="1:21" ht="14.4" customHeight="1" x14ac:dyDescent="0.3">
      <c r="A1756" s="660">
        <v>32</v>
      </c>
      <c r="B1756" s="661" t="s">
        <v>567</v>
      </c>
      <c r="C1756" s="661">
        <v>89301323</v>
      </c>
      <c r="D1756" s="740" t="s">
        <v>4385</v>
      </c>
      <c r="E1756" s="741" t="s">
        <v>2893</v>
      </c>
      <c r="F1756" s="661" t="s">
        <v>2867</v>
      </c>
      <c r="G1756" s="661" t="s">
        <v>3086</v>
      </c>
      <c r="H1756" s="661" t="s">
        <v>1453</v>
      </c>
      <c r="I1756" s="661" t="s">
        <v>1546</v>
      </c>
      <c r="J1756" s="661" t="s">
        <v>1547</v>
      </c>
      <c r="K1756" s="661" t="s">
        <v>2805</v>
      </c>
      <c r="L1756" s="662">
        <v>65.989999999999995</v>
      </c>
      <c r="M1756" s="662">
        <v>65.989999999999995</v>
      </c>
      <c r="N1756" s="661">
        <v>1</v>
      </c>
      <c r="O1756" s="742">
        <v>1</v>
      </c>
      <c r="P1756" s="662">
        <v>65.989999999999995</v>
      </c>
      <c r="Q1756" s="677">
        <v>1</v>
      </c>
      <c r="R1756" s="661">
        <v>1</v>
      </c>
      <c r="S1756" s="677">
        <v>1</v>
      </c>
      <c r="T1756" s="742">
        <v>1</v>
      </c>
      <c r="U1756" s="700">
        <v>1</v>
      </c>
    </row>
    <row r="1757" spans="1:21" ht="14.4" customHeight="1" x14ac:dyDescent="0.3">
      <c r="A1757" s="660">
        <v>32</v>
      </c>
      <c r="B1757" s="661" t="s">
        <v>567</v>
      </c>
      <c r="C1757" s="661">
        <v>89301323</v>
      </c>
      <c r="D1757" s="740" t="s">
        <v>4385</v>
      </c>
      <c r="E1757" s="741" t="s">
        <v>2893</v>
      </c>
      <c r="F1757" s="661" t="s">
        <v>2867</v>
      </c>
      <c r="G1757" s="661" t="s">
        <v>2925</v>
      </c>
      <c r="H1757" s="661" t="s">
        <v>568</v>
      </c>
      <c r="I1757" s="661" t="s">
        <v>1821</v>
      </c>
      <c r="J1757" s="661" t="s">
        <v>1822</v>
      </c>
      <c r="K1757" s="661" t="s">
        <v>2781</v>
      </c>
      <c r="L1757" s="662">
        <v>2991.23</v>
      </c>
      <c r="M1757" s="662">
        <v>8973.69</v>
      </c>
      <c r="N1757" s="661">
        <v>3</v>
      </c>
      <c r="O1757" s="742">
        <v>1.5</v>
      </c>
      <c r="P1757" s="662">
        <v>8973.69</v>
      </c>
      <c r="Q1757" s="677">
        <v>1</v>
      </c>
      <c r="R1757" s="661">
        <v>3</v>
      </c>
      <c r="S1757" s="677">
        <v>1</v>
      </c>
      <c r="T1757" s="742">
        <v>1.5</v>
      </c>
      <c r="U1757" s="700">
        <v>1</v>
      </c>
    </row>
    <row r="1758" spans="1:21" ht="14.4" customHeight="1" x14ac:dyDescent="0.3">
      <c r="A1758" s="660">
        <v>32</v>
      </c>
      <c r="B1758" s="661" t="s">
        <v>567</v>
      </c>
      <c r="C1758" s="661">
        <v>89301323</v>
      </c>
      <c r="D1758" s="740" t="s">
        <v>4385</v>
      </c>
      <c r="E1758" s="741" t="s">
        <v>2893</v>
      </c>
      <c r="F1758" s="661" t="s">
        <v>2867</v>
      </c>
      <c r="G1758" s="661" t="s">
        <v>3053</v>
      </c>
      <c r="H1758" s="661" t="s">
        <v>568</v>
      </c>
      <c r="I1758" s="661" t="s">
        <v>1001</v>
      </c>
      <c r="J1758" s="661" t="s">
        <v>1002</v>
      </c>
      <c r="K1758" s="661" t="s">
        <v>1003</v>
      </c>
      <c r="L1758" s="662">
        <v>0</v>
      </c>
      <c r="M1758" s="662">
        <v>0</v>
      </c>
      <c r="N1758" s="661">
        <v>1</v>
      </c>
      <c r="O1758" s="742">
        <v>0.5</v>
      </c>
      <c r="P1758" s="662">
        <v>0</v>
      </c>
      <c r="Q1758" s="677"/>
      <c r="R1758" s="661">
        <v>1</v>
      </c>
      <c r="S1758" s="677">
        <v>1</v>
      </c>
      <c r="T1758" s="742">
        <v>0.5</v>
      </c>
      <c r="U1758" s="700">
        <v>1</v>
      </c>
    </row>
    <row r="1759" spans="1:21" ht="14.4" customHeight="1" x14ac:dyDescent="0.3">
      <c r="A1759" s="660">
        <v>32</v>
      </c>
      <c r="B1759" s="661" t="s">
        <v>567</v>
      </c>
      <c r="C1759" s="661">
        <v>89301323</v>
      </c>
      <c r="D1759" s="740" t="s">
        <v>4385</v>
      </c>
      <c r="E1759" s="741" t="s">
        <v>2893</v>
      </c>
      <c r="F1759" s="661" t="s">
        <v>2867</v>
      </c>
      <c r="G1759" s="661" t="s">
        <v>2995</v>
      </c>
      <c r="H1759" s="661" t="s">
        <v>568</v>
      </c>
      <c r="I1759" s="661" t="s">
        <v>713</v>
      </c>
      <c r="J1759" s="661" t="s">
        <v>2996</v>
      </c>
      <c r="K1759" s="661" t="s">
        <v>2997</v>
      </c>
      <c r="L1759" s="662">
        <v>0</v>
      </c>
      <c r="M1759" s="662">
        <v>0</v>
      </c>
      <c r="N1759" s="661">
        <v>1</v>
      </c>
      <c r="O1759" s="742">
        <v>0.5</v>
      </c>
      <c r="P1759" s="662">
        <v>0</v>
      </c>
      <c r="Q1759" s="677"/>
      <c r="R1759" s="661">
        <v>1</v>
      </c>
      <c r="S1759" s="677">
        <v>1</v>
      </c>
      <c r="T1759" s="742">
        <v>0.5</v>
      </c>
      <c r="U1759" s="700">
        <v>1</v>
      </c>
    </row>
    <row r="1760" spans="1:21" ht="14.4" customHeight="1" x14ac:dyDescent="0.3">
      <c r="A1760" s="660">
        <v>32</v>
      </c>
      <c r="B1760" s="661" t="s">
        <v>567</v>
      </c>
      <c r="C1760" s="661">
        <v>89301323</v>
      </c>
      <c r="D1760" s="740" t="s">
        <v>4385</v>
      </c>
      <c r="E1760" s="741" t="s">
        <v>2893</v>
      </c>
      <c r="F1760" s="661" t="s">
        <v>2867</v>
      </c>
      <c r="G1760" s="661" t="s">
        <v>2949</v>
      </c>
      <c r="H1760" s="661" t="s">
        <v>1453</v>
      </c>
      <c r="I1760" s="661" t="s">
        <v>1478</v>
      </c>
      <c r="J1760" s="661" t="s">
        <v>1479</v>
      </c>
      <c r="K1760" s="661" t="s">
        <v>1480</v>
      </c>
      <c r="L1760" s="662">
        <v>815.1</v>
      </c>
      <c r="M1760" s="662">
        <v>815.1</v>
      </c>
      <c r="N1760" s="661">
        <v>1</v>
      </c>
      <c r="O1760" s="742">
        <v>0.5</v>
      </c>
      <c r="P1760" s="662">
        <v>815.1</v>
      </c>
      <c r="Q1760" s="677">
        <v>1</v>
      </c>
      <c r="R1760" s="661">
        <v>1</v>
      </c>
      <c r="S1760" s="677">
        <v>1</v>
      </c>
      <c r="T1760" s="742">
        <v>0.5</v>
      </c>
      <c r="U1760" s="700">
        <v>1</v>
      </c>
    </row>
    <row r="1761" spans="1:21" ht="14.4" customHeight="1" x14ac:dyDescent="0.3">
      <c r="A1761" s="660">
        <v>32</v>
      </c>
      <c r="B1761" s="661" t="s">
        <v>567</v>
      </c>
      <c r="C1761" s="661">
        <v>89301323</v>
      </c>
      <c r="D1761" s="740" t="s">
        <v>4385</v>
      </c>
      <c r="E1761" s="741" t="s">
        <v>2893</v>
      </c>
      <c r="F1761" s="661" t="s">
        <v>2867</v>
      </c>
      <c r="G1761" s="661" t="s">
        <v>2954</v>
      </c>
      <c r="H1761" s="661" t="s">
        <v>568</v>
      </c>
      <c r="I1761" s="661" t="s">
        <v>2955</v>
      </c>
      <c r="J1761" s="661" t="s">
        <v>2956</v>
      </c>
      <c r="K1761" s="661" t="s">
        <v>2957</v>
      </c>
      <c r="L1761" s="662">
        <v>93.71</v>
      </c>
      <c r="M1761" s="662">
        <v>93.71</v>
      </c>
      <c r="N1761" s="661">
        <v>1</v>
      </c>
      <c r="O1761" s="742">
        <v>0.5</v>
      </c>
      <c r="P1761" s="662"/>
      <c r="Q1761" s="677">
        <v>0</v>
      </c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32</v>
      </c>
      <c r="B1762" s="661" t="s">
        <v>567</v>
      </c>
      <c r="C1762" s="661">
        <v>89301323</v>
      </c>
      <c r="D1762" s="740" t="s">
        <v>4385</v>
      </c>
      <c r="E1762" s="741" t="s">
        <v>2893</v>
      </c>
      <c r="F1762" s="661" t="s">
        <v>2867</v>
      </c>
      <c r="G1762" s="661" t="s">
        <v>2954</v>
      </c>
      <c r="H1762" s="661" t="s">
        <v>568</v>
      </c>
      <c r="I1762" s="661" t="s">
        <v>3005</v>
      </c>
      <c r="J1762" s="661" t="s">
        <v>2956</v>
      </c>
      <c r="K1762" s="661" t="s">
        <v>722</v>
      </c>
      <c r="L1762" s="662">
        <v>301.2</v>
      </c>
      <c r="M1762" s="662">
        <v>301.2</v>
      </c>
      <c r="N1762" s="661">
        <v>1</v>
      </c>
      <c r="O1762" s="742">
        <v>0.5</v>
      </c>
      <c r="P1762" s="662">
        <v>301.2</v>
      </c>
      <c r="Q1762" s="677">
        <v>1</v>
      </c>
      <c r="R1762" s="661">
        <v>1</v>
      </c>
      <c r="S1762" s="677">
        <v>1</v>
      </c>
      <c r="T1762" s="742">
        <v>0.5</v>
      </c>
      <c r="U1762" s="700">
        <v>1</v>
      </c>
    </row>
    <row r="1763" spans="1:21" ht="14.4" customHeight="1" x14ac:dyDescent="0.3">
      <c r="A1763" s="660">
        <v>32</v>
      </c>
      <c r="B1763" s="661" t="s">
        <v>567</v>
      </c>
      <c r="C1763" s="661">
        <v>89301323</v>
      </c>
      <c r="D1763" s="740" t="s">
        <v>4385</v>
      </c>
      <c r="E1763" s="741" t="s">
        <v>2893</v>
      </c>
      <c r="F1763" s="661" t="s">
        <v>2867</v>
      </c>
      <c r="G1763" s="661" t="s">
        <v>3102</v>
      </c>
      <c r="H1763" s="661" t="s">
        <v>1453</v>
      </c>
      <c r="I1763" s="661" t="s">
        <v>2404</v>
      </c>
      <c r="J1763" s="661" t="s">
        <v>2846</v>
      </c>
      <c r="K1763" s="661" t="s">
        <v>2614</v>
      </c>
      <c r="L1763" s="662">
        <v>123.2</v>
      </c>
      <c r="M1763" s="662">
        <v>123.2</v>
      </c>
      <c r="N1763" s="661">
        <v>1</v>
      </c>
      <c r="O1763" s="742">
        <v>0.5</v>
      </c>
      <c r="P1763" s="662">
        <v>123.2</v>
      </c>
      <c r="Q1763" s="677">
        <v>1</v>
      </c>
      <c r="R1763" s="661">
        <v>1</v>
      </c>
      <c r="S1763" s="677">
        <v>1</v>
      </c>
      <c r="T1763" s="742">
        <v>0.5</v>
      </c>
      <c r="U1763" s="700">
        <v>1</v>
      </c>
    </row>
    <row r="1764" spans="1:21" ht="14.4" customHeight="1" x14ac:dyDescent="0.3">
      <c r="A1764" s="660">
        <v>32</v>
      </c>
      <c r="B1764" s="661" t="s">
        <v>567</v>
      </c>
      <c r="C1764" s="661">
        <v>89301323</v>
      </c>
      <c r="D1764" s="740" t="s">
        <v>4385</v>
      </c>
      <c r="E1764" s="741" t="s">
        <v>2893</v>
      </c>
      <c r="F1764" s="661" t="s">
        <v>2867</v>
      </c>
      <c r="G1764" s="661" t="s">
        <v>3074</v>
      </c>
      <c r="H1764" s="661" t="s">
        <v>568</v>
      </c>
      <c r="I1764" s="661" t="s">
        <v>3103</v>
      </c>
      <c r="J1764" s="661" t="s">
        <v>1744</v>
      </c>
      <c r="K1764" s="661" t="s">
        <v>3104</v>
      </c>
      <c r="L1764" s="662">
        <v>22.44</v>
      </c>
      <c r="M1764" s="662">
        <v>67.320000000000007</v>
      </c>
      <c r="N1764" s="661">
        <v>3</v>
      </c>
      <c r="O1764" s="742">
        <v>1.5</v>
      </c>
      <c r="P1764" s="662">
        <v>67.320000000000007</v>
      </c>
      <c r="Q1764" s="677">
        <v>1</v>
      </c>
      <c r="R1764" s="661">
        <v>3</v>
      </c>
      <c r="S1764" s="677">
        <v>1</v>
      </c>
      <c r="T1764" s="742">
        <v>1.5</v>
      </c>
      <c r="U1764" s="700">
        <v>1</v>
      </c>
    </row>
    <row r="1765" spans="1:21" ht="14.4" customHeight="1" x14ac:dyDescent="0.3">
      <c r="A1765" s="660">
        <v>32</v>
      </c>
      <c r="B1765" s="661" t="s">
        <v>567</v>
      </c>
      <c r="C1765" s="661">
        <v>89301323</v>
      </c>
      <c r="D1765" s="740" t="s">
        <v>4385</v>
      </c>
      <c r="E1765" s="741" t="s">
        <v>2893</v>
      </c>
      <c r="F1765" s="661" t="s">
        <v>2867</v>
      </c>
      <c r="G1765" s="661" t="s">
        <v>3713</v>
      </c>
      <c r="H1765" s="661" t="s">
        <v>568</v>
      </c>
      <c r="I1765" s="661" t="s">
        <v>3714</v>
      </c>
      <c r="J1765" s="661" t="s">
        <v>3715</v>
      </c>
      <c r="K1765" s="661" t="s">
        <v>3716</v>
      </c>
      <c r="L1765" s="662">
        <v>186.27</v>
      </c>
      <c r="M1765" s="662">
        <v>186.27</v>
      </c>
      <c r="N1765" s="661">
        <v>1</v>
      </c>
      <c r="O1765" s="742">
        <v>1</v>
      </c>
      <c r="P1765" s="662"/>
      <c r="Q1765" s="677">
        <v>0</v>
      </c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32</v>
      </c>
      <c r="B1766" s="661" t="s">
        <v>567</v>
      </c>
      <c r="C1766" s="661">
        <v>89301323</v>
      </c>
      <c r="D1766" s="740" t="s">
        <v>4385</v>
      </c>
      <c r="E1766" s="741" t="s">
        <v>2893</v>
      </c>
      <c r="F1766" s="661" t="s">
        <v>2867</v>
      </c>
      <c r="G1766" s="661" t="s">
        <v>3010</v>
      </c>
      <c r="H1766" s="661" t="s">
        <v>1453</v>
      </c>
      <c r="I1766" s="661" t="s">
        <v>1622</v>
      </c>
      <c r="J1766" s="661" t="s">
        <v>1623</v>
      </c>
      <c r="K1766" s="661" t="s">
        <v>1991</v>
      </c>
      <c r="L1766" s="662">
        <v>1427.23</v>
      </c>
      <c r="M1766" s="662">
        <v>5708.92</v>
      </c>
      <c r="N1766" s="661">
        <v>4</v>
      </c>
      <c r="O1766" s="742">
        <v>2</v>
      </c>
      <c r="P1766" s="662">
        <v>4281.6900000000005</v>
      </c>
      <c r="Q1766" s="677">
        <v>0.75000000000000011</v>
      </c>
      <c r="R1766" s="661">
        <v>3</v>
      </c>
      <c r="S1766" s="677">
        <v>0.75</v>
      </c>
      <c r="T1766" s="742">
        <v>1.5</v>
      </c>
      <c r="U1766" s="700">
        <v>0.75</v>
      </c>
    </row>
    <row r="1767" spans="1:21" ht="14.4" customHeight="1" x14ac:dyDescent="0.3">
      <c r="A1767" s="660">
        <v>32</v>
      </c>
      <c r="B1767" s="661" t="s">
        <v>567</v>
      </c>
      <c r="C1767" s="661">
        <v>89301323</v>
      </c>
      <c r="D1767" s="740" t="s">
        <v>4385</v>
      </c>
      <c r="E1767" s="741" t="s">
        <v>2896</v>
      </c>
      <c r="F1767" s="661" t="s">
        <v>2867</v>
      </c>
      <c r="G1767" s="661" t="s">
        <v>2910</v>
      </c>
      <c r="H1767" s="661" t="s">
        <v>568</v>
      </c>
      <c r="I1767" s="661" t="s">
        <v>3015</v>
      </c>
      <c r="J1767" s="661" t="s">
        <v>2914</v>
      </c>
      <c r="K1767" s="661" t="s">
        <v>3016</v>
      </c>
      <c r="L1767" s="662">
        <v>0</v>
      </c>
      <c r="M1767" s="662">
        <v>0</v>
      </c>
      <c r="N1767" s="661">
        <v>1</v>
      </c>
      <c r="O1767" s="742">
        <v>0.5</v>
      </c>
      <c r="P1767" s="662">
        <v>0</v>
      </c>
      <c r="Q1767" s="677"/>
      <c r="R1767" s="661">
        <v>1</v>
      </c>
      <c r="S1767" s="677">
        <v>1</v>
      </c>
      <c r="T1767" s="742">
        <v>0.5</v>
      </c>
      <c r="U1767" s="700">
        <v>1</v>
      </c>
    </row>
    <row r="1768" spans="1:21" ht="14.4" customHeight="1" x14ac:dyDescent="0.3">
      <c r="A1768" s="660">
        <v>32</v>
      </c>
      <c r="B1768" s="661" t="s">
        <v>567</v>
      </c>
      <c r="C1768" s="661">
        <v>89301323</v>
      </c>
      <c r="D1768" s="740" t="s">
        <v>4385</v>
      </c>
      <c r="E1768" s="741" t="s">
        <v>2896</v>
      </c>
      <c r="F1768" s="661" t="s">
        <v>2867</v>
      </c>
      <c r="G1768" s="661" t="s">
        <v>2915</v>
      </c>
      <c r="H1768" s="661" t="s">
        <v>568</v>
      </c>
      <c r="I1768" s="661" t="s">
        <v>3540</v>
      </c>
      <c r="J1768" s="661" t="s">
        <v>932</v>
      </c>
      <c r="K1768" s="661" t="s">
        <v>3209</v>
      </c>
      <c r="L1768" s="662">
        <v>194.24</v>
      </c>
      <c r="M1768" s="662">
        <v>194.24</v>
      </c>
      <c r="N1768" s="661">
        <v>1</v>
      </c>
      <c r="O1768" s="742">
        <v>0.5</v>
      </c>
      <c r="P1768" s="662">
        <v>194.24</v>
      </c>
      <c r="Q1768" s="677">
        <v>1</v>
      </c>
      <c r="R1768" s="661">
        <v>1</v>
      </c>
      <c r="S1768" s="677">
        <v>1</v>
      </c>
      <c r="T1768" s="742">
        <v>0.5</v>
      </c>
      <c r="U1768" s="700">
        <v>1</v>
      </c>
    </row>
    <row r="1769" spans="1:21" ht="14.4" customHeight="1" x14ac:dyDescent="0.3">
      <c r="A1769" s="660">
        <v>32</v>
      </c>
      <c r="B1769" s="661" t="s">
        <v>567</v>
      </c>
      <c r="C1769" s="661">
        <v>89301323</v>
      </c>
      <c r="D1769" s="740" t="s">
        <v>4385</v>
      </c>
      <c r="E1769" s="741" t="s">
        <v>2896</v>
      </c>
      <c r="F1769" s="661" t="s">
        <v>2867</v>
      </c>
      <c r="G1769" s="661" t="s">
        <v>2915</v>
      </c>
      <c r="H1769" s="661" t="s">
        <v>568</v>
      </c>
      <c r="I1769" s="661" t="s">
        <v>2916</v>
      </c>
      <c r="J1769" s="661" t="s">
        <v>932</v>
      </c>
      <c r="K1769" s="661" t="s">
        <v>2917</v>
      </c>
      <c r="L1769" s="662">
        <v>0</v>
      </c>
      <c r="M1769" s="662">
        <v>0</v>
      </c>
      <c r="N1769" s="661">
        <v>1</v>
      </c>
      <c r="O1769" s="742">
        <v>0.5</v>
      </c>
      <c r="P1769" s="662">
        <v>0</v>
      </c>
      <c r="Q1769" s="677"/>
      <c r="R1769" s="661">
        <v>1</v>
      </c>
      <c r="S1769" s="677">
        <v>1</v>
      </c>
      <c r="T1769" s="742">
        <v>0.5</v>
      </c>
      <c r="U1769" s="700">
        <v>1</v>
      </c>
    </row>
    <row r="1770" spans="1:21" ht="14.4" customHeight="1" x14ac:dyDescent="0.3">
      <c r="A1770" s="660">
        <v>32</v>
      </c>
      <c r="B1770" s="661" t="s">
        <v>567</v>
      </c>
      <c r="C1770" s="661">
        <v>89301323</v>
      </c>
      <c r="D1770" s="740" t="s">
        <v>4385</v>
      </c>
      <c r="E1770" s="741" t="s">
        <v>2896</v>
      </c>
      <c r="F1770" s="661" t="s">
        <v>2867</v>
      </c>
      <c r="G1770" s="661" t="s">
        <v>3113</v>
      </c>
      <c r="H1770" s="661" t="s">
        <v>568</v>
      </c>
      <c r="I1770" s="661" t="s">
        <v>4374</v>
      </c>
      <c r="J1770" s="661" t="s">
        <v>4375</v>
      </c>
      <c r="K1770" s="661" t="s">
        <v>4376</v>
      </c>
      <c r="L1770" s="662">
        <v>0</v>
      </c>
      <c r="M1770" s="662">
        <v>0</v>
      </c>
      <c r="N1770" s="661">
        <v>1</v>
      </c>
      <c r="O1770" s="742">
        <v>0.5</v>
      </c>
      <c r="P1770" s="662"/>
      <c r="Q1770" s="677"/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32</v>
      </c>
      <c r="B1771" s="661" t="s">
        <v>567</v>
      </c>
      <c r="C1771" s="661">
        <v>89301323</v>
      </c>
      <c r="D1771" s="740" t="s">
        <v>4385</v>
      </c>
      <c r="E1771" s="741" t="s">
        <v>2896</v>
      </c>
      <c r="F1771" s="661" t="s">
        <v>2867</v>
      </c>
      <c r="G1771" s="661" t="s">
        <v>2919</v>
      </c>
      <c r="H1771" s="661" t="s">
        <v>568</v>
      </c>
      <c r="I1771" s="661" t="s">
        <v>832</v>
      </c>
      <c r="J1771" s="661" t="s">
        <v>2920</v>
      </c>
      <c r="K1771" s="661" t="s">
        <v>2921</v>
      </c>
      <c r="L1771" s="662">
        <v>0</v>
      </c>
      <c r="M1771" s="662">
        <v>0</v>
      </c>
      <c r="N1771" s="661">
        <v>1</v>
      </c>
      <c r="O1771" s="742">
        <v>0.5</v>
      </c>
      <c r="P1771" s="662"/>
      <c r="Q1771" s="677"/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32</v>
      </c>
      <c r="B1772" s="661" t="s">
        <v>567</v>
      </c>
      <c r="C1772" s="661">
        <v>89301323</v>
      </c>
      <c r="D1772" s="740" t="s">
        <v>4385</v>
      </c>
      <c r="E1772" s="741" t="s">
        <v>2896</v>
      </c>
      <c r="F1772" s="661" t="s">
        <v>2867</v>
      </c>
      <c r="G1772" s="661" t="s">
        <v>2975</v>
      </c>
      <c r="H1772" s="661" t="s">
        <v>568</v>
      </c>
      <c r="I1772" s="661" t="s">
        <v>1712</v>
      </c>
      <c r="J1772" s="661" t="s">
        <v>1713</v>
      </c>
      <c r="K1772" s="661" t="s">
        <v>2760</v>
      </c>
      <c r="L1772" s="662">
        <v>170.52</v>
      </c>
      <c r="M1772" s="662">
        <v>170.52</v>
      </c>
      <c r="N1772" s="661">
        <v>1</v>
      </c>
      <c r="O1772" s="742">
        <v>0.5</v>
      </c>
      <c r="P1772" s="662">
        <v>170.52</v>
      </c>
      <c r="Q1772" s="677">
        <v>1</v>
      </c>
      <c r="R1772" s="661">
        <v>1</v>
      </c>
      <c r="S1772" s="677">
        <v>1</v>
      </c>
      <c r="T1772" s="742">
        <v>0.5</v>
      </c>
      <c r="U1772" s="700">
        <v>1</v>
      </c>
    </row>
    <row r="1773" spans="1:21" ht="14.4" customHeight="1" x14ac:dyDescent="0.3">
      <c r="A1773" s="660">
        <v>32</v>
      </c>
      <c r="B1773" s="661" t="s">
        <v>567</v>
      </c>
      <c r="C1773" s="661">
        <v>89301323</v>
      </c>
      <c r="D1773" s="740" t="s">
        <v>4385</v>
      </c>
      <c r="E1773" s="741" t="s">
        <v>2896</v>
      </c>
      <c r="F1773" s="661" t="s">
        <v>2867</v>
      </c>
      <c r="G1773" s="661" t="s">
        <v>3086</v>
      </c>
      <c r="H1773" s="661" t="s">
        <v>1453</v>
      </c>
      <c r="I1773" s="661" t="s">
        <v>3087</v>
      </c>
      <c r="J1773" s="661" t="s">
        <v>1607</v>
      </c>
      <c r="K1773" s="661" t="s">
        <v>3088</v>
      </c>
      <c r="L1773" s="662">
        <v>264</v>
      </c>
      <c r="M1773" s="662">
        <v>528</v>
      </c>
      <c r="N1773" s="661">
        <v>2</v>
      </c>
      <c r="O1773" s="742">
        <v>1.5</v>
      </c>
      <c r="P1773" s="662">
        <v>528</v>
      </c>
      <c r="Q1773" s="677">
        <v>1</v>
      </c>
      <c r="R1773" s="661">
        <v>2</v>
      </c>
      <c r="S1773" s="677">
        <v>1</v>
      </c>
      <c r="T1773" s="742">
        <v>1.5</v>
      </c>
      <c r="U1773" s="700">
        <v>1</v>
      </c>
    </row>
    <row r="1774" spans="1:21" ht="14.4" customHeight="1" x14ac:dyDescent="0.3">
      <c r="A1774" s="660">
        <v>32</v>
      </c>
      <c r="B1774" s="661" t="s">
        <v>567</v>
      </c>
      <c r="C1774" s="661">
        <v>89301323</v>
      </c>
      <c r="D1774" s="740" t="s">
        <v>4385</v>
      </c>
      <c r="E1774" s="741" t="s">
        <v>2896</v>
      </c>
      <c r="F1774" s="661" t="s">
        <v>2867</v>
      </c>
      <c r="G1774" s="661" t="s">
        <v>2925</v>
      </c>
      <c r="H1774" s="661" t="s">
        <v>568</v>
      </c>
      <c r="I1774" s="661" t="s">
        <v>1821</v>
      </c>
      <c r="J1774" s="661" t="s">
        <v>1822</v>
      </c>
      <c r="K1774" s="661" t="s">
        <v>2781</v>
      </c>
      <c r="L1774" s="662">
        <v>2991.23</v>
      </c>
      <c r="M1774" s="662">
        <v>8973.69</v>
      </c>
      <c r="N1774" s="661">
        <v>3</v>
      </c>
      <c r="O1774" s="742">
        <v>2</v>
      </c>
      <c r="P1774" s="662">
        <v>5982.46</v>
      </c>
      <c r="Q1774" s="677">
        <v>0.66666666666666663</v>
      </c>
      <c r="R1774" s="661">
        <v>2</v>
      </c>
      <c r="S1774" s="677">
        <v>0.66666666666666663</v>
      </c>
      <c r="T1774" s="742">
        <v>1</v>
      </c>
      <c r="U1774" s="700">
        <v>0.5</v>
      </c>
    </row>
    <row r="1775" spans="1:21" ht="14.4" customHeight="1" x14ac:dyDescent="0.3">
      <c r="A1775" s="660">
        <v>32</v>
      </c>
      <c r="B1775" s="661" t="s">
        <v>567</v>
      </c>
      <c r="C1775" s="661">
        <v>89301323</v>
      </c>
      <c r="D1775" s="740" t="s">
        <v>4385</v>
      </c>
      <c r="E1775" s="741" t="s">
        <v>2896</v>
      </c>
      <c r="F1775" s="661" t="s">
        <v>2867</v>
      </c>
      <c r="G1775" s="661" t="s">
        <v>2930</v>
      </c>
      <c r="H1775" s="661" t="s">
        <v>568</v>
      </c>
      <c r="I1775" s="661" t="s">
        <v>869</v>
      </c>
      <c r="J1775" s="661" t="s">
        <v>2932</v>
      </c>
      <c r="K1775" s="661" t="s">
        <v>3155</v>
      </c>
      <c r="L1775" s="662">
        <v>63.7</v>
      </c>
      <c r="M1775" s="662">
        <v>63.7</v>
      </c>
      <c r="N1775" s="661">
        <v>1</v>
      </c>
      <c r="O1775" s="742">
        <v>0.5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32</v>
      </c>
      <c r="B1776" s="661" t="s">
        <v>567</v>
      </c>
      <c r="C1776" s="661">
        <v>89301323</v>
      </c>
      <c r="D1776" s="740" t="s">
        <v>4385</v>
      </c>
      <c r="E1776" s="741" t="s">
        <v>2896</v>
      </c>
      <c r="F1776" s="661" t="s">
        <v>2867</v>
      </c>
      <c r="G1776" s="661" t="s">
        <v>3031</v>
      </c>
      <c r="H1776" s="661" t="s">
        <v>568</v>
      </c>
      <c r="I1776" s="661" t="s">
        <v>900</v>
      </c>
      <c r="J1776" s="661" t="s">
        <v>901</v>
      </c>
      <c r="K1776" s="661" t="s">
        <v>902</v>
      </c>
      <c r="L1776" s="662">
        <v>33</v>
      </c>
      <c r="M1776" s="662">
        <v>33</v>
      </c>
      <c r="N1776" s="661">
        <v>1</v>
      </c>
      <c r="O1776" s="742">
        <v>1</v>
      </c>
      <c r="P1776" s="662">
        <v>33</v>
      </c>
      <c r="Q1776" s="677">
        <v>1</v>
      </c>
      <c r="R1776" s="661">
        <v>1</v>
      </c>
      <c r="S1776" s="677">
        <v>1</v>
      </c>
      <c r="T1776" s="742">
        <v>1</v>
      </c>
      <c r="U1776" s="700">
        <v>1</v>
      </c>
    </row>
    <row r="1777" spans="1:21" ht="14.4" customHeight="1" x14ac:dyDescent="0.3">
      <c r="A1777" s="660">
        <v>32</v>
      </c>
      <c r="B1777" s="661" t="s">
        <v>567</v>
      </c>
      <c r="C1777" s="661">
        <v>89301323</v>
      </c>
      <c r="D1777" s="740" t="s">
        <v>4385</v>
      </c>
      <c r="E1777" s="741" t="s">
        <v>2896</v>
      </c>
      <c r="F1777" s="661" t="s">
        <v>2867</v>
      </c>
      <c r="G1777" s="661" t="s">
        <v>3031</v>
      </c>
      <c r="H1777" s="661" t="s">
        <v>568</v>
      </c>
      <c r="I1777" s="661" t="s">
        <v>3565</v>
      </c>
      <c r="J1777" s="661" t="s">
        <v>3033</v>
      </c>
      <c r="K1777" s="661" t="s">
        <v>3463</v>
      </c>
      <c r="L1777" s="662">
        <v>55.01</v>
      </c>
      <c r="M1777" s="662">
        <v>55.01</v>
      </c>
      <c r="N1777" s="661">
        <v>1</v>
      </c>
      <c r="O1777" s="742">
        <v>0.5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32</v>
      </c>
      <c r="B1778" s="661" t="s">
        <v>567</v>
      </c>
      <c r="C1778" s="661">
        <v>89301323</v>
      </c>
      <c r="D1778" s="740" t="s">
        <v>4385</v>
      </c>
      <c r="E1778" s="741" t="s">
        <v>2896</v>
      </c>
      <c r="F1778" s="661" t="s">
        <v>2867</v>
      </c>
      <c r="G1778" s="661" t="s">
        <v>4377</v>
      </c>
      <c r="H1778" s="661" t="s">
        <v>568</v>
      </c>
      <c r="I1778" s="661" t="s">
        <v>4378</v>
      </c>
      <c r="J1778" s="661" t="s">
        <v>4379</v>
      </c>
      <c r="K1778" s="661" t="s">
        <v>4380</v>
      </c>
      <c r="L1778" s="662">
        <v>0</v>
      </c>
      <c r="M1778" s="662">
        <v>0</v>
      </c>
      <c r="N1778" s="661">
        <v>2</v>
      </c>
      <c r="O1778" s="742">
        <v>0.5</v>
      </c>
      <c r="P1778" s="662">
        <v>0</v>
      </c>
      <c r="Q1778" s="677"/>
      <c r="R1778" s="661">
        <v>2</v>
      </c>
      <c r="S1778" s="677">
        <v>1</v>
      </c>
      <c r="T1778" s="742">
        <v>0.5</v>
      </c>
      <c r="U1778" s="700">
        <v>1</v>
      </c>
    </row>
    <row r="1779" spans="1:21" ht="14.4" customHeight="1" x14ac:dyDescent="0.3">
      <c r="A1779" s="660">
        <v>32</v>
      </c>
      <c r="B1779" s="661" t="s">
        <v>567</v>
      </c>
      <c r="C1779" s="661">
        <v>89301323</v>
      </c>
      <c r="D1779" s="740" t="s">
        <v>4385</v>
      </c>
      <c r="E1779" s="741" t="s">
        <v>2896</v>
      </c>
      <c r="F1779" s="661" t="s">
        <v>2867</v>
      </c>
      <c r="G1779" s="661" t="s">
        <v>3055</v>
      </c>
      <c r="H1779" s="661" t="s">
        <v>568</v>
      </c>
      <c r="I1779" s="661" t="s">
        <v>3373</v>
      </c>
      <c r="J1779" s="661" t="s">
        <v>2062</v>
      </c>
      <c r="K1779" s="661" t="s">
        <v>2063</v>
      </c>
      <c r="L1779" s="662">
        <v>27.5</v>
      </c>
      <c r="M1779" s="662">
        <v>27.5</v>
      </c>
      <c r="N1779" s="661">
        <v>1</v>
      </c>
      <c r="O1779" s="742">
        <v>0.5</v>
      </c>
      <c r="P1779" s="662">
        <v>27.5</v>
      </c>
      <c r="Q1779" s="677">
        <v>1</v>
      </c>
      <c r="R1779" s="661">
        <v>1</v>
      </c>
      <c r="S1779" s="677">
        <v>1</v>
      </c>
      <c r="T1779" s="742">
        <v>0.5</v>
      </c>
      <c r="U1779" s="700">
        <v>1</v>
      </c>
    </row>
    <row r="1780" spans="1:21" ht="14.4" customHeight="1" x14ac:dyDescent="0.3">
      <c r="A1780" s="660">
        <v>32</v>
      </c>
      <c r="B1780" s="661" t="s">
        <v>567</v>
      </c>
      <c r="C1780" s="661">
        <v>89301323</v>
      </c>
      <c r="D1780" s="740" t="s">
        <v>4385</v>
      </c>
      <c r="E1780" s="741" t="s">
        <v>2896</v>
      </c>
      <c r="F1780" s="661" t="s">
        <v>2867</v>
      </c>
      <c r="G1780" s="661" t="s">
        <v>2949</v>
      </c>
      <c r="H1780" s="661" t="s">
        <v>1453</v>
      </c>
      <c r="I1780" s="661" t="s">
        <v>1482</v>
      </c>
      <c r="J1780" s="661" t="s">
        <v>1479</v>
      </c>
      <c r="K1780" s="661" t="s">
        <v>1483</v>
      </c>
      <c r="L1780" s="662">
        <v>923.74</v>
      </c>
      <c r="M1780" s="662">
        <v>2771.2200000000003</v>
      </c>
      <c r="N1780" s="661">
        <v>3</v>
      </c>
      <c r="O1780" s="742">
        <v>1</v>
      </c>
      <c r="P1780" s="662">
        <v>2771.2200000000003</v>
      </c>
      <c r="Q1780" s="677">
        <v>1</v>
      </c>
      <c r="R1780" s="661">
        <v>3</v>
      </c>
      <c r="S1780" s="677">
        <v>1</v>
      </c>
      <c r="T1780" s="742">
        <v>1</v>
      </c>
      <c r="U1780" s="700">
        <v>1</v>
      </c>
    </row>
    <row r="1781" spans="1:21" ht="14.4" customHeight="1" x14ac:dyDescent="0.3">
      <c r="A1781" s="660">
        <v>32</v>
      </c>
      <c r="B1781" s="661" t="s">
        <v>567</v>
      </c>
      <c r="C1781" s="661">
        <v>89301323</v>
      </c>
      <c r="D1781" s="740" t="s">
        <v>4385</v>
      </c>
      <c r="E1781" s="741" t="s">
        <v>2896</v>
      </c>
      <c r="F1781" s="661" t="s">
        <v>2867</v>
      </c>
      <c r="G1781" s="661" t="s">
        <v>2954</v>
      </c>
      <c r="H1781" s="661" t="s">
        <v>568</v>
      </c>
      <c r="I1781" s="661" t="s">
        <v>3005</v>
      </c>
      <c r="J1781" s="661" t="s">
        <v>2956</v>
      </c>
      <c r="K1781" s="661" t="s">
        <v>722</v>
      </c>
      <c r="L1781" s="662">
        <v>301.2</v>
      </c>
      <c r="M1781" s="662">
        <v>301.2</v>
      </c>
      <c r="N1781" s="661">
        <v>1</v>
      </c>
      <c r="O1781" s="742">
        <v>0.5</v>
      </c>
      <c r="P1781" s="662">
        <v>301.2</v>
      </c>
      <c r="Q1781" s="677">
        <v>1</v>
      </c>
      <c r="R1781" s="661">
        <v>1</v>
      </c>
      <c r="S1781" s="677">
        <v>1</v>
      </c>
      <c r="T1781" s="742">
        <v>0.5</v>
      </c>
      <c r="U1781" s="700">
        <v>1</v>
      </c>
    </row>
    <row r="1782" spans="1:21" ht="14.4" customHeight="1" x14ac:dyDescent="0.3">
      <c r="A1782" s="660">
        <v>32</v>
      </c>
      <c r="B1782" s="661" t="s">
        <v>567</v>
      </c>
      <c r="C1782" s="661">
        <v>89301323</v>
      </c>
      <c r="D1782" s="740" t="s">
        <v>4385</v>
      </c>
      <c r="E1782" s="741" t="s">
        <v>2896</v>
      </c>
      <c r="F1782" s="661" t="s">
        <v>2867</v>
      </c>
      <c r="G1782" s="661" t="s">
        <v>3928</v>
      </c>
      <c r="H1782" s="661" t="s">
        <v>568</v>
      </c>
      <c r="I1782" s="661" t="s">
        <v>685</v>
      </c>
      <c r="J1782" s="661" t="s">
        <v>3929</v>
      </c>
      <c r="K1782" s="661" t="s">
        <v>1819</v>
      </c>
      <c r="L1782" s="662">
        <v>0</v>
      </c>
      <c r="M1782" s="662">
        <v>0</v>
      </c>
      <c r="N1782" s="661">
        <v>1</v>
      </c>
      <c r="O1782" s="742">
        <v>1</v>
      </c>
      <c r="P1782" s="662">
        <v>0</v>
      </c>
      <c r="Q1782" s="677"/>
      <c r="R1782" s="661">
        <v>1</v>
      </c>
      <c r="S1782" s="677">
        <v>1</v>
      </c>
      <c r="T1782" s="742">
        <v>1</v>
      </c>
      <c r="U1782" s="700">
        <v>1</v>
      </c>
    </row>
    <row r="1783" spans="1:21" ht="14.4" customHeight="1" x14ac:dyDescent="0.3">
      <c r="A1783" s="660">
        <v>32</v>
      </c>
      <c r="B1783" s="661" t="s">
        <v>567</v>
      </c>
      <c r="C1783" s="661">
        <v>89301323</v>
      </c>
      <c r="D1783" s="740" t="s">
        <v>4385</v>
      </c>
      <c r="E1783" s="741" t="s">
        <v>2896</v>
      </c>
      <c r="F1783" s="661" t="s">
        <v>2867</v>
      </c>
      <c r="G1783" s="661" t="s">
        <v>2958</v>
      </c>
      <c r="H1783" s="661" t="s">
        <v>568</v>
      </c>
      <c r="I1783" s="661" t="s">
        <v>1032</v>
      </c>
      <c r="J1783" s="661" t="s">
        <v>2959</v>
      </c>
      <c r="K1783" s="661" t="s">
        <v>2960</v>
      </c>
      <c r="L1783" s="662">
        <v>99.11</v>
      </c>
      <c r="M1783" s="662">
        <v>99.11</v>
      </c>
      <c r="N1783" s="661">
        <v>1</v>
      </c>
      <c r="O1783" s="742">
        <v>0.5</v>
      </c>
      <c r="P1783" s="662">
        <v>99.11</v>
      </c>
      <c r="Q1783" s="677">
        <v>1</v>
      </c>
      <c r="R1783" s="661">
        <v>1</v>
      </c>
      <c r="S1783" s="677">
        <v>1</v>
      </c>
      <c r="T1783" s="742">
        <v>0.5</v>
      </c>
      <c r="U1783" s="700">
        <v>1</v>
      </c>
    </row>
    <row r="1784" spans="1:21" ht="14.4" customHeight="1" x14ac:dyDescent="0.3">
      <c r="A1784" s="660">
        <v>32</v>
      </c>
      <c r="B1784" s="661" t="s">
        <v>567</v>
      </c>
      <c r="C1784" s="661">
        <v>89301323</v>
      </c>
      <c r="D1784" s="740" t="s">
        <v>4385</v>
      </c>
      <c r="E1784" s="741" t="s">
        <v>2896</v>
      </c>
      <c r="F1784" s="661" t="s">
        <v>2867</v>
      </c>
      <c r="G1784" s="661" t="s">
        <v>3201</v>
      </c>
      <c r="H1784" s="661" t="s">
        <v>568</v>
      </c>
      <c r="I1784" s="661" t="s">
        <v>4381</v>
      </c>
      <c r="J1784" s="661" t="s">
        <v>4206</v>
      </c>
      <c r="K1784" s="661" t="s">
        <v>933</v>
      </c>
      <c r="L1784" s="662">
        <v>0</v>
      </c>
      <c r="M1784" s="662">
        <v>0</v>
      </c>
      <c r="N1784" s="661">
        <v>1</v>
      </c>
      <c r="O1784" s="742">
        <v>0.5</v>
      </c>
      <c r="P1784" s="662"/>
      <c r="Q1784" s="677"/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32</v>
      </c>
      <c r="B1785" s="661" t="s">
        <v>567</v>
      </c>
      <c r="C1785" s="661">
        <v>89301323</v>
      </c>
      <c r="D1785" s="740" t="s">
        <v>4385</v>
      </c>
      <c r="E1785" s="741" t="s">
        <v>2896</v>
      </c>
      <c r="F1785" s="661" t="s">
        <v>2867</v>
      </c>
      <c r="G1785" s="661" t="s">
        <v>2966</v>
      </c>
      <c r="H1785" s="661" t="s">
        <v>568</v>
      </c>
      <c r="I1785" s="661" t="s">
        <v>3128</v>
      </c>
      <c r="J1785" s="661" t="s">
        <v>729</v>
      </c>
      <c r="K1785" s="661" t="s">
        <v>3129</v>
      </c>
      <c r="L1785" s="662">
        <v>30.47</v>
      </c>
      <c r="M1785" s="662">
        <v>60.94</v>
      </c>
      <c r="N1785" s="661">
        <v>2</v>
      </c>
      <c r="O1785" s="742">
        <v>0.5</v>
      </c>
      <c r="P1785" s="662"/>
      <c r="Q1785" s="677">
        <v>0</v>
      </c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32</v>
      </c>
      <c r="B1786" s="661" t="s">
        <v>567</v>
      </c>
      <c r="C1786" s="661">
        <v>89301323</v>
      </c>
      <c r="D1786" s="740" t="s">
        <v>4385</v>
      </c>
      <c r="E1786" s="741" t="s">
        <v>2896</v>
      </c>
      <c r="F1786" s="661" t="s">
        <v>2867</v>
      </c>
      <c r="G1786" s="661" t="s">
        <v>3074</v>
      </c>
      <c r="H1786" s="661" t="s">
        <v>568</v>
      </c>
      <c r="I1786" s="661" t="s">
        <v>3103</v>
      </c>
      <c r="J1786" s="661" t="s">
        <v>1744</v>
      </c>
      <c r="K1786" s="661" t="s">
        <v>3104</v>
      </c>
      <c r="L1786" s="662">
        <v>22.44</v>
      </c>
      <c r="M1786" s="662">
        <v>67.320000000000007</v>
      </c>
      <c r="N1786" s="661">
        <v>3</v>
      </c>
      <c r="O1786" s="742">
        <v>1</v>
      </c>
      <c r="P1786" s="662">
        <v>67.320000000000007</v>
      </c>
      <c r="Q1786" s="677">
        <v>1</v>
      </c>
      <c r="R1786" s="661">
        <v>3</v>
      </c>
      <c r="S1786" s="677">
        <v>1</v>
      </c>
      <c r="T1786" s="742">
        <v>1</v>
      </c>
      <c r="U1786" s="700">
        <v>1</v>
      </c>
    </row>
    <row r="1787" spans="1:21" ht="14.4" customHeight="1" x14ac:dyDescent="0.3">
      <c r="A1787" s="660">
        <v>32</v>
      </c>
      <c r="B1787" s="661" t="s">
        <v>567</v>
      </c>
      <c r="C1787" s="661">
        <v>89301323</v>
      </c>
      <c r="D1787" s="740" t="s">
        <v>4385</v>
      </c>
      <c r="E1787" s="741" t="s">
        <v>2896</v>
      </c>
      <c r="F1787" s="661" t="s">
        <v>2867</v>
      </c>
      <c r="G1787" s="661" t="s">
        <v>3380</v>
      </c>
      <c r="H1787" s="661" t="s">
        <v>568</v>
      </c>
      <c r="I1787" s="661" t="s">
        <v>3381</v>
      </c>
      <c r="J1787" s="661" t="s">
        <v>3382</v>
      </c>
      <c r="K1787" s="661" t="s">
        <v>3383</v>
      </c>
      <c r="L1787" s="662">
        <v>5354.94</v>
      </c>
      <c r="M1787" s="662">
        <v>5354.94</v>
      </c>
      <c r="N1787" s="661">
        <v>1</v>
      </c>
      <c r="O1787" s="742">
        <v>1</v>
      </c>
      <c r="P1787" s="662">
        <v>5354.94</v>
      </c>
      <c r="Q1787" s="677">
        <v>1</v>
      </c>
      <c r="R1787" s="661">
        <v>1</v>
      </c>
      <c r="S1787" s="677">
        <v>1</v>
      </c>
      <c r="T1787" s="742">
        <v>1</v>
      </c>
      <c r="U1787" s="700">
        <v>1</v>
      </c>
    </row>
    <row r="1788" spans="1:21" ht="14.4" customHeight="1" x14ac:dyDescent="0.3">
      <c r="A1788" s="660">
        <v>32</v>
      </c>
      <c r="B1788" s="661" t="s">
        <v>567</v>
      </c>
      <c r="C1788" s="661">
        <v>89301323</v>
      </c>
      <c r="D1788" s="740" t="s">
        <v>4385</v>
      </c>
      <c r="E1788" s="741" t="s">
        <v>2896</v>
      </c>
      <c r="F1788" s="661" t="s">
        <v>2867</v>
      </c>
      <c r="G1788" s="661" t="s">
        <v>4083</v>
      </c>
      <c r="H1788" s="661" t="s">
        <v>568</v>
      </c>
      <c r="I1788" s="661" t="s">
        <v>1141</v>
      </c>
      <c r="J1788" s="661" t="s">
        <v>1142</v>
      </c>
      <c r="K1788" s="661" t="s">
        <v>4382</v>
      </c>
      <c r="L1788" s="662">
        <v>86.72</v>
      </c>
      <c r="M1788" s="662">
        <v>86.72</v>
      </c>
      <c r="N1788" s="661">
        <v>1</v>
      </c>
      <c r="O1788" s="742">
        <v>1</v>
      </c>
      <c r="P1788" s="662">
        <v>86.72</v>
      </c>
      <c r="Q1788" s="677">
        <v>1</v>
      </c>
      <c r="R1788" s="661">
        <v>1</v>
      </c>
      <c r="S1788" s="677">
        <v>1</v>
      </c>
      <c r="T1788" s="742">
        <v>1</v>
      </c>
      <c r="U1788" s="700">
        <v>1</v>
      </c>
    </row>
    <row r="1789" spans="1:21" ht="14.4" customHeight="1" x14ac:dyDescent="0.3">
      <c r="A1789" s="660">
        <v>32</v>
      </c>
      <c r="B1789" s="661" t="s">
        <v>567</v>
      </c>
      <c r="C1789" s="661">
        <v>89301323</v>
      </c>
      <c r="D1789" s="740" t="s">
        <v>4385</v>
      </c>
      <c r="E1789" s="741" t="s">
        <v>2896</v>
      </c>
      <c r="F1789" s="661" t="s">
        <v>2867</v>
      </c>
      <c r="G1789" s="661" t="s">
        <v>3010</v>
      </c>
      <c r="H1789" s="661" t="s">
        <v>1453</v>
      </c>
      <c r="I1789" s="661" t="s">
        <v>1622</v>
      </c>
      <c r="J1789" s="661" t="s">
        <v>1623</v>
      </c>
      <c r="K1789" s="661" t="s">
        <v>1991</v>
      </c>
      <c r="L1789" s="662">
        <v>1427.23</v>
      </c>
      <c r="M1789" s="662">
        <v>4281.6900000000005</v>
      </c>
      <c r="N1789" s="661">
        <v>3</v>
      </c>
      <c r="O1789" s="742">
        <v>0.5</v>
      </c>
      <c r="P1789" s="662">
        <v>4281.6900000000005</v>
      </c>
      <c r="Q1789" s="677">
        <v>1</v>
      </c>
      <c r="R1789" s="661">
        <v>3</v>
      </c>
      <c r="S1789" s="677">
        <v>1</v>
      </c>
      <c r="T1789" s="742">
        <v>0.5</v>
      </c>
      <c r="U1789" s="700">
        <v>1</v>
      </c>
    </row>
    <row r="1790" spans="1:21" ht="14.4" customHeight="1" x14ac:dyDescent="0.3">
      <c r="A1790" s="660">
        <v>32</v>
      </c>
      <c r="B1790" s="661" t="s">
        <v>567</v>
      </c>
      <c r="C1790" s="661">
        <v>89301323</v>
      </c>
      <c r="D1790" s="740" t="s">
        <v>4385</v>
      </c>
      <c r="E1790" s="741" t="s">
        <v>2896</v>
      </c>
      <c r="F1790" s="661" t="s">
        <v>2867</v>
      </c>
      <c r="G1790" s="661" t="s">
        <v>3011</v>
      </c>
      <c r="H1790" s="661" t="s">
        <v>1453</v>
      </c>
      <c r="I1790" s="661" t="s">
        <v>1848</v>
      </c>
      <c r="J1790" s="661" t="s">
        <v>1845</v>
      </c>
      <c r="K1790" s="661" t="s">
        <v>2783</v>
      </c>
      <c r="L1790" s="662">
        <v>13849.26</v>
      </c>
      <c r="M1790" s="662">
        <v>13849.26</v>
      </c>
      <c r="N1790" s="661">
        <v>1</v>
      </c>
      <c r="O1790" s="742">
        <v>0.5</v>
      </c>
      <c r="P1790" s="662">
        <v>13849.26</v>
      </c>
      <c r="Q1790" s="677">
        <v>1</v>
      </c>
      <c r="R1790" s="661">
        <v>1</v>
      </c>
      <c r="S1790" s="677">
        <v>1</v>
      </c>
      <c r="T1790" s="742">
        <v>0.5</v>
      </c>
      <c r="U1790" s="700">
        <v>1</v>
      </c>
    </row>
    <row r="1791" spans="1:21" ht="14.4" customHeight="1" x14ac:dyDescent="0.3">
      <c r="A1791" s="660">
        <v>32</v>
      </c>
      <c r="B1791" s="661" t="s">
        <v>567</v>
      </c>
      <c r="C1791" s="661">
        <v>89301323</v>
      </c>
      <c r="D1791" s="740" t="s">
        <v>4385</v>
      </c>
      <c r="E1791" s="741" t="s">
        <v>2896</v>
      </c>
      <c r="F1791" s="661" t="s">
        <v>2867</v>
      </c>
      <c r="G1791" s="661" t="s">
        <v>3078</v>
      </c>
      <c r="H1791" s="661" t="s">
        <v>568</v>
      </c>
      <c r="I1791" s="661" t="s">
        <v>1836</v>
      </c>
      <c r="J1791" s="661" t="s">
        <v>3079</v>
      </c>
      <c r="K1791" s="661" t="s">
        <v>3080</v>
      </c>
      <c r="L1791" s="662">
        <v>10386.950000000001</v>
      </c>
      <c r="M1791" s="662">
        <v>31160.850000000002</v>
      </c>
      <c r="N1791" s="661">
        <v>3</v>
      </c>
      <c r="O1791" s="742">
        <v>0.5</v>
      </c>
      <c r="P1791" s="662">
        <v>31160.850000000002</v>
      </c>
      <c r="Q1791" s="677">
        <v>1</v>
      </c>
      <c r="R1791" s="661">
        <v>3</v>
      </c>
      <c r="S1791" s="677">
        <v>1</v>
      </c>
      <c r="T1791" s="742">
        <v>0.5</v>
      </c>
      <c r="U1791" s="700">
        <v>1</v>
      </c>
    </row>
    <row r="1792" spans="1:21" ht="14.4" customHeight="1" x14ac:dyDescent="0.3">
      <c r="A1792" s="660">
        <v>32</v>
      </c>
      <c r="B1792" s="661" t="s">
        <v>567</v>
      </c>
      <c r="C1792" s="661">
        <v>89301324</v>
      </c>
      <c r="D1792" s="740" t="s">
        <v>4386</v>
      </c>
      <c r="E1792" s="741" t="s">
        <v>2883</v>
      </c>
      <c r="F1792" s="661" t="s">
        <v>2867</v>
      </c>
      <c r="G1792" s="661" t="s">
        <v>2915</v>
      </c>
      <c r="H1792" s="661" t="s">
        <v>568</v>
      </c>
      <c r="I1792" s="661" t="s">
        <v>3412</v>
      </c>
      <c r="J1792" s="661" t="s">
        <v>932</v>
      </c>
      <c r="K1792" s="661" t="s">
        <v>933</v>
      </c>
      <c r="L1792" s="662">
        <v>0</v>
      </c>
      <c r="M1792" s="662">
        <v>0</v>
      </c>
      <c r="N1792" s="661">
        <v>1</v>
      </c>
      <c r="O1792" s="742">
        <v>0.5</v>
      </c>
      <c r="P1792" s="662">
        <v>0</v>
      </c>
      <c r="Q1792" s="677"/>
      <c r="R1792" s="661">
        <v>1</v>
      </c>
      <c r="S1792" s="677">
        <v>1</v>
      </c>
      <c r="T1792" s="742">
        <v>0.5</v>
      </c>
      <c r="U1792" s="700">
        <v>1</v>
      </c>
    </row>
    <row r="1793" spans="1:21" ht="14.4" customHeight="1" x14ac:dyDescent="0.3">
      <c r="A1793" s="660">
        <v>32</v>
      </c>
      <c r="B1793" s="661" t="s">
        <v>567</v>
      </c>
      <c r="C1793" s="661">
        <v>89301324</v>
      </c>
      <c r="D1793" s="740" t="s">
        <v>4386</v>
      </c>
      <c r="E1793" s="741" t="s">
        <v>2883</v>
      </c>
      <c r="F1793" s="661" t="s">
        <v>2867</v>
      </c>
      <c r="G1793" s="661" t="s">
        <v>3301</v>
      </c>
      <c r="H1793" s="661" t="s">
        <v>568</v>
      </c>
      <c r="I1793" s="661" t="s">
        <v>2529</v>
      </c>
      <c r="J1793" s="661" t="s">
        <v>2530</v>
      </c>
      <c r="K1793" s="661" t="s">
        <v>3302</v>
      </c>
      <c r="L1793" s="662">
        <v>1937.84</v>
      </c>
      <c r="M1793" s="662">
        <v>1937.84</v>
      </c>
      <c r="N1793" s="661">
        <v>1</v>
      </c>
      <c r="O1793" s="742">
        <v>0.5</v>
      </c>
      <c r="P1793" s="662">
        <v>1937.84</v>
      </c>
      <c r="Q1793" s="677">
        <v>1</v>
      </c>
      <c r="R1793" s="661">
        <v>1</v>
      </c>
      <c r="S1793" s="677">
        <v>1</v>
      </c>
      <c r="T1793" s="742">
        <v>0.5</v>
      </c>
      <c r="U1793" s="700">
        <v>1</v>
      </c>
    </row>
    <row r="1794" spans="1:21" ht="14.4" customHeight="1" x14ac:dyDescent="0.3">
      <c r="A1794" s="660">
        <v>32</v>
      </c>
      <c r="B1794" s="661" t="s">
        <v>567</v>
      </c>
      <c r="C1794" s="661">
        <v>89301324</v>
      </c>
      <c r="D1794" s="740" t="s">
        <v>4386</v>
      </c>
      <c r="E1794" s="741" t="s">
        <v>2883</v>
      </c>
      <c r="F1794" s="661" t="s">
        <v>2867</v>
      </c>
      <c r="G1794" s="661" t="s">
        <v>2942</v>
      </c>
      <c r="H1794" s="661" t="s">
        <v>568</v>
      </c>
      <c r="I1794" s="661" t="s">
        <v>808</v>
      </c>
      <c r="J1794" s="661" t="s">
        <v>2943</v>
      </c>
      <c r="K1794" s="661" t="s">
        <v>2944</v>
      </c>
      <c r="L1794" s="662">
        <v>88.76</v>
      </c>
      <c r="M1794" s="662">
        <v>177.52</v>
      </c>
      <c r="N1794" s="661">
        <v>2</v>
      </c>
      <c r="O1794" s="742">
        <v>1</v>
      </c>
      <c r="P1794" s="662">
        <v>177.52</v>
      </c>
      <c r="Q1794" s="677">
        <v>1</v>
      </c>
      <c r="R1794" s="661">
        <v>2</v>
      </c>
      <c r="S1794" s="677">
        <v>1</v>
      </c>
      <c r="T1794" s="742">
        <v>1</v>
      </c>
      <c r="U1794" s="700">
        <v>1</v>
      </c>
    </row>
    <row r="1795" spans="1:21" ht="14.4" customHeight="1" x14ac:dyDescent="0.3">
      <c r="A1795" s="660">
        <v>32</v>
      </c>
      <c r="B1795" s="661" t="s">
        <v>567</v>
      </c>
      <c r="C1795" s="661">
        <v>89301324</v>
      </c>
      <c r="D1795" s="740" t="s">
        <v>4386</v>
      </c>
      <c r="E1795" s="741" t="s">
        <v>2883</v>
      </c>
      <c r="F1795" s="661" t="s">
        <v>2867</v>
      </c>
      <c r="G1795" s="661" t="s">
        <v>2995</v>
      </c>
      <c r="H1795" s="661" t="s">
        <v>568</v>
      </c>
      <c r="I1795" s="661" t="s">
        <v>713</v>
      </c>
      <c r="J1795" s="661" t="s">
        <v>2996</v>
      </c>
      <c r="K1795" s="661" t="s">
        <v>2997</v>
      </c>
      <c r="L1795" s="662">
        <v>0</v>
      </c>
      <c r="M1795" s="662">
        <v>0</v>
      </c>
      <c r="N1795" s="661">
        <v>1</v>
      </c>
      <c r="O1795" s="742">
        <v>1</v>
      </c>
      <c r="P1795" s="662">
        <v>0</v>
      </c>
      <c r="Q1795" s="677"/>
      <c r="R1795" s="661">
        <v>1</v>
      </c>
      <c r="S1795" s="677">
        <v>1</v>
      </c>
      <c r="T1795" s="742">
        <v>1</v>
      </c>
      <c r="U1795" s="700">
        <v>1</v>
      </c>
    </row>
    <row r="1796" spans="1:21" ht="14.4" customHeight="1" x14ac:dyDescent="0.3">
      <c r="A1796" s="660">
        <v>32</v>
      </c>
      <c r="B1796" s="661" t="s">
        <v>567</v>
      </c>
      <c r="C1796" s="661">
        <v>89301324</v>
      </c>
      <c r="D1796" s="740" t="s">
        <v>4386</v>
      </c>
      <c r="E1796" s="741" t="s">
        <v>2883</v>
      </c>
      <c r="F1796" s="661" t="s">
        <v>2867</v>
      </c>
      <c r="G1796" s="661" t="s">
        <v>2995</v>
      </c>
      <c r="H1796" s="661" t="s">
        <v>568</v>
      </c>
      <c r="I1796" s="661" t="s">
        <v>839</v>
      </c>
      <c r="J1796" s="661" t="s">
        <v>3321</v>
      </c>
      <c r="K1796" s="661" t="s">
        <v>3322</v>
      </c>
      <c r="L1796" s="662">
        <v>0</v>
      </c>
      <c r="M1796" s="662">
        <v>0</v>
      </c>
      <c r="N1796" s="661">
        <v>1</v>
      </c>
      <c r="O1796" s="742">
        <v>0.5</v>
      </c>
      <c r="P1796" s="662">
        <v>0</v>
      </c>
      <c r="Q1796" s="677"/>
      <c r="R1796" s="661">
        <v>1</v>
      </c>
      <c r="S1796" s="677">
        <v>1</v>
      </c>
      <c r="T1796" s="742">
        <v>0.5</v>
      </c>
      <c r="U1796" s="700">
        <v>1</v>
      </c>
    </row>
    <row r="1797" spans="1:21" ht="14.4" customHeight="1" x14ac:dyDescent="0.3">
      <c r="A1797" s="660">
        <v>32</v>
      </c>
      <c r="B1797" s="661" t="s">
        <v>567</v>
      </c>
      <c r="C1797" s="661">
        <v>89301324</v>
      </c>
      <c r="D1797" s="740" t="s">
        <v>4386</v>
      </c>
      <c r="E1797" s="741" t="s">
        <v>2883</v>
      </c>
      <c r="F1797" s="661" t="s">
        <v>2867</v>
      </c>
      <c r="G1797" s="661" t="s">
        <v>2949</v>
      </c>
      <c r="H1797" s="661" t="s">
        <v>1453</v>
      </c>
      <c r="I1797" s="661" t="s">
        <v>2360</v>
      </c>
      <c r="J1797" s="661" t="s">
        <v>2361</v>
      </c>
      <c r="K1797" s="661" t="s">
        <v>1480</v>
      </c>
      <c r="L1797" s="662">
        <v>1385.62</v>
      </c>
      <c r="M1797" s="662">
        <v>2771.24</v>
      </c>
      <c r="N1797" s="661">
        <v>2</v>
      </c>
      <c r="O1797" s="742">
        <v>0.5</v>
      </c>
      <c r="P1797" s="662">
        <v>2771.24</v>
      </c>
      <c r="Q1797" s="677">
        <v>1</v>
      </c>
      <c r="R1797" s="661">
        <v>2</v>
      </c>
      <c r="S1797" s="677">
        <v>1</v>
      </c>
      <c r="T1797" s="742">
        <v>0.5</v>
      </c>
      <c r="U1797" s="700">
        <v>1</v>
      </c>
    </row>
    <row r="1798" spans="1:21" ht="14.4" customHeight="1" x14ac:dyDescent="0.3">
      <c r="A1798" s="660">
        <v>32</v>
      </c>
      <c r="B1798" s="661" t="s">
        <v>567</v>
      </c>
      <c r="C1798" s="661">
        <v>89301324</v>
      </c>
      <c r="D1798" s="740" t="s">
        <v>4386</v>
      </c>
      <c r="E1798" s="741" t="s">
        <v>2883</v>
      </c>
      <c r="F1798" s="661" t="s">
        <v>2867</v>
      </c>
      <c r="G1798" s="661" t="s">
        <v>2954</v>
      </c>
      <c r="H1798" s="661" t="s">
        <v>568</v>
      </c>
      <c r="I1798" s="661" t="s">
        <v>3005</v>
      </c>
      <c r="J1798" s="661" t="s">
        <v>2956</v>
      </c>
      <c r="K1798" s="661" t="s">
        <v>722</v>
      </c>
      <c r="L1798" s="662">
        <v>301.2</v>
      </c>
      <c r="M1798" s="662">
        <v>301.2</v>
      </c>
      <c r="N1798" s="661">
        <v>1</v>
      </c>
      <c r="O1798" s="742">
        <v>0.5</v>
      </c>
      <c r="P1798" s="662">
        <v>301.2</v>
      </c>
      <c r="Q1798" s="677">
        <v>1</v>
      </c>
      <c r="R1798" s="661">
        <v>1</v>
      </c>
      <c r="S1798" s="677">
        <v>1</v>
      </c>
      <c r="T1798" s="742">
        <v>0.5</v>
      </c>
      <c r="U1798" s="700">
        <v>1</v>
      </c>
    </row>
    <row r="1799" spans="1:21" ht="14.4" customHeight="1" x14ac:dyDescent="0.3">
      <c r="A1799" s="660">
        <v>32</v>
      </c>
      <c r="B1799" s="661" t="s">
        <v>567</v>
      </c>
      <c r="C1799" s="661">
        <v>89301324</v>
      </c>
      <c r="D1799" s="740" t="s">
        <v>4386</v>
      </c>
      <c r="E1799" s="741" t="s">
        <v>2883</v>
      </c>
      <c r="F1799" s="661" t="s">
        <v>2867</v>
      </c>
      <c r="G1799" s="661" t="s">
        <v>2958</v>
      </c>
      <c r="H1799" s="661" t="s">
        <v>568</v>
      </c>
      <c r="I1799" s="661" t="s">
        <v>637</v>
      </c>
      <c r="J1799" s="661" t="s">
        <v>3333</v>
      </c>
      <c r="K1799" s="661" t="s">
        <v>3148</v>
      </c>
      <c r="L1799" s="662">
        <v>24.78</v>
      </c>
      <c r="M1799" s="662">
        <v>49.56</v>
      </c>
      <c r="N1799" s="661">
        <v>2</v>
      </c>
      <c r="O1799" s="742">
        <v>0.5</v>
      </c>
      <c r="P1799" s="662">
        <v>49.56</v>
      </c>
      <c r="Q1799" s="677">
        <v>1</v>
      </c>
      <c r="R1799" s="661">
        <v>2</v>
      </c>
      <c r="S1799" s="677">
        <v>1</v>
      </c>
      <c r="T1799" s="742">
        <v>0.5</v>
      </c>
      <c r="U1799" s="700">
        <v>1</v>
      </c>
    </row>
    <row r="1800" spans="1:21" ht="14.4" customHeight="1" x14ac:dyDescent="0.3">
      <c r="A1800" s="660">
        <v>32</v>
      </c>
      <c r="B1800" s="661" t="s">
        <v>567</v>
      </c>
      <c r="C1800" s="661">
        <v>89301324</v>
      </c>
      <c r="D1800" s="740" t="s">
        <v>4386</v>
      </c>
      <c r="E1800" s="741" t="s">
        <v>2883</v>
      </c>
      <c r="F1800" s="661" t="s">
        <v>2867</v>
      </c>
      <c r="G1800" s="661" t="s">
        <v>3074</v>
      </c>
      <c r="H1800" s="661" t="s">
        <v>568</v>
      </c>
      <c r="I1800" s="661" t="s">
        <v>2455</v>
      </c>
      <c r="J1800" s="661" t="s">
        <v>2456</v>
      </c>
      <c r="K1800" s="661" t="s">
        <v>3075</v>
      </c>
      <c r="L1800" s="662">
        <v>51.21</v>
      </c>
      <c r="M1800" s="662">
        <v>102.42</v>
      </c>
      <c r="N1800" s="661">
        <v>2</v>
      </c>
      <c r="O1800" s="742">
        <v>1</v>
      </c>
      <c r="P1800" s="662">
        <v>102.42</v>
      </c>
      <c r="Q1800" s="677">
        <v>1</v>
      </c>
      <c r="R1800" s="661">
        <v>2</v>
      </c>
      <c r="S1800" s="677">
        <v>1</v>
      </c>
      <c r="T1800" s="742">
        <v>1</v>
      </c>
      <c r="U1800" s="700">
        <v>1</v>
      </c>
    </row>
    <row r="1801" spans="1:21" ht="14.4" customHeight="1" x14ac:dyDescent="0.3">
      <c r="A1801" s="660">
        <v>32</v>
      </c>
      <c r="B1801" s="661" t="s">
        <v>567</v>
      </c>
      <c r="C1801" s="661">
        <v>89301324</v>
      </c>
      <c r="D1801" s="740" t="s">
        <v>4386</v>
      </c>
      <c r="E1801" s="741" t="s">
        <v>2883</v>
      </c>
      <c r="F1801" s="661" t="s">
        <v>2867</v>
      </c>
      <c r="G1801" s="661" t="s">
        <v>3010</v>
      </c>
      <c r="H1801" s="661" t="s">
        <v>1453</v>
      </c>
      <c r="I1801" s="661" t="s">
        <v>1622</v>
      </c>
      <c r="J1801" s="661" t="s">
        <v>1623</v>
      </c>
      <c r="K1801" s="661" t="s">
        <v>1991</v>
      </c>
      <c r="L1801" s="662">
        <v>1427.23</v>
      </c>
      <c r="M1801" s="662">
        <v>2854.46</v>
      </c>
      <c r="N1801" s="661">
        <v>2</v>
      </c>
      <c r="O1801" s="742">
        <v>1</v>
      </c>
      <c r="P1801" s="662">
        <v>2854.46</v>
      </c>
      <c r="Q1801" s="677">
        <v>1</v>
      </c>
      <c r="R1801" s="661">
        <v>2</v>
      </c>
      <c r="S1801" s="677">
        <v>1</v>
      </c>
      <c r="T1801" s="742">
        <v>1</v>
      </c>
      <c r="U1801" s="700">
        <v>1</v>
      </c>
    </row>
    <row r="1802" spans="1:21" ht="14.4" customHeight="1" x14ac:dyDescent="0.3">
      <c r="A1802" s="660">
        <v>32</v>
      </c>
      <c r="B1802" s="661" t="s">
        <v>567</v>
      </c>
      <c r="C1802" s="661">
        <v>89301324</v>
      </c>
      <c r="D1802" s="740" t="s">
        <v>4386</v>
      </c>
      <c r="E1802" s="741" t="s">
        <v>2883</v>
      </c>
      <c r="F1802" s="661" t="s">
        <v>2867</v>
      </c>
      <c r="G1802" s="661" t="s">
        <v>3011</v>
      </c>
      <c r="H1802" s="661" t="s">
        <v>1453</v>
      </c>
      <c r="I1802" s="661" t="s">
        <v>1848</v>
      </c>
      <c r="J1802" s="661" t="s">
        <v>1845</v>
      </c>
      <c r="K1802" s="661" t="s">
        <v>2783</v>
      </c>
      <c r="L1802" s="662">
        <v>13849.26</v>
      </c>
      <c r="M1802" s="662">
        <v>13849.26</v>
      </c>
      <c r="N1802" s="661">
        <v>1</v>
      </c>
      <c r="O1802" s="742">
        <v>0.5</v>
      </c>
      <c r="P1802" s="662">
        <v>13849.26</v>
      </c>
      <c r="Q1802" s="677">
        <v>1</v>
      </c>
      <c r="R1802" s="661">
        <v>1</v>
      </c>
      <c r="S1802" s="677">
        <v>1</v>
      </c>
      <c r="T1802" s="742">
        <v>0.5</v>
      </c>
      <c r="U1802" s="700">
        <v>1</v>
      </c>
    </row>
    <row r="1803" spans="1:21" ht="14.4" customHeight="1" x14ac:dyDescent="0.3">
      <c r="A1803" s="660">
        <v>32</v>
      </c>
      <c r="B1803" s="661" t="s">
        <v>567</v>
      </c>
      <c r="C1803" s="661">
        <v>89301324</v>
      </c>
      <c r="D1803" s="740" t="s">
        <v>4386</v>
      </c>
      <c r="E1803" s="741" t="s">
        <v>2883</v>
      </c>
      <c r="F1803" s="661" t="s">
        <v>2867</v>
      </c>
      <c r="G1803" s="661" t="s">
        <v>3078</v>
      </c>
      <c r="H1803" s="661" t="s">
        <v>568</v>
      </c>
      <c r="I1803" s="661" t="s">
        <v>1836</v>
      </c>
      <c r="J1803" s="661" t="s">
        <v>3079</v>
      </c>
      <c r="K1803" s="661" t="s">
        <v>3080</v>
      </c>
      <c r="L1803" s="662">
        <v>10386.950000000001</v>
      </c>
      <c r="M1803" s="662">
        <v>10386.950000000001</v>
      </c>
      <c r="N1803" s="661">
        <v>1</v>
      </c>
      <c r="O1803" s="742">
        <v>0.5</v>
      </c>
      <c r="P1803" s="662">
        <v>10386.950000000001</v>
      </c>
      <c r="Q1803" s="677">
        <v>1</v>
      </c>
      <c r="R1803" s="661">
        <v>1</v>
      </c>
      <c r="S1803" s="677">
        <v>1</v>
      </c>
      <c r="T1803" s="742">
        <v>0.5</v>
      </c>
      <c r="U1803" s="700">
        <v>1</v>
      </c>
    </row>
    <row r="1804" spans="1:21" ht="14.4" customHeight="1" x14ac:dyDescent="0.3">
      <c r="A1804" s="660">
        <v>32</v>
      </c>
      <c r="B1804" s="661" t="s">
        <v>567</v>
      </c>
      <c r="C1804" s="661">
        <v>89301324</v>
      </c>
      <c r="D1804" s="740" t="s">
        <v>4386</v>
      </c>
      <c r="E1804" s="741" t="s">
        <v>2892</v>
      </c>
      <c r="F1804" s="661" t="s">
        <v>2867</v>
      </c>
      <c r="G1804" s="661" t="s">
        <v>3301</v>
      </c>
      <c r="H1804" s="661" t="s">
        <v>568</v>
      </c>
      <c r="I1804" s="661" t="s">
        <v>2529</v>
      </c>
      <c r="J1804" s="661" t="s">
        <v>2530</v>
      </c>
      <c r="K1804" s="661" t="s">
        <v>3302</v>
      </c>
      <c r="L1804" s="662">
        <v>1937.84</v>
      </c>
      <c r="M1804" s="662">
        <v>5813.5199999999995</v>
      </c>
      <c r="N1804" s="661">
        <v>3</v>
      </c>
      <c r="O1804" s="742">
        <v>1.5</v>
      </c>
      <c r="P1804" s="662">
        <v>5813.5199999999995</v>
      </c>
      <c r="Q1804" s="677">
        <v>1</v>
      </c>
      <c r="R1804" s="661">
        <v>3</v>
      </c>
      <c r="S1804" s="677">
        <v>1</v>
      </c>
      <c r="T1804" s="742">
        <v>1.5</v>
      </c>
      <c r="U1804" s="700">
        <v>1</v>
      </c>
    </row>
    <row r="1805" spans="1:21" ht="14.4" customHeight="1" x14ac:dyDescent="0.3">
      <c r="A1805" s="660">
        <v>32</v>
      </c>
      <c r="B1805" s="661" t="s">
        <v>567</v>
      </c>
      <c r="C1805" s="661">
        <v>89301324</v>
      </c>
      <c r="D1805" s="740" t="s">
        <v>4386</v>
      </c>
      <c r="E1805" s="741" t="s">
        <v>2892</v>
      </c>
      <c r="F1805" s="661" t="s">
        <v>2867</v>
      </c>
      <c r="G1805" s="661" t="s">
        <v>2925</v>
      </c>
      <c r="H1805" s="661" t="s">
        <v>568</v>
      </c>
      <c r="I1805" s="661" t="s">
        <v>1821</v>
      </c>
      <c r="J1805" s="661" t="s">
        <v>1822</v>
      </c>
      <c r="K1805" s="661" t="s">
        <v>2781</v>
      </c>
      <c r="L1805" s="662">
        <v>2991.23</v>
      </c>
      <c r="M1805" s="662">
        <v>2991.23</v>
      </c>
      <c r="N1805" s="661">
        <v>1</v>
      </c>
      <c r="O1805" s="742">
        <v>0.5</v>
      </c>
      <c r="P1805" s="662">
        <v>2991.23</v>
      </c>
      <c r="Q1805" s="677">
        <v>1</v>
      </c>
      <c r="R1805" s="661">
        <v>1</v>
      </c>
      <c r="S1805" s="677">
        <v>1</v>
      </c>
      <c r="T1805" s="742">
        <v>0.5</v>
      </c>
      <c r="U1805" s="700">
        <v>1</v>
      </c>
    </row>
    <row r="1806" spans="1:21" ht="14.4" customHeight="1" x14ac:dyDescent="0.3">
      <c r="A1806" s="660">
        <v>32</v>
      </c>
      <c r="B1806" s="661" t="s">
        <v>567</v>
      </c>
      <c r="C1806" s="661">
        <v>89301324</v>
      </c>
      <c r="D1806" s="740" t="s">
        <v>4386</v>
      </c>
      <c r="E1806" s="741" t="s">
        <v>2892</v>
      </c>
      <c r="F1806" s="661" t="s">
        <v>2867</v>
      </c>
      <c r="G1806" s="661" t="s">
        <v>3243</v>
      </c>
      <c r="H1806" s="661" t="s">
        <v>568</v>
      </c>
      <c r="I1806" s="661" t="s">
        <v>804</v>
      </c>
      <c r="J1806" s="661" t="s">
        <v>805</v>
      </c>
      <c r="K1806" s="661" t="s">
        <v>3244</v>
      </c>
      <c r="L1806" s="662">
        <v>156.77000000000001</v>
      </c>
      <c r="M1806" s="662">
        <v>156.77000000000001</v>
      </c>
      <c r="N1806" s="661">
        <v>1</v>
      </c>
      <c r="O1806" s="742">
        <v>0.5</v>
      </c>
      <c r="P1806" s="662">
        <v>156.77000000000001</v>
      </c>
      <c r="Q1806" s="677">
        <v>1</v>
      </c>
      <c r="R1806" s="661">
        <v>1</v>
      </c>
      <c r="S1806" s="677">
        <v>1</v>
      </c>
      <c r="T1806" s="742">
        <v>0.5</v>
      </c>
      <c r="U1806" s="700">
        <v>1</v>
      </c>
    </row>
    <row r="1807" spans="1:21" ht="14.4" customHeight="1" x14ac:dyDescent="0.3">
      <c r="A1807" s="660">
        <v>32</v>
      </c>
      <c r="B1807" s="661" t="s">
        <v>567</v>
      </c>
      <c r="C1807" s="661">
        <v>89301324</v>
      </c>
      <c r="D1807" s="740" t="s">
        <v>4386</v>
      </c>
      <c r="E1807" s="741" t="s">
        <v>2892</v>
      </c>
      <c r="F1807" s="661" t="s">
        <v>2867</v>
      </c>
      <c r="G1807" s="661" t="s">
        <v>2995</v>
      </c>
      <c r="H1807" s="661" t="s">
        <v>568</v>
      </c>
      <c r="I1807" s="661" t="s">
        <v>713</v>
      </c>
      <c r="J1807" s="661" t="s">
        <v>2996</v>
      </c>
      <c r="K1807" s="661" t="s">
        <v>2997</v>
      </c>
      <c r="L1807" s="662">
        <v>0</v>
      </c>
      <c r="M1807" s="662">
        <v>0</v>
      </c>
      <c r="N1807" s="661">
        <v>2</v>
      </c>
      <c r="O1807" s="742">
        <v>1</v>
      </c>
      <c r="P1807" s="662">
        <v>0</v>
      </c>
      <c r="Q1807" s="677"/>
      <c r="R1807" s="661">
        <v>2</v>
      </c>
      <c r="S1807" s="677">
        <v>1</v>
      </c>
      <c r="T1807" s="742">
        <v>1</v>
      </c>
      <c r="U1807" s="700">
        <v>1</v>
      </c>
    </row>
    <row r="1808" spans="1:21" ht="14.4" customHeight="1" x14ac:dyDescent="0.3">
      <c r="A1808" s="660">
        <v>32</v>
      </c>
      <c r="B1808" s="661" t="s">
        <v>567</v>
      </c>
      <c r="C1808" s="661">
        <v>89301324</v>
      </c>
      <c r="D1808" s="740" t="s">
        <v>4386</v>
      </c>
      <c r="E1808" s="741" t="s">
        <v>2892</v>
      </c>
      <c r="F1808" s="661" t="s">
        <v>2867</v>
      </c>
      <c r="G1808" s="661" t="s">
        <v>2954</v>
      </c>
      <c r="H1808" s="661" t="s">
        <v>568</v>
      </c>
      <c r="I1808" s="661" t="s">
        <v>3275</v>
      </c>
      <c r="J1808" s="661" t="s">
        <v>721</v>
      </c>
      <c r="K1808" s="661" t="s">
        <v>2957</v>
      </c>
      <c r="L1808" s="662">
        <v>93.71</v>
      </c>
      <c r="M1808" s="662">
        <v>93.71</v>
      </c>
      <c r="N1808" s="661">
        <v>1</v>
      </c>
      <c r="O1808" s="742">
        <v>0.5</v>
      </c>
      <c r="P1808" s="662">
        <v>93.71</v>
      </c>
      <c r="Q1808" s="677">
        <v>1</v>
      </c>
      <c r="R1808" s="661">
        <v>1</v>
      </c>
      <c r="S1808" s="677">
        <v>1</v>
      </c>
      <c r="T1808" s="742">
        <v>0.5</v>
      </c>
      <c r="U1808" s="700">
        <v>1</v>
      </c>
    </row>
    <row r="1809" spans="1:21" ht="14.4" customHeight="1" x14ac:dyDescent="0.3">
      <c r="A1809" s="660">
        <v>32</v>
      </c>
      <c r="B1809" s="661" t="s">
        <v>567</v>
      </c>
      <c r="C1809" s="661">
        <v>89301324</v>
      </c>
      <c r="D1809" s="740" t="s">
        <v>4386</v>
      </c>
      <c r="E1809" s="741" t="s">
        <v>2892</v>
      </c>
      <c r="F1809" s="661" t="s">
        <v>2867</v>
      </c>
      <c r="G1809" s="661" t="s">
        <v>2954</v>
      </c>
      <c r="H1809" s="661" t="s">
        <v>568</v>
      </c>
      <c r="I1809" s="661" t="s">
        <v>720</v>
      </c>
      <c r="J1809" s="661" t="s">
        <v>721</v>
      </c>
      <c r="K1809" s="661" t="s">
        <v>722</v>
      </c>
      <c r="L1809" s="662">
        <v>301.2</v>
      </c>
      <c r="M1809" s="662">
        <v>301.2</v>
      </c>
      <c r="N1809" s="661">
        <v>1</v>
      </c>
      <c r="O1809" s="742">
        <v>0.5</v>
      </c>
      <c r="P1809" s="662">
        <v>301.2</v>
      </c>
      <c r="Q1809" s="677">
        <v>1</v>
      </c>
      <c r="R1809" s="661">
        <v>1</v>
      </c>
      <c r="S1809" s="677">
        <v>1</v>
      </c>
      <c r="T1809" s="742">
        <v>0.5</v>
      </c>
      <c r="U1809" s="700">
        <v>1</v>
      </c>
    </row>
    <row r="1810" spans="1:21" ht="14.4" customHeight="1" x14ac:dyDescent="0.3">
      <c r="A1810" s="660">
        <v>32</v>
      </c>
      <c r="B1810" s="661" t="s">
        <v>567</v>
      </c>
      <c r="C1810" s="661">
        <v>89301324</v>
      </c>
      <c r="D1810" s="740" t="s">
        <v>4386</v>
      </c>
      <c r="E1810" s="741" t="s">
        <v>2892</v>
      </c>
      <c r="F1810" s="661" t="s">
        <v>2867</v>
      </c>
      <c r="G1810" s="661" t="s">
        <v>3074</v>
      </c>
      <c r="H1810" s="661" t="s">
        <v>568</v>
      </c>
      <c r="I1810" s="661" t="s">
        <v>3103</v>
      </c>
      <c r="J1810" s="661" t="s">
        <v>1744</v>
      </c>
      <c r="K1810" s="661" t="s">
        <v>3104</v>
      </c>
      <c r="L1810" s="662">
        <v>22.44</v>
      </c>
      <c r="M1810" s="662">
        <v>44.88</v>
      </c>
      <c r="N1810" s="661">
        <v>2</v>
      </c>
      <c r="O1810" s="742">
        <v>1</v>
      </c>
      <c r="P1810" s="662">
        <v>44.88</v>
      </c>
      <c r="Q1810" s="677">
        <v>1</v>
      </c>
      <c r="R1810" s="661">
        <v>2</v>
      </c>
      <c r="S1810" s="677">
        <v>1</v>
      </c>
      <c r="T1810" s="742">
        <v>1</v>
      </c>
      <c r="U1810" s="700">
        <v>1</v>
      </c>
    </row>
    <row r="1811" spans="1:21" ht="14.4" customHeight="1" x14ac:dyDescent="0.3">
      <c r="A1811" s="660">
        <v>32</v>
      </c>
      <c r="B1811" s="661" t="s">
        <v>567</v>
      </c>
      <c r="C1811" s="661">
        <v>89301324</v>
      </c>
      <c r="D1811" s="740" t="s">
        <v>4386</v>
      </c>
      <c r="E1811" s="741" t="s">
        <v>2892</v>
      </c>
      <c r="F1811" s="661" t="s">
        <v>2867</v>
      </c>
      <c r="G1811" s="661" t="s">
        <v>3074</v>
      </c>
      <c r="H1811" s="661" t="s">
        <v>568</v>
      </c>
      <c r="I1811" s="661" t="s">
        <v>2455</v>
      </c>
      <c r="J1811" s="661" t="s">
        <v>2456</v>
      </c>
      <c r="K1811" s="661" t="s">
        <v>3075</v>
      </c>
      <c r="L1811" s="662">
        <v>51.21</v>
      </c>
      <c r="M1811" s="662">
        <v>51.21</v>
      </c>
      <c r="N1811" s="661">
        <v>1</v>
      </c>
      <c r="O1811" s="742">
        <v>0.5</v>
      </c>
      <c r="P1811" s="662">
        <v>51.21</v>
      </c>
      <c r="Q1811" s="677">
        <v>1</v>
      </c>
      <c r="R1811" s="661">
        <v>1</v>
      </c>
      <c r="S1811" s="677">
        <v>1</v>
      </c>
      <c r="T1811" s="742">
        <v>0.5</v>
      </c>
      <c r="U1811" s="700">
        <v>1</v>
      </c>
    </row>
    <row r="1812" spans="1:21" ht="14.4" customHeight="1" x14ac:dyDescent="0.3">
      <c r="A1812" s="660">
        <v>32</v>
      </c>
      <c r="B1812" s="661" t="s">
        <v>567</v>
      </c>
      <c r="C1812" s="661">
        <v>89301324</v>
      </c>
      <c r="D1812" s="740" t="s">
        <v>4386</v>
      </c>
      <c r="E1812" s="741" t="s">
        <v>2892</v>
      </c>
      <c r="F1812" s="661" t="s">
        <v>2867</v>
      </c>
      <c r="G1812" s="661" t="s">
        <v>3294</v>
      </c>
      <c r="H1812" s="661" t="s">
        <v>568</v>
      </c>
      <c r="I1812" s="661" t="s">
        <v>709</v>
      </c>
      <c r="J1812" s="661" t="s">
        <v>710</v>
      </c>
      <c r="K1812" s="661" t="s">
        <v>711</v>
      </c>
      <c r="L1812" s="662">
        <v>79.069999999999993</v>
      </c>
      <c r="M1812" s="662">
        <v>79.069999999999993</v>
      </c>
      <c r="N1812" s="661">
        <v>1</v>
      </c>
      <c r="O1812" s="742">
        <v>1</v>
      </c>
      <c r="P1812" s="662">
        <v>79.069999999999993</v>
      </c>
      <c r="Q1812" s="677">
        <v>1</v>
      </c>
      <c r="R1812" s="661">
        <v>1</v>
      </c>
      <c r="S1812" s="677">
        <v>1</v>
      </c>
      <c r="T1812" s="742">
        <v>1</v>
      </c>
      <c r="U1812" s="700">
        <v>1</v>
      </c>
    </row>
    <row r="1813" spans="1:21" ht="14.4" customHeight="1" x14ac:dyDescent="0.3">
      <c r="A1813" s="660">
        <v>32</v>
      </c>
      <c r="B1813" s="661" t="s">
        <v>567</v>
      </c>
      <c r="C1813" s="661">
        <v>89301324</v>
      </c>
      <c r="D1813" s="740" t="s">
        <v>4386</v>
      </c>
      <c r="E1813" s="741" t="s">
        <v>2892</v>
      </c>
      <c r="F1813" s="661" t="s">
        <v>2867</v>
      </c>
      <c r="G1813" s="661" t="s">
        <v>3010</v>
      </c>
      <c r="H1813" s="661" t="s">
        <v>1453</v>
      </c>
      <c r="I1813" s="661" t="s">
        <v>1622</v>
      </c>
      <c r="J1813" s="661" t="s">
        <v>1623</v>
      </c>
      <c r="K1813" s="661" t="s">
        <v>1991</v>
      </c>
      <c r="L1813" s="662">
        <v>1427.23</v>
      </c>
      <c r="M1813" s="662">
        <v>4281.6900000000005</v>
      </c>
      <c r="N1813" s="661">
        <v>3</v>
      </c>
      <c r="O1813" s="742">
        <v>1.5</v>
      </c>
      <c r="P1813" s="662">
        <v>4281.6900000000005</v>
      </c>
      <c r="Q1813" s="677">
        <v>1</v>
      </c>
      <c r="R1813" s="661">
        <v>3</v>
      </c>
      <c r="S1813" s="677">
        <v>1</v>
      </c>
      <c r="T1813" s="742">
        <v>1.5</v>
      </c>
      <c r="U1813" s="700">
        <v>1</v>
      </c>
    </row>
    <row r="1814" spans="1:21" ht="14.4" customHeight="1" x14ac:dyDescent="0.3">
      <c r="A1814" s="660">
        <v>32</v>
      </c>
      <c r="B1814" s="661" t="s">
        <v>567</v>
      </c>
      <c r="C1814" s="661">
        <v>89301324</v>
      </c>
      <c r="D1814" s="740" t="s">
        <v>4386</v>
      </c>
      <c r="E1814" s="741" t="s">
        <v>2892</v>
      </c>
      <c r="F1814" s="661" t="s">
        <v>2867</v>
      </c>
      <c r="G1814" s="661" t="s">
        <v>3078</v>
      </c>
      <c r="H1814" s="661" t="s">
        <v>568</v>
      </c>
      <c r="I1814" s="661" t="s">
        <v>1836</v>
      </c>
      <c r="J1814" s="661" t="s">
        <v>3079</v>
      </c>
      <c r="K1814" s="661" t="s">
        <v>3080</v>
      </c>
      <c r="L1814" s="662">
        <v>10386.950000000001</v>
      </c>
      <c r="M1814" s="662">
        <v>31160.850000000002</v>
      </c>
      <c r="N1814" s="661">
        <v>3</v>
      </c>
      <c r="O1814" s="742">
        <v>1.5</v>
      </c>
      <c r="P1814" s="662">
        <v>31160.850000000002</v>
      </c>
      <c r="Q1814" s="677">
        <v>1</v>
      </c>
      <c r="R1814" s="661">
        <v>3</v>
      </c>
      <c r="S1814" s="677">
        <v>1</v>
      </c>
      <c r="T1814" s="742">
        <v>1.5</v>
      </c>
      <c r="U1814" s="700">
        <v>1</v>
      </c>
    </row>
    <row r="1815" spans="1:21" ht="14.4" customHeight="1" x14ac:dyDescent="0.3">
      <c r="A1815" s="660">
        <v>32</v>
      </c>
      <c r="B1815" s="661" t="s">
        <v>567</v>
      </c>
      <c r="C1815" s="661">
        <v>89301324</v>
      </c>
      <c r="D1815" s="740" t="s">
        <v>4386</v>
      </c>
      <c r="E1815" s="741" t="s">
        <v>2895</v>
      </c>
      <c r="F1815" s="661" t="s">
        <v>2867</v>
      </c>
      <c r="G1815" s="661" t="s">
        <v>3301</v>
      </c>
      <c r="H1815" s="661" t="s">
        <v>568</v>
      </c>
      <c r="I1815" s="661" t="s">
        <v>2529</v>
      </c>
      <c r="J1815" s="661" t="s">
        <v>2530</v>
      </c>
      <c r="K1815" s="661" t="s">
        <v>3302</v>
      </c>
      <c r="L1815" s="662">
        <v>1937.84</v>
      </c>
      <c r="M1815" s="662">
        <v>3875.68</v>
      </c>
      <c r="N1815" s="661">
        <v>2</v>
      </c>
      <c r="O1815" s="742">
        <v>1</v>
      </c>
      <c r="P1815" s="662">
        <v>3875.68</v>
      </c>
      <c r="Q1815" s="677">
        <v>1</v>
      </c>
      <c r="R1815" s="661">
        <v>2</v>
      </c>
      <c r="S1815" s="677">
        <v>1</v>
      </c>
      <c r="T1815" s="742">
        <v>1</v>
      </c>
      <c r="U1815" s="700">
        <v>1</v>
      </c>
    </row>
    <row r="1816" spans="1:21" ht="14.4" customHeight="1" x14ac:dyDescent="0.3">
      <c r="A1816" s="660">
        <v>32</v>
      </c>
      <c r="B1816" s="661" t="s">
        <v>567</v>
      </c>
      <c r="C1816" s="661">
        <v>89301324</v>
      </c>
      <c r="D1816" s="740" t="s">
        <v>4386</v>
      </c>
      <c r="E1816" s="741" t="s">
        <v>2895</v>
      </c>
      <c r="F1816" s="661" t="s">
        <v>2867</v>
      </c>
      <c r="G1816" s="661" t="s">
        <v>2925</v>
      </c>
      <c r="H1816" s="661" t="s">
        <v>568</v>
      </c>
      <c r="I1816" s="661" t="s">
        <v>1821</v>
      </c>
      <c r="J1816" s="661" t="s">
        <v>1822</v>
      </c>
      <c r="K1816" s="661" t="s">
        <v>2781</v>
      </c>
      <c r="L1816" s="662">
        <v>2991.23</v>
      </c>
      <c r="M1816" s="662">
        <v>5982.46</v>
      </c>
      <c r="N1816" s="661">
        <v>2</v>
      </c>
      <c r="O1816" s="742">
        <v>1</v>
      </c>
      <c r="P1816" s="662">
        <v>5982.46</v>
      </c>
      <c r="Q1816" s="677">
        <v>1</v>
      </c>
      <c r="R1816" s="661">
        <v>2</v>
      </c>
      <c r="S1816" s="677">
        <v>1</v>
      </c>
      <c r="T1816" s="742">
        <v>1</v>
      </c>
      <c r="U1816" s="700">
        <v>1</v>
      </c>
    </row>
    <row r="1817" spans="1:21" ht="14.4" customHeight="1" x14ac:dyDescent="0.3">
      <c r="A1817" s="660">
        <v>32</v>
      </c>
      <c r="B1817" s="661" t="s">
        <v>567</v>
      </c>
      <c r="C1817" s="661">
        <v>89301324</v>
      </c>
      <c r="D1817" s="740" t="s">
        <v>4386</v>
      </c>
      <c r="E1817" s="741" t="s">
        <v>2895</v>
      </c>
      <c r="F1817" s="661" t="s">
        <v>2867</v>
      </c>
      <c r="G1817" s="661" t="s">
        <v>2995</v>
      </c>
      <c r="H1817" s="661" t="s">
        <v>568</v>
      </c>
      <c r="I1817" s="661" t="s">
        <v>839</v>
      </c>
      <c r="J1817" s="661" t="s">
        <v>3321</v>
      </c>
      <c r="K1817" s="661" t="s">
        <v>3322</v>
      </c>
      <c r="L1817" s="662">
        <v>0</v>
      </c>
      <c r="M1817" s="662">
        <v>0</v>
      </c>
      <c r="N1817" s="661">
        <v>2</v>
      </c>
      <c r="O1817" s="742">
        <v>1.5</v>
      </c>
      <c r="P1817" s="662">
        <v>0</v>
      </c>
      <c r="Q1817" s="677"/>
      <c r="R1817" s="661">
        <v>2</v>
      </c>
      <c r="S1817" s="677">
        <v>1</v>
      </c>
      <c r="T1817" s="742">
        <v>1.5</v>
      </c>
      <c r="U1817" s="700">
        <v>1</v>
      </c>
    </row>
    <row r="1818" spans="1:21" ht="14.4" customHeight="1" x14ac:dyDescent="0.3">
      <c r="A1818" s="660">
        <v>32</v>
      </c>
      <c r="B1818" s="661" t="s">
        <v>567</v>
      </c>
      <c r="C1818" s="661">
        <v>89301324</v>
      </c>
      <c r="D1818" s="740" t="s">
        <v>4386</v>
      </c>
      <c r="E1818" s="741" t="s">
        <v>2895</v>
      </c>
      <c r="F1818" s="661" t="s">
        <v>2867</v>
      </c>
      <c r="G1818" s="661" t="s">
        <v>3712</v>
      </c>
      <c r="H1818" s="661" t="s">
        <v>568</v>
      </c>
      <c r="I1818" s="661" t="s">
        <v>1739</v>
      </c>
      <c r="J1818" s="661" t="s">
        <v>1740</v>
      </c>
      <c r="K1818" s="661" t="s">
        <v>4039</v>
      </c>
      <c r="L1818" s="662">
        <v>194.49</v>
      </c>
      <c r="M1818" s="662">
        <v>194.49</v>
      </c>
      <c r="N1818" s="661">
        <v>1</v>
      </c>
      <c r="O1818" s="742">
        <v>0.5</v>
      </c>
      <c r="P1818" s="662">
        <v>194.49</v>
      </c>
      <c r="Q1818" s="677">
        <v>1</v>
      </c>
      <c r="R1818" s="661">
        <v>1</v>
      </c>
      <c r="S1818" s="677">
        <v>1</v>
      </c>
      <c r="T1818" s="742">
        <v>0.5</v>
      </c>
      <c r="U1818" s="700">
        <v>1</v>
      </c>
    </row>
    <row r="1819" spans="1:21" ht="14.4" customHeight="1" x14ac:dyDescent="0.3">
      <c r="A1819" s="660">
        <v>32</v>
      </c>
      <c r="B1819" s="661" t="s">
        <v>567</v>
      </c>
      <c r="C1819" s="661">
        <v>89301324</v>
      </c>
      <c r="D1819" s="740" t="s">
        <v>4386</v>
      </c>
      <c r="E1819" s="741" t="s">
        <v>2895</v>
      </c>
      <c r="F1819" s="661" t="s">
        <v>2867</v>
      </c>
      <c r="G1819" s="661" t="s">
        <v>3074</v>
      </c>
      <c r="H1819" s="661" t="s">
        <v>568</v>
      </c>
      <c r="I1819" s="661" t="s">
        <v>2455</v>
      </c>
      <c r="J1819" s="661" t="s">
        <v>2456</v>
      </c>
      <c r="K1819" s="661" t="s">
        <v>3075</v>
      </c>
      <c r="L1819" s="662">
        <v>51.21</v>
      </c>
      <c r="M1819" s="662">
        <v>153.63</v>
      </c>
      <c r="N1819" s="661">
        <v>3</v>
      </c>
      <c r="O1819" s="742">
        <v>1</v>
      </c>
      <c r="P1819" s="662">
        <v>153.63</v>
      </c>
      <c r="Q1819" s="677">
        <v>1</v>
      </c>
      <c r="R1819" s="661">
        <v>3</v>
      </c>
      <c r="S1819" s="677">
        <v>1</v>
      </c>
      <c r="T1819" s="742">
        <v>1</v>
      </c>
      <c r="U1819" s="700">
        <v>1</v>
      </c>
    </row>
    <row r="1820" spans="1:21" ht="14.4" customHeight="1" thickBot="1" x14ac:dyDescent="0.35">
      <c r="A1820" s="666">
        <v>32</v>
      </c>
      <c r="B1820" s="667" t="s">
        <v>567</v>
      </c>
      <c r="C1820" s="667">
        <v>89301324</v>
      </c>
      <c r="D1820" s="743" t="s">
        <v>4386</v>
      </c>
      <c r="E1820" s="744" t="s">
        <v>2895</v>
      </c>
      <c r="F1820" s="667" t="s">
        <v>2867</v>
      </c>
      <c r="G1820" s="667" t="s">
        <v>3010</v>
      </c>
      <c r="H1820" s="667" t="s">
        <v>1453</v>
      </c>
      <c r="I1820" s="667" t="s">
        <v>1622</v>
      </c>
      <c r="J1820" s="667" t="s">
        <v>1623</v>
      </c>
      <c r="K1820" s="667" t="s">
        <v>1991</v>
      </c>
      <c r="L1820" s="668">
        <v>1427.23</v>
      </c>
      <c r="M1820" s="668">
        <v>2854.46</v>
      </c>
      <c r="N1820" s="667">
        <v>2</v>
      </c>
      <c r="O1820" s="745">
        <v>1</v>
      </c>
      <c r="P1820" s="668">
        <v>2854.46</v>
      </c>
      <c r="Q1820" s="678">
        <v>1</v>
      </c>
      <c r="R1820" s="667">
        <v>2</v>
      </c>
      <c r="S1820" s="678">
        <v>1</v>
      </c>
      <c r="T1820" s="745">
        <v>1</v>
      </c>
      <c r="U1820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4388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2888</v>
      </c>
      <c r="B5" s="229">
        <v>2665.99</v>
      </c>
      <c r="C5" s="739">
        <v>7.9536419672240691E-2</v>
      </c>
      <c r="D5" s="229">
        <v>30853.120000000003</v>
      </c>
      <c r="E5" s="739">
        <v>0.92046358032775932</v>
      </c>
      <c r="F5" s="747">
        <v>33519.11</v>
      </c>
    </row>
    <row r="6" spans="1:6" ht="14.4" customHeight="1" x14ac:dyDescent="0.3">
      <c r="A6" s="687" t="s">
        <v>2885</v>
      </c>
      <c r="B6" s="664">
        <v>2489.04</v>
      </c>
      <c r="C6" s="677">
        <v>2.3165712690213596E-2</v>
      </c>
      <c r="D6" s="664">
        <v>104955.96</v>
      </c>
      <c r="E6" s="677">
        <v>0.9768342873097865</v>
      </c>
      <c r="F6" s="665">
        <v>107445</v>
      </c>
    </row>
    <row r="7" spans="1:6" ht="14.4" customHeight="1" x14ac:dyDescent="0.3">
      <c r="A7" s="687" t="s">
        <v>2889</v>
      </c>
      <c r="B7" s="664">
        <v>1254.2099999999998</v>
      </c>
      <c r="C7" s="677">
        <v>5.4093812725539148E-3</v>
      </c>
      <c r="D7" s="664">
        <v>230604.09999999998</v>
      </c>
      <c r="E7" s="677">
        <v>0.99459061872744614</v>
      </c>
      <c r="F7" s="665">
        <v>231858.30999999997</v>
      </c>
    </row>
    <row r="8" spans="1:6" ht="14.4" customHeight="1" x14ac:dyDescent="0.3">
      <c r="A8" s="687" t="s">
        <v>2899</v>
      </c>
      <c r="B8" s="664">
        <v>796.35</v>
      </c>
      <c r="C8" s="677">
        <v>5.0087513991294644E-3</v>
      </c>
      <c r="D8" s="664">
        <v>158195.37</v>
      </c>
      <c r="E8" s="677">
        <v>0.99499124860087051</v>
      </c>
      <c r="F8" s="665">
        <v>158991.72</v>
      </c>
    </row>
    <row r="9" spans="1:6" ht="14.4" customHeight="1" x14ac:dyDescent="0.3">
      <c r="A9" s="687" t="s">
        <v>2879</v>
      </c>
      <c r="B9" s="664">
        <v>693.1</v>
      </c>
      <c r="C9" s="677">
        <v>6.1824803083408352E-3</v>
      </c>
      <c r="D9" s="664">
        <v>111414.01000000001</v>
      </c>
      <c r="E9" s="677">
        <v>0.9938175196916591</v>
      </c>
      <c r="F9" s="665">
        <v>112107.11000000002</v>
      </c>
    </row>
    <row r="10" spans="1:6" ht="14.4" customHeight="1" x14ac:dyDescent="0.3">
      <c r="A10" s="687" t="s">
        <v>2894</v>
      </c>
      <c r="B10" s="664">
        <v>613.03</v>
      </c>
      <c r="C10" s="677">
        <v>9.1710124616440798E-3</v>
      </c>
      <c r="D10" s="664">
        <v>66231.28</v>
      </c>
      <c r="E10" s="677">
        <v>0.99082898753835591</v>
      </c>
      <c r="F10" s="665">
        <v>66844.31</v>
      </c>
    </row>
    <row r="11" spans="1:6" ht="14.4" customHeight="1" x14ac:dyDescent="0.3">
      <c r="A11" s="687" t="s">
        <v>2891</v>
      </c>
      <c r="B11" s="664">
        <v>592.01</v>
      </c>
      <c r="C11" s="677">
        <v>1.2313734511632431E-2</v>
      </c>
      <c r="D11" s="664">
        <v>47485.200000000012</v>
      </c>
      <c r="E11" s="677">
        <v>0.98768626548836758</v>
      </c>
      <c r="F11" s="665">
        <v>48077.210000000014</v>
      </c>
    </row>
    <row r="12" spans="1:6" ht="14.4" customHeight="1" x14ac:dyDescent="0.3">
      <c r="A12" s="687" t="s">
        <v>2890</v>
      </c>
      <c r="B12" s="664">
        <v>459.3</v>
      </c>
      <c r="C12" s="677">
        <v>1.3290945836140261E-2</v>
      </c>
      <c r="D12" s="664">
        <v>34098.06</v>
      </c>
      <c r="E12" s="677">
        <v>0.98670905416385968</v>
      </c>
      <c r="F12" s="665">
        <v>34557.360000000001</v>
      </c>
    </row>
    <row r="13" spans="1:6" ht="14.4" customHeight="1" x14ac:dyDescent="0.3">
      <c r="A13" s="687" t="s">
        <v>2901</v>
      </c>
      <c r="B13" s="664">
        <v>140.44</v>
      </c>
      <c r="C13" s="677">
        <v>7.8888842452847559E-4</v>
      </c>
      <c r="D13" s="664">
        <v>177882.2</v>
      </c>
      <c r="E13" s="677">
        <v>0.99921111157547149</v>
      </c>
      <c r="F13" s="665">
        <v>178022.64</v>
      </c>
    </row>
    <row r="14" spans="1:6" ht="14.4" customHeight="1" x14ac:dyDescent="0.3">
      <c r="A14" s="687" t="s">
        <v>2892</v>
      </c>
      <c r="B14" s="664">
        <v>70.23</v>
      </c>
      <c r="C14" s="677">
        <v>2.3603900535320869E-4</v>
      </c>
      <c r="D14" s="664">
        <v>297465.34000000003</v>
      </c>
      <c r="E14" s="677">
        <v>0.99976396099464682</v>
      </c>
      <c r="F14" s="665">
        <v>297535.57</v>
      </c>
    </row>
    <row r="15" spans="1:6" ht="14.4" customHeight="1" x14ac:dyDescent="0.3">
      <c r="A15" s="687" t="s">
        <v>2878</v>
      </c>
      <c r="B15" s="664">
        <v>51.5</v>
      </c>
      <c r="C15" s="677">
        <v>1.5334660352161215E-3</v>
      </c>
      <c r="D15" s="664">
        <v>33532.55000000001</v>
      </c>
      <c r="E15" s="677">
        <v>0.99846653396478391</v>
      </c>
      <c r="F15" s="665">
        <v>33584.05000000001</v>
      </c>
    </row>
    <row r="16" spans="1:6" ht="14.4" customHeight="1" x14ac:dyDescent="0.3">
      <c r="A16" s="687" t="s">
        <v>2887</v>
      </c>
      <c r="B16" s="664">
        <v>31.32</v>
      </c>
      <c r="C16" s="677">
        <v>2.7662275412927023E-4</v>
      </c>
      <c r="D16" s="664">
        <v>113191.47000000002</v>
      </c>
      <c r="E16" s="677">
        <v>0.99972337724587068</v>
      </c>
      <c r="F16" s="665">
        <v>113222.79000000002</v>
      </c>
    </row>
    <row r="17" spans="1:6" ht="14.4" customHeight="1" x14ac:dyDescent="0.3">
      <c r="A17" s="687" t="s">
        <v>2895</v>
      </c>
      <c r="B17" s="664">
        <v>5.14</v>
      </c>
      <c r="C17" s="677">
        <v>5.07113199900077E-5</v>
      </c>
      <c r="D17" s="664">
        <v>101352.9</v>
      </c>
      <c r="E17" s="677">
        <v>0.99994928868000998</v>
      </c>
      <c r="F17" s="665">
        <v>101358.04</v>
      </c>
    </row>
    <row r="18" spans="1:6" ht="14.4" customHeight="1" x14ac:dyDescent="0.3">
      <c r="A18" s="687" t="s">
        <v>2897</v>
      </c>
      <c r="B18" s="664">
        <v>0</v>
      </c>
      <c r="C18" s="677">
        <v>0</v>
      </c>
      <c r="D18" s="664">
        <v>46646.33</v>
      </c>
      <c r="E18" s="677">
        <v>1</v>
      </c>
      <c r="F18" s="665">
        <v>46646.33</v>
      </c>
    </row>
    <row r="19" spans="1:6" ht="14.4" customHeight="1" x14ac:dyDescent="0.3">
      <c r="A19" s="687" t="s">
        <v>2881</v>
      </c>
      <c r="B19" s="664"/>
      <c r="C19" s="677">
        <v>0</v>
      </c>
      <c r="D19" s="664">
        <v>51271.29</v>
      </c>
      <c r="E19" s="677">
        <v>1</v>
      </c>
      <c r="F19" s="665">
        <v>51271.29</v>
      </c>
    </row>
    <row r="20" spans="1:6" ht="14.4" customHeight="1" x14ac:dyDescent="0.3">
      <c r="A20" s="687" t="s">
        <v>2882</v>
      </c>
      <c r="B20" s="664"/>
      <c r="C20" s="677">
        <v>0</v>
      </c>
      <c r="D20" s="664">
        <v>3643.47</v>
      </c>
      <c r="E20" s="677">
        <v>1</v>
      </c>
      <c r="F20" s="665">
        <v>3643.47</v>
      </c>
    </row>
    <row r="21" spans="1:6" ht="14.4" customHeight="1" x14ac:dyDescent="0.3">
      <c r="A21" s="687" t="s">
        <v>2896</v>
      </c>
      <c r="B21" s="664">
        <v>0</v>
      </c>
      <c r="C21" s="677">
        <v>0</v>
      </c>
      <c r="D21" s="664">
        <v>109925.9</v>
      </c>
      <c r="E21" s="677">
        <v>1</v>
      </c>
      <c r="F21" s="665">
        <v>109925.9</v>
      </c>
    </row>
    <row r="22" spans="1:6" ht="14.4" customHeight="1" x14ac:dyDescent="0.3">
      <c r="A22" s="687" t="s">
        <v>2898</v>
      </c>
      <c r="B22" s="664"/>
      <c r="C22" s="677">
        <v>0</v>
      </c>
      <c r="D22" s="664">
        <v>41861.620000000003</v>
      </c>
      <c r="E22" s="677">
        <v>1</v>
      </c>
      <c r="F22" s="665">
        <v>41861.620000000003</v>
      </c>
    </row>
    <row r="23" spans="1:6" ht="14.4" customHeight="1" x14ac:dyDescent="0.3">
      <c r="A23" s="687" t="s">
        <v>2886</v>
      </c>
      <c r="B23" s="664"/>
      <c r="C23" s="677">
        <v>0</v>
      </c>
      <c r="D23" s="664">
        <v>46.85</v>
      </c>
      <c r="E23" s="677">
        <v>1</v>
      </c>
      <c r="F23" s="665">
        <v>46.85</v>
      </c>
    </row>
    <row r="24" spans="1:6" ht="14.4" customHeight="1" x14ac:dyDescent="0.3">
      <c r="A24" s="687" t="s">
        <v>2884</v>
      </c>
      <c r="B24" s="664">
        <v>0</v>
      </c>
      <c r="C24" s="677">
        <v>0</v>
      </c>
      <c r="D24" s="664">
        <v>50259.61</v>
      </c>
      <c r="E24" s="677">
        <v>1</v>
      </c>
      <c r="F24" s="665">
        <v>50259.61</v>
      </c>
    </row>
    <row r="25" spans="1:6" ht="14.4" customHeight="1" x14ac:dyDescent="0.3">
      <c r="A25" s="687" t="s">
        <v>2900</v>
      </c>
      <c r="B25" s="664"/>
      <c r="C25" s="677">
        <v>0</v>
      </c>
      <c r="D25" s="664">
        <v>6675.89</v>
      </c>
      <c r="E25" s="677">
        <v>1</v>
      </c>
      <c r="F25" s="665">
        <v>6675.89</v>
      </c>
    </row>
    <row r="26" spans="1:6" ht="14.4" customHeight="1" x14ac:dyDescent="0.3">
      <c r="A26" s="687" t="s">
        <v>2902</v>
      </c>
      <c r="B26" s="664">
        <v>0</v>
      </c>
      <c r="C26" s="677">
        <v>0</v>
      </c>
      <c r="D26" s="664">
        <v>6949.3200000000006</v>
      </c>
      <c r="E26" s="677">
        <v>1</v>
      </c>
      <c r="F26" s="665">
        <v>6949.3200000000006</v>
      </c>
    </row>
    <row r="27" spans="1:6" ht="14.4" customHeight="1" x14ac:dyDescent="0.3">
      <c r="A27" s="687" t="s">
        <v>2904</v>
      </c>
      <c r="B27" s="664"/>
      <c r="C27" s="677">
        <v>0</v>
      </c>
      <c r="D27" s="664">
        <v>92387.199999999997</v>
      </c>
      <c r="E27" s="677">
        <v>1</v>
      </c>
      <c r="F27" s="665">
        <v>92387.199999999997</v>
      </c>
    </row>
    <row r="28" spans="1:6" ht="14.4" customHeight="1" x14ac:dyDescent="0.3">
      <c r="A28" s="687" t="s">
        <v>2903</v>
      </c>
      <c r="B28" s="664"/>
      <c r="C28" s="677">
        <v>0</v>
      </c>
      <c r="D28" s="664">
        <v>16164.23</v>
      </c>
      <c r="E28" s="677">
        <v>1</v>
      </c>
      <c r="F28" s="665">
        <v>16164.23</v>
      </c>
    </row>
    <row r="29" spans="1:6" ht="14.4" customHeight="1" x14ac:dyDescent="0.3">
      <c r="A29" s="687" t="s">
        <v>2893</v>
      </c>
      <c r="B29" s="664"/>
      <c r="C29" s="677">
        <v>0</v>
      </c>
      <c r="D29" s="664">
        <v>52747.86</v>
      </c>
      <c r="E29" s="677">
        <v>1</v>
      </c>
      <c r="F29" s="665">
        <v>52747.86</v>
      </c>
    </row>
    <row r="30" spans="1:6" ht="14.4" customHeight="1" x14ac:dyDescent="0.3">
      <c r="A30" s="687" t="s">
        <v>2880</v>
      </c>
      <c r="B30" s="664">
        <v>0</v>
      </c>
      <c r="C30" s="677">
        <v>0</v>
      </c>
      <c r="D30" s="664">
        <v>61392.52</v>
      </c>
      <c r="E30" s="677">
        <v>1</v>
      </c>
      <c r="F30" s="665">
        <v>61392.52</v>
      </c>
    </row>
    <row r="31" spans="1:6" ht="14.4" customHeight="1" thickBot="1" x14ac:dyDescent="0.35">
      <c r="A31" s="688" t="s">
        <v>2883</v>
      </c>
      <c r="B31" s="679"/>
      <c r="C31" s="680">
        <v>0</v>
      </c>
      <c r="D31" s="679">
        <v>111857.51</v>
      </c>
      <c r="E31" s="680">
        <v>1</v>
      </c>
      <c r="F31" s="681">
        <v>111857.51</v>
      </c>
    </row>
    <row r="32" spans="1:6" ht="14.4" customHeight="1" thickBot="1" x14ac:dyDescent="0.35">
      <c r="A32" s="682" t="s">
        <v>3</v>
      </c>
      <c r="B32" s="683">
        <v>9861.66</v>
      </c>
      <c r="C32" s="684">
        <v>4.5467379046078091E-3</v>
      </c>
      <c r="D32" s="683">
        <v>2159091.16</v>
      </c>
      <c r="E32" s="684">
        <v>0.99545326209539209</v>
      </c>
      <c r="F32" s="685">
        <v>2168952.8200000003</v>
      </c>
    </row>
    <row r="33" spans="1:6" ht="14.4" customHeight="1" thickBot="1" x14ac:dyDescent="0.35"/>
    <row r="34" spans="1:6" ht="14.4" customHeight="1" x14ac:dyDescent="0.3">
      <c r="A34" s="748" t="s">
        <v>4389</v>
      </c>
      <c r="B34" s="229">
        <v>1601.0299999999997</v>
      </c>
      <c r="C34" s="739">
        <v>0.62500439173495004</v>
      </c>
      <c r="D34" s="229">
        <v>960.59999999999991</v>
      </c>
      <c r="E34" s="739">
        <v>0.37499560826505002</v>
      </c>
      <c r="F34" s="747">
        <v>2561.6299999999997</v>
      </c>
    </row>
    <row r="35" spans="1:6" ht="14.4" customHeight="1" x14ac:dyDescent="0.3">
      <c r="A35" s="687" t="s">
        <v>4390</v>
      </c>
      <c r="B35" s="664">
        <v>1377.9</v>
      </c>
      <c r="C35" s="677">
        <v>1</v>
      </c>
      <c r="D35" s="664"/>
      <c r="E35" s="677">
        <v>0</v>
      </c>
      <c r="F35" s="665">
        <v>1377.9</v>
      </c>
    </row>
    <row r="36" spans="1:6" ht="14.4" customHeight="1" x14ac:dyDescent="0.3">
      <c r="A36" s="687" t="s">
        <v>4391</v>
      </c>
      <c r="B36" s="664">
        <v>1170.93</v>
      </c>
      <c r="C36" s="677">
        <v>1</v>
      </c>
      <c r="D36" s="664"/>
      <c r="E36" s="677">
        <v>0</v>
      </c>
      <c r="F36" s="665">
        <v>1170.93</v>
      </c>
    </row>
    <row r="37" spans="1:6" ht="14.4" customHeight="1" x14ac:dyDescent="0.3">
      <c r="A37" s="687" t="s">
        <v>4392</v>
      </c>
      <c r="B37" s="664">
        <v>848.35</v>
      </c>
      <c r="C37" s="677">
        <v>1</v>
      </c>
      <c r="D37" s="664"/>
      <c r="E37" s="677">
        <v>0</v>
      </c>
      <c r="F37" s="665">
        <v>848.35</v>
      </c>
    </row>
    <row r="38" spans="1:6" ht="14.4" customHeight="1" x14ac:dyDescent="0.3">
      <c r="A38" s="687" t="s">
        <v>4393</v>
      </c>
      <c r="B38" s="664">
        <v>600.66</v>
      </c>
      <c r="C38" s="677">
        <v>0.76271380137899503</v>
      </c>
      <c r="D38" s="664">
        <v>186.87</v>
      </c>
      <c r="E38" s="677">
        <v>0.23728619862100492</v>
      </c>
      <c r="F38" s="665">
        <v>787.53</v>
      </c>
    </row>
    <row r="39" spans="1:6" ht="14.4" customHeight="1" x14ac:dyDescent="0.3">
      <c r="A39" s="687" t="s">
        <v>2693</v>
      </c>
      <c r="B39" s="664">
        <v>514.95000000000005</v>
      </c>
      <c r="C39" s="677">
        <v>0.63584278958351337</v>
      </c>
      <c r="D39" s="664">
        <v>294.92</v>
      </c>
      <c r="E39" s="677">
        <v>0.36415721041648658</v>
      </c>
      <c r="F39" s="665">
        <v>809.87000000000012</v>
      </c>
    </row>
    <row r="40" spans="1:6" ht="14.4" customHeight="1" x14ac:dyDescent="0.3">
      <c r="A40" s="687" t="s">
        <v>4394</v>
      </c>
      <c r="B40" s="664">
        <v>476.88</v>
      </c>
      <c r="C40" s="677">
        <v>1</v>
      </c>
      <c r="D40" s="664"/>
      <c r="E40" s="677">
        <v>0</v>
      </c>
      <c r="F40" s="665">
        <v>476.88</v>
      </c>
    </row>
    <row r="41" spans="1:6" ht="14.4" customHeight="1" x14ac:dyDescent="0.3">
      <c r="A41" s="687" t="s">
        <v>2660</v>
      </c>
      <c r="B41" s="664">
        <v>450.12</v>
      </c>
      <c r="C41" s="677">
        <v>2.2049120180734984E-2</v>
      </c>
      <c r="D41" s="664">
        <v>19964.300000000007</v>
      </c>
      <c r="E41" s="677">
        <v>0.9779508798192651</v>
      </c>
      <c r="F41" s="665">
        <v>20414.420000000006</v>
      </c>
    </row>
    <row r="42" spans="1:6" ht="14.4" customHeight="1" x14ac:dyDescent="0.3">
      <c r="A42" s="687" t="s">
        <v>2708</v>
      </c>
      <c r="B42" s="664">
        <v>439.98</v>
      </c>
      <c r="C42" s="677">
        <v>5.7141743941401112E-2</v>
      </c>
      <c r="D42" s="664">
        <v>7259.8199999999961</v>
      </c>
      <c r="E42" s="677">
        <v>0.94285825605859896</v>
      </c>
      <c r="F42" s="665">
        <v>7699.7999999999956</v>
      </c>
    </row>
    <row r="43" spans="1:6" ht="14.4" customHeight="1" x14ac:dyDescent="0.3">
      <c r="A43" s="687" t="s">
        <v>2667</v>
      </c>
      <c r="B43" s="664">
        <v>407.17</v>
      </c>
      <c r="C43" s="677">
        <v>8.1401439424230296E-2</v>
      </c>
      <c r="D43" s="664">
        <v>4594.8300000000008</v>
      </c>
      <c r="E43" s="677">
        <v>0.91859856057576972</v>
      </c>
      <c r="F43" s="665">
        <v>5002.0000000000009</v>
      </c>
    </row>
    <row r="44" spans="1:6" ht="14.4" customHeight="1" x14ac:dyDescent="0.3">
      <c r="A44" s="687" t="s">
        <v>2688</v>
      </c>
      <c r="B44" s="664">
        <v>394.62</v>
      </c>
      <c r="C44" s="677">
        <v>0.47367094381294189</v>
      </c>
      <c r="D44" s="664">
        <v>438.49</v>
      </c>
      <c r="E44" s="677">
        <v>0.52632905618705816</v>
      </c>
      <c r="F44" s="665">
        <v>833.11</v>
      </c>
    </row>
    <row r="45" spans="1:6" ht="14.4" customHeight="1" x14ac:dyDescent="0.3">
      <c r="A45" s="687" t="s">
        <v>4395</v>
      </c>
      <c r="B45" s="664">
        <v>321.40000000000003</v>
      </c>
      <c r="C45" s="677">
        <v>0.59771996057354337</v>
      </c>
      <c r="D45" s="664">
        <v>216.31</v>
      </c>
      <c r="E45" s="677">
        <v>0.40228003942645663</v>
      </c>
      <c r="F45" s="665">
        <v>537.71</v>
      </c>
    </row>
    <row r="46" spans="1:6" ht="14.4" customHeight="1" x14ac:dyDescent="0.3">
      <c r="A46" s="687" t="s">
        <v>4396</v>
      </c>
      <c r="B46" s="664">
        <v>271.79999999999995</v>
      </c>
      <c r="C46" s="677">
        <v>1</v>
      </c>
      <c r="D46" s="664"/>
      <c r="E46" s="677">
        <v>0</v>
      </c>
      <c r="F46" s="665">
        <v>271.79999999999995</v>
      </c>
    </row>
    <row r="47" spans="1:6" ht="14.4" customHeight="1" x14ac:dyDescent="0.3">
      <c r="A47" s="687" t="s">
        <v>2707</v>
      </c>
      <c r="B47" s="664">
        <v>212.59</v>
      </c>
      <c r="C47" s="677">
        <v>4.5679672878620882E-2</v>
      </c>
      <c r="D47" s="664">
        <v>4441.3399999999983</v>
      </c>
      <c r="E47" s="677">
        <v>0.95432032712137904</v>
      </c>
      <c r="F47" s="665">
        <v>4653.9299999999985</v>
      </c>
    </row>
    <row r="48" spans="1:6" ht="14.4" customHeight="1" x14ac:dyDescent="0.3">
      <c r="A48" s="687" t="s">
        <v>2670</v>
      </c>
      <c r="B48" s="664">
        <v>191.65</v>
      </c>
      <c r="C48" s="677">
        <v>0.25077529016133887</v>
      </c>
      <c r="D48" s="664">
        <v>572.58000000000004</v>
      </c>
      <c r="E48" s="677">
        <v>0.74922470983866118</v>
      </c>
      <c r="F48" s="665">
        <v>764.23</v>
      </c>
    </row>
    <row r="49" spans="1:6" ht="14.4" customHeight="1" x14ac:dyDescent="0.3">
      <c r="A49" s="687" t="s">
        <v>2668</v>
      </c>
      <c r="B49" s="664">
        <v>144.81</v>
      </c>
      <c r="C49" s="677">
        <v>0.15254397977457074</v>
      </c>
      <c r="D49" s="664">
        <v>804.49</v>
      </c>
      <c r="E49" s="677">
        <v>0.84745602022542932</v>
      </c>
      <c r="F49" s="665">
        <v>949.3</v>
      </c>
    </row>
    <row r="50" spans="1:6" ht="14.4" customHeight="1" x14ac:dyDescent="0.3">
      <c r="A50" s="687" t="s">
        <v>2655</v>
      </c>
      <c r="B50" s="664">
        <v>133.63999999999999</v>
      </c>
      <c r="C50" s="677">
        <v>4.9299463623016251E-2</v>
      </c>
      <c r="D50" s="664">
        <v>2577.14</v>
      </c>
      <c r="E50" s="677">
        <v>0.95070053637698382</v>
      </c>
      <c r="F50" s="665">
        <v>2710.7799999999997</v>
      </c>
    </row>
    <row r="51" spans="1:6" ht="14.4" customHeight="1" x14ac:dyDescent="0.3">
      <c r="A51" s="687" t="s">
        <v>2696</v>
      </c>
      <c r="B51" s="664">
        <v>121.72</v>
      </c>
      <c r="C51" s="677">
        <v>0.23962516733601069</v>
      </c>
      <c r="D51" s="664">
        <v>386.24</v>
      </c>
      <c r="E51" s="677">
        <v>0.76037483266398931</v>
      </c>
      <c r="F51" s="665">
        <v>507.96000000000004</v>
      </c>
    </row>
    <row r="52" spans="1:6" ht="14.4" customHeight="1" x14ac:dyDescent="0.3">
      <c r="A52" s="687" t="s">
        <v>2692</v>
      </c>
      <c r="B52" s="664">
        <v>103.74</v>
      </c>
      <c r="C52" s="677">
        <v>8.3606676284040268E-2</v>
      </c>
      <c r="D52" s="664">
        <v>1137.07</v>
      </c>
      <c r="E52" s="677">
        <v>0.91639332371595972</v>
      </c>
      <c r="F52" s="665">
        <v>1240.81</v>
      </c>
    </row>
    <row r="53" spans="1:6" ht="14.4" customHeight="1" x14ac:dyDescent="0.3">
      <c r="A53" s="687" t="s">
        <v>2702</v>
      </c>
      <c r="B53" s="664">
        <v>42.6</v>
      </c>
      <c r="C53" s="677">
        <v>0.32789408866995079</v>
      </c>
      <c r="D53" s="664">
        <v>87.32</v>
      </c>
      <c r="E53" s="677">
        <v>0.67210591133004927</v>
      </c>
      <c r="F53" s="665">
        <v>129.91999999999999</v>
      </c>
    </row>
    <row r="54" spans="1:6" ht="14.4" customHeight="1" x14ac:dyDescent="0.3">
      <c r="A54" s="687" t="s">
        <v>2666</v>
      </c>
      <c r="B54" s="664">
        <v>35.119999999999997</v>
      </c>
      <c r="C54" s="677">
        <v>0.34280136652025378</v>
      </c>
      <c r="D54" s="664">
        <v>67.33</v>
      </c>
      <c r="E54" s="677">
        <v>0.65719863347974627</v>
      </c>
      <c r="F54" s="665">
        <v>102.44999999999999</v>
      </c>
    </row>
    <row r="55" spans="1:6" ht="14.4" customHeight="1" x14ac:dyDescent="0.3">
      <c r="A55" s="687" t="s">
        <v>2700</v>
      </c>
      <c r="B55" s="664">
        <v>0</v>
      </c>
      <c r="C55" s="677">
        <v>0</v>
      </c>
      <c r="D55" s="664">
        <v>528</v>
      </c>
      <c r="E55" s="677">
        <v>1</v>
      </c>
      <c r="F55" s="665">
        <v>528</v>
      </c>
    </row>
    <row r="56" spans="1:6" ht="14.4" customHeight="1" x14ac:dyDescent="0.3">
      <c r="A56" s="687" t="s">
        <v>2677</v>
      </c>
      <c r="B56" s="664"/>
      <c r="C56" s="677">
        <v>0</v>
      </c>
      <c r="D56" s="664">
        <v>462.67</v>
      </c>
      <c r="E56" s="677">
        <v>1</v>
      </c>
      <c r="F56" s="665">
        <v>462.67</v>
      </c>
    </row>
    <row r="57" spans="1:6" ht="14.4" customHeight="1" x14ac:dyDescent="0.3">
      <c r="A57" s="687" t="s">
        <v>2658</v>
      </c>
      <c r="B57" s="664">
        <v>0</v>
      </c>
      <c r="C57" s="677">
        <v>0</v>
      </c>
      <c r="D57" s="664">
        <v>201919.03000000009</v>
      </c>
      <c r="E57" s="677">
        <v>1</v>
      </c>
      <c r="F57" s="665">
        <v>201919.03000000009</v>
      </c>
    </row>
    <row r="58" spans="1:6" ht="14.4" customHeight="1" x14ac:dyDescent="0.3">
      <c r="A58" s="687" t="s">
        <v>4397</v>
      </c>
      <c r="B58" s="664"/>
      <c r="C58" s="677">
        <v>0</v>
      </c>
      <c r="D58" s="664">
        <v>238.69</v>
      </c>
      <c r="E58" s="677">
        <v>1</v>
      </c>
      <c r="F58" s="665">
        <v>238.69</v>
      </c>
    </row>
    <row r="59" spans="1:6" ht="14.4" customHeight="1" x14ac:dyDescent="0.3">
      <c r="A59" s="687" t="s">
        <v>4398</v>
      </c>
      <c r="B59" s="664"/>
      <c r="C59" s="677">
        <v>0</v>
      </c>
      <c r="D59" s="664">
        <v>3839.3399999999983</v>
      </c>
      <c r="E59" s="677">
        <v>1</v>
      </c>
      <c r="F59" s="665">
        <v>3839.3399999999983</v>
      </c>
    </row>
    <row r="60" spans="1:6" ht="14.4" customHeight="1" x14ac:dyDescent="0.3">
      <c r="A60" s="687" t="s">
        <v>2676</v>
      </c>
      <c r="B60" s="664"/>
      <c r="C60" s="677">
        <v>0</v>
      </c>
      <c r="D60" s="664">
        <v>885.66</v>
      </c>
      <c r="E60" s="677">
        <v>1</v>
      </c>
      <c r="F60" s="665">
        <v>885.66</v>
      </c>
    </row>
    <row r="61" spans="1:6" ht="14.4" customHeight="1" x14ac:dyDescent="0.3">
      <c r="A61" s="687" t="s">
        <v>4399</v>
      </c>
      <c r="B61" s="664"/>
      <c r="C61" s="677">
        <v>0</v>
      </c>
      <c r="D61" s="664">
        <v>3469.0900000000011</v>
      </c>
      <c r="E61" s="677">
        <v>1</v>
      </c>
      <c r="F61" s="665">
        <v>3469.0900000000011</v>
      </c>
    </row>
    <row r="62" spans="1:6" ht="14.4" customHeight="1" x14ac:dyDescent="0.3">
      <c r="A62" s="687" t="s">
        <v>2654</v>
      </c>
      <c r="B62" s="664"/>
      <c r="C62" s="677">
        <v>0</v>
      </c>
      <c r="D62" s="664">
        <v>30369.760000000013</v>
      </c>
      <c r="E62" s="677">
        <v>1</v>
      </c>
      <c r="F62" s="665">
        <v>30369.760000000013</v>
      </c>
    </row>
    <row r="63" spans="1:6" ht="14.4" customHeight="1" x14ac:dyDescent="0.3">
      <c r="A63" s="687" t="s">
        <v>2678</v>
      </c>
      <c r="B63" s="664"/>
      <c r="C63" s="677">
        <v>0</v>
      </c>
      <c r="D63" s="664">
        <v>494.82000000000005</v>
      </c>
      <c r="E63" s="677">
        <v>1</v>
      </c>
      <c r="F63" s="665">
        <v>494.82000000000005</v>
      </c>
    </row>
    <row r="64" spans="1:6" ht="14.4" customHeight="1" x14ac:dyDescent="0.3">
      <c r="A64" s="687" t="s">
        <v>4400</v>
      </c>
      <c r="B64" s="664"/>
      <c r="C64" s="677">
        <v>0</v>
      </c>
      <c r="D64" s="664">
        <v>193.68</v>
      </c>
      <c r="E64" s="677">
        <v>1</v>
      </c>
      <c r="F64" s="665">
        <v>193.68</v>
      </c>
    </row>
    <row r="65" spans="1:6" ht="14.4" customHeight="1" x14ac:dyDescent="0.3">
      <c r="A65" s="687" t="s">
        <v>2680</v>
      </c>
      <c r="B65" s="664">
        <v>0</v>
      </c>
      <c r="C65" s="677">
        <v>0</v>
      </c>
      <c r="D65" s="664">
        <v>109.97</v>
      </c>
      <c r="E65" s="677">
        <v>1</v>
      </c>
      <c r="F65" s="665">
        <v>109.97</v>
      </c>
    </row>
    <row r="66" spans="1:6" ht="14.4" customHeight="1" x14ac:dyDescent="0.3">
      <c r="A66" s="687" t="s">
        <v>2703</v>
      </c>
      <c r="B66" s="664"/>
      <c r="C66" s="677">
        <v>0</v>
      </c>
      <c r="D66" s="664">
        <v>579.08999999999992</v>
      </c>
      <c r="E66" s="677">
        <v>1</v>
      </c>
      <c r="F66" s="665">
        <v>579.08999999999992</v>
      </c>
    </row>
    <row r="67" spans="1:6" ht="14.4" customHeight="1" x14ac:dyDescent="0.3">
      <c r="A67" s="687" t="s">
        <v>2682</v>
      </c>
      <c r="B67" s="664">
        <v>0</v>
      </c>
      <c r="C67" s="677">
        <v>0</v>
      </c>
      <c r="D67" s="664">
        <v>285.25</v>
      </c>
      <c r="E67" s="677">
        <v>1</v>
      </c>
      <c r="F67" s="665">
        <v>285.25</v>
      </c>
    </row>
    <row r="68" spans="1:6" ht="14.4" customHeight="1" x14ac:dyDescent="0.3">
      <c r="A68" s="687" t="s">
        <v>2679</v>
      </c>
      <c r="B68" s="664"/>
      <c r="C68" s="677">
        <v>0</v>
      </c>
      <c r="D68" s="664">
        <v>317542.33999999991</v>
      </c>
      <c r="E68" s="677">
        <v>1</v>
      </c>
      <c r="F68" s="665">
        <v>317542.33999999991</v>
      </c>
    </row>
    <row r="69" spans="1:6" ht="14.4" customHeight="1" x14ac:dyDescent="0.3">
      <c r="A69" s="687" t="s">
        <v>4401</v>
      </c>
      <c r="B69" s="664"/>
      <c r="C69" s="677">
        <v>0</v>
      </c>
      <c r="D69" s="664">
        <v>208.19</v>
      </c>
      <c r="E69" s="677">
        <v>1</v>
      </c>
      <c r="F69" s="665">
        <v>208.19</v>
      </c>
    </row>
    <row r="70" spans="1:6" ht="14.4" customHeight="1" x14ac:dyDescent="0.3">
      <c r="A70" s="687" t="s">
        <v>4402</v>
      </c>
      <c r="B70" s="664"/>
      <c r="C70" s="677">
        <v>0</v>
      </c>
      <c r="D70" s="664">
        <v>207.6</v>
      </c>
      <c r="E70" s="677">
        <v>1</v>
      </c>
      <c r="F70" s="665">
        <v>207.6</v>
      </c>
    </row>
    <row r="71" spans="1:6" ht="14.4" customHeight="1" x14ac:dyDescent="0.3">
      <c r="A71" s="687" t="s">
        <v>2684</v>
      </c>
      <c r="B71" s="664"/>
      <c r="C71" s="677">
        <v>0</v>
      </c>
      <c r="D71" s="664">
        <v>3726.5499999999997</v>
      </c>
      <c r="E71" s="677">
        <v>1</v>
      </c>
      <c r="F71" s="665">
        <v>3726.5499999999997</v>
      </c>
    </row>
    <row r="72" spans="1:6" ht="14.4" customHeight="1" x14ac:dyDescent="0.3">
      <c r="A72" s="687" t="s">
        <v>2675</v>
      </c>
      <c r="B72" s="664">
        <v>0</v>
      </c>
      <c r="C72" s="677">
        <v>0</v>
      </c>
      <c r="D72" s="664">
        <v>801.83999999999992</v>
      </c>
      <c r="E72" s="677">
        <v>1</v>
      </c>
      <c r="F72" s="665">
        <v>801.83999999999992</v>
      </c>
    </row>
    <row r="73" spans="1:6" ht="14.4" customHeight="1" x14ac:dyDescent="0.3">
      <c r="A73" s="687" t="s">
        <v>4403</v>
      </c>
      <c r="B73" s="664"/>
      <c r="C73" s="677">
        <v>0</v>
      </c>
      <c r="D73" s="664">
        <v>1453.7</v>
      </c>
      <c r="E73" s="677">
        <v>1</v>
      </c>
      <c r="F73" s="665">
        <v>1453.7</v>
      </c>
    </row>
    <row r="74" spans="1:6" ht="14.4" customHeight="1" x14ac:dyDescent="0.3">
      <c r="A74" s="687" t="s">
        <v>2661</v>
      </c>
      <c r="B74" s="664"/>
      <c r="C74" s="677">
        <v>0</v>
      </c>
      <c r="D74" s="664">
        <v>387369.9200000001</v>
      </c>
      <c r="E74" s="677">
        <v>1</v>
      </c>
      <c r="F74" s="665">
        <v>387369.9200000001</v>
      </c>
    </row>
    <row r="75" spans="1:6" ht="14.4" customHeight="1" x14ac:dyDescent="0.3">
      <c r="A75" s="687" t="s">
        <v>2686</v>
      </c>
      <c r="B75" s="664"/>
      <c r="C75" s="677">
        <v>0</v>
      </c>
      <c r="D75" s="664">
        <v>694.87</v>
      </c>
      <c r="E75" s="677">
        <v>1</v>
      </c>
      <c r="F75" s="665">
        <v>694.87</v>
      </c>
    </row>
    <row r="76" spans="1:6" ht="14.4" customHeight="1" x14ac:dyDescent="0.3">
      <c r="A76" s="687" t="s">
        <v>4404</v>
      </c>
      <c r="B76" s="664"/>
      <c r="C76" s="677">
        <v>0</v>
      </c>
      <c r="D76" s="664">
        <v>102456.70999999998</v>
      </c>
      <c r="E76" s="677">
        <v>1</v>
      </c>
      <c r="F76" s="665">
        <v>102456.70999999998</v>
      </c>
    </row>
    <row r="77" spans="1:6" ht="14.4" customHeight="1" x14ac:dyDescent="0.3">
      <c r="A77" s="687" t="s">
        <v>2718</v>
      </c>
      <c r="B77" s="664">
        <v>0</v>
      </c>
      <c r="C77" s="677">
        <v>0</v>
      </c>
      <c r="D77" s="664">
        <v>1070.9100000000001</v>
      </c>
      <c r="E77" s="677">
        <v>1</v>
      </c>
      <c r="F77" s="665">
        <v>1070.9100000000001</v>
      </c>
    </row>
    <row r="78" spans="1:6" ht="14.4" customHeight="1" x14ac:dyDescent="0.3">
      <c r="A78" s="687" t="s">
        <v>2681</v>
      </c>
      <c r="B78" s="664"/>
      <c r="C78" s="677">
        <v>0</v>
      </c>
      <c r="D78" s="664">
        <v>508.42000000000007</v>
      </c>
      <c r="E78" s="677">
        <v>1</v>
      </c>
      <c r="F78" s="665">
        <v>508.42000000000007</v>
      </c>
    </row>
    <row r="79" spans="1:6" ht="14.4" customHeight="1" x14ac:dyDescent="0.3">
      <c r="A79" s="687" t="s">
        <v>4405</v>
      </c>
      <c r="B79" s="664"/>
      <c r="C79" s="677"/>
      <c r="D79" s="664">
        <v>0</v>
      </c>
      <c r="E79" s="677"/>
      <c r="F79" s="665">
        <v>0</v>
      </c>
    </row>
    <row r="80" spans="1:6" ht="14.4" customHeight="1" x14ac:dyDescent="0.3">
      <c r="A80" s="687" t="s">
        <v>2710</v>
      </c>
      <c r="B80" s="664"/>
      <c r="C80" s="677">
        <v>0</v>
      </c>
      <c r="D80" s="664">
        <v>648.04</v>
      </c>
      <c r="E80" s="677">
        <v>1</v>
      </c>
      <c r="F80" s="665">
        <v>648.04</v>
      </c>
    </row>
    <row r="81" spans="1:6" ht="14.4" customHeight="1" x14ac:dyDescent="0.3">
      <c r="A81" s="687" t="s">
        <v>2690</v>
      </c>
      <c r="B81" s="664">
        <v>0</v>
      </c>
      <c r="C81" s="677">
        <v>0</v>
      </c>
      <c r="D81" s="664">
        <v>1176.92</v>
      </c>
      <c r="E81" s="677">
        <v>1</v>
      </c>
      <c r="F81" s="665">
        <v>1176.92</v>
      </c>
    </row>
    <row r="82" spans="1:6" ht="14.4" customHeight="1" x14ac:dyDescent="0.3">
      <c r="A82" s="687" t="s">
        <v>2683</v>
      </c>
      <c r="B82" s="664"/>
      <c r="C82" s="677">
        <v>0</v>
      </c>
      <c r="D82" s="664">
        <v>14393.66</v>
      </c>
      <c r="E82" s="677">
        <v>1</v>
      </c>
      <c r="F82" s="665">
        <v>14393.66</v>
      </c>
    </row>
    <row r="83" spans="1:6" ht="14.4" customHeight="1" x14ac:dyDescent="0.3">
      <c r="A83" s="687" t="s">
        <v>2714</v>
      </c>
      <c r="B83" s="664"/>
      <c r="C83" s="677">
        <v>0</v>
      </c>
      <c r="D83" s="664">
        <v>3182.46</v>
      </c>
      <c r="E83" s="677">
        <v>1</v>
      </c>
      <c r="F83" s="665">
        <v>3182.46</v>
      </c>
    </row>
    <row r="84" spans="1:6" ht="14.4" customHeight="1" x14ac:dyDescent="0.3">
      <c r="A84" s="687" t="s">
        <v>2698</v>
      </c>
      <c r="B84" s="664">
        <v>0</v>
      </c>
      <c r="C84" s="677"/>
      <c r="D84" s="664">
        <v>0</v>
      </c>
      <c r="E84" s="677"/>
      <c r="F84" s="665">
        <v>0</v>
      </c>
    </row>
    <row r="85" spans="1:6" ht="14.4" customHeight="1" x14ac:dyDescent="0.3">
      <c r="A85" s="687" t="s">
        <v>2705</v>
      </c>
      <c r="B85" s="664"/>
      <c r="C85" s="677">
        <v>0</v>
      </c>
      <c r="D85" s="664">
        <v>47599.240000000005</v>
      </c>
      <c r="E85" s="677">
        <v>1</v>
      </c>
      <c r="F85" s="665">
        <v>47599.240000000005</v>
      </c>
    </row>
    <row r="86" spans="1:6" ht="14.4" customHeight="1" x14ac:dyDescent="0.3">
      <c r="A86" s="687" t="s">
        <v>2711</v>
      </c>
      <c r="B86" s="664"/>
      <c r="C86" s="677"/>
      <c r="D86" s="664">
        <v>0</v>
      </c>
      <c r="E86" s="677"/>
      <c r="F86" s="665">
        <v>0</v>
      </c>
    </row>
    <row r="87" spans="1:6" ht="14.4" customHeight="1" x14ac:dyDescent="0.3">
      <c r="A87" s="687" t="s">
        <v>2706</v>
      </c>
      <c r="B87" s="664"/>
      <c r="C87" s="677">
        <v>0</v>
      </c>
      <c r="D87" s="664">
        <v>1381.5600000000002</v>
      </c>
      <c r="E87" s="677">
        <v>1</v>
      </c>
      <c r="F87" s="665">
        <v>1381.5600000000002</v>
      </c>
    </row>
    <row r="88" spans="1:6" ht="14.4" customHeight="1" x14ac:dyDescent="0.3">
      <c r="A88" s="687" t="s">
        <v>2715</v>
      </c>
      <c r="B88" s="664"/>
      <c r="C88" s="677">
        <v>0</v>
      </c>
      <c r="D88" s="664">
        <v>6748.03</v>
      </c>
      <c r="E88" s="677">
        <v>1</v>
      </c>
      <c r="F88" s="665">
        <v>6748.03</v>
      </c>
    </row>
    <row r="89" spans="1:6" ht="14.4" customHeight="1" x14ac:dyDescent="0.3">
      <c r="A89" s="687" t="s">
        <v>2664</v>
      </c>
      <c r="B89" s="664"/>
      <c r="C89" s="677">
        <v>0</v>
      </c>
      <c r="D89" s="664">
        <v>400.18</v>
      </c>
      <c r="E89" s="677">
        <v>1</v>
      </c>
      <c r="F89" s="665">
        <v>400.18</v>
      </c>
    </row>
    <row r="90" spans="1:6" ht="14.4" customHeight="1" x14ac:dyDescent="0.3">
      <c r="A90" s="687" t="s">
        <v>4406</v>
      </c>
      <c r="B90" s="664"/>
      <c r="C90" s="677">
        <v>0</v>
      </c>
      <c r="D90" s="664">
        <v>93.71</v>
      </c>
      <c r="E90" s="677">
        <v>1</v>
      </c>
      <c r="F90" s="665">
        <v>93.71</v>
      </c>
    </row>
    <row r="91" spans="1:6" ht="14.4" customHeight="1" x14ac:dyDescent="0.3">
      <c r="A91" s="687" t="s">
        <v>2716</v>
      </c>
      <c r="B91" s="664"/>
      <c r="C91" s="677">
        <v>0</v>
      </c>
      <c r="D91" s="664">
        <v>635.35</v>
      </c>
      <c r="E91" s="677">
        <v>1</v>
      </c>
      <c r="F91" s="665">
        <v>635.35</v>
      </c>
    </row>
    <row r="92" spans="1:6" ht="14.4" customHeight="1" x14ac:dyDescent="0.3">
      <c r="A92" s="687" t="s">
        <v>2719</v>
      </c>
      <c r="B92" s="664">
        <v>0</v>
      </c>
      <c r="C92" s="677">
        <v>0</v>
      </c>
      <c r="D92" s="664">
        <v>4305.2100000000009</v>
      </c>
      <c r="E92" s="677">
        <v>1</v>
      </c>
      <c r="F92" s="665">
        <v>4305.2100000000009</v>
      </c>
    </row>
    <row r="93" spans="1:6" ht="14.4" customHeight="1" x14ac:dyDescent="0.3">
      <c r="A93" s="687" t="s">
        <v>4407</v>
      </c>
      <c r="B93" s="664"/>
      <c r="C93" s="677">
        <v>0</v>
      </c>
      <c r="D93" s="664">
        <v>136.38</v>
      </c>
      <c r="E93" s="677">
        <v>1</v>
      </c>
      <c r="F93" s="665">
        <v>136.38</v>
      </c>
    </row>
    <row r="94" spans="1:6" ht="14.4" customHeight="1" x14ac:dyDescent="0.3">
      <c r="A94" s="687" t="s">
        <v>4408</v>
      </c>
      <c r="B94" s="664">
        <v>0</v>
      </c>
      <c r="C94" s="677"/>
      <c r="D94" s="664"/>
      <c r="E94" s="677"/>
      <c r="F94" s="665">
        <v>0</v>
      </c>
    </row>
    <row r="95" spans="1:6" ht="14.4" customHeight="1" x14ac:dyDescent="0.3">
      <c r="A95" s="687" t="s">
        <v>2665</v>
      </c>
      <c r="B95" s="664">
        <v>0</v>
      </c>
      <c r="C95" s="677">
        <v>0</v>
      </c>
      <c r="D95" s="664">
        <v>969448.2000000003</v>
      </c>
      <c r="E95" s="677">
        <v>1</v>
      </c>
      <c r="F95" s="665">
        <v>969448.2000000003</v>
      </c>
    </row>
    <row r="96" spans="1:6" ht="14.4" customHeight="1" x14ac:dyDescent="0.3">
      <c r="A96" s="687" t="s">
        <v>4409</v>
      </c>
      <c r="B96" s="664"/>
      <c r="C96" s="677">
        <v>0</v>
      </c>
      <c r="D96" s="664">
        <v>1358.7</v>
      </c>
      <c r="E96" s="677">
        <v>1</v>
      </c>
      <c r="F96" s="665">
        <v>1358.7</v>
      </c>
    </row>
    <row r="97" spans="1:6" ht="14.4" customHeight="1" thickBot="1" x14ac:dyDescent="0.35">
      <c r="A97" s="688" t="s">
        <v>2659</v>
      </c>
      <c r="B97" s="679">
        <v>0</v>
      </c>
      <c r="C97" s="680">
        <v>0</v>
      </c>
      <c r="D97" s="679">
        <v>4177.7700000000004</v>
      </c>
      <c r="E97" s="680">
        <v>1</v>
      </c>
      <c r="F97" s="681">
        <v>4177.7700000000004</v>
      </c>
    </row>
    <row r="98" spans="1:6" ht="14.4" customHeight="1" thickBot="1" x14ac:dyDescent="0.35">
      <c r="A98" s="682" t="s">
        <v>3</v>
      </c>
      <c r="B98" s="683">
        <v>9861.66</v>
      </c>
      <c r="C98" s="684">
        <v>4.5467379046078091E-3</v>
      </c>
      <c r="D98" s="683">
        <v>2159091.16</v>
      </c>
      <c r="E98" s="684">
        <v>0.99545326209539209</v>
      </c>
      <c r="F98" s="685">
        <v>2168952.8200000003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{1535E10C-2B12-4937-B541-F006EB267593}</x14:id>
        </ext>
      </extLst>
    </cfRule>
  </conditionalFormatting>
  <conditionalFormatting sqref="F34:F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{0D3A2BF7-BE44-4AB5-BE79-98B164B50974}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35E10C-2B12-4937-B541-F006EB2675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0D3A2BF7-BE44-4AB5-BE79-98B164B509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4432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88</v>
      </c>
      <c r="G3" s="47">
        <f>SUBTOTAL(9,G6:G1048576)</f>
        <v>9861.659999999998</v>
      </c>
      <c r="H3" s="48">
        <f>IF(M3=0,0,G3/M3)</f>
        <v>4.5467379046078091E-3</v>
      </c>
      <c r="I3" s="47">
        <f>SUBTOTAL(9,I6:I1048576)</f>
        <v>1570</v>
      </c>
      <c r="J3" s="47">
        <f>SUBTOTAL(9,J6:J1048576)</f>
        <v>2159091.1599999997</v>
      </c>
      <c r="K3" s="48">
        <f>IF(M3=0,0,J3/M3)</f>
        <v>0.99545326209539209</v>
      </c>
      <c r="L3" s="47">
        <f>SUBTOTAL(9,L6:L1048576)</f>
        <v>1658</v>
      </c>
      <c r="M3" s="49">
        <f>SUBTOTAL(9,M6:M1048576)</f>
        <v>2168952.8199999998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2878</v>
      </c>
      <c r="B6" s="734" t="s">
        <v>2720</v>
      </c>
      <c r="C6" s="734" t="s">
        <v>2971</v>
      </c>
      <c r="D6" s="734" t="s">
        <v>2972</v>
      </c>
      <c r="E6" s="734" t="s">
        <v>2973</v>
      </c>
      <c r="F6" s="229"/>
      <c r="G6" s="229"/>
      <c r="H6" s="739">
        <v>0</v>
      </c>
      <c r="I6" s="229">
        <v>1</v>
      </c>
      <c r="J6" s="229">
        <v>46.85</v>
      </c>
      <c r="K6" s="739">
        <v>1</v>
      </c>
      <c r="L6" s="229">
        <v>1</v>
      </c>
      <c r="M6" s="747">
        <v>46.85</v>
      </c>
    </row>
    <row r="7" spans="1:13" ht="14.4" customHeight="1" x14ac:dyDescent="0.3">
      <c r="A7" s="660" t="s">
        <v>2878</v>
      </c>
      <c r="B7" s="661" t="s">
        <v>2720</v>
      </c>
      <c r="C7" s="661" t="s">
        <v>3191</v>
      </c>
      <c r="D7" s="661" t="s">
        <v>2972</v>
      </c>
      <c r="E7" s="661" t="s">
        <v>3192</v>
      </c>
      <c r="F7" s="664"/>
      <c r="G7" s="664"/>
      <c r="H7" s="677"/>
      <c r="I7" s="664">
        <v>1</v>
      </c>
      <c r="J7" s="664">
        <v>0</v>
      </c>
      <c r="K7" s="677"/>
      <c r="L7" s="664">
        <v>1</v>
      </c>
      <c r="M7" s="665">
        <v>0</v>
      </c>
    </row>
    <row r="8" spans="1:13" ht="14.4" customHeight="1" x14ac:dyDescent="0.3">
      <c r="A8" s="660" t="s">
        <v>2878</v>
      </c>
      <c r="B8" s="661" t="s">
        <v>4410</v>
      </c>
      <c r="C8" s="661" t="s">
        <v>3181</v>
      </c>
      <c r="D8" s="661" t="s">
        <v>3182</v>
      </c>
      <c r="E8" s="661" t="s">
        <v>3183</v>
      </c>
      <c r="F8" s="664"/>
      <c r="G8" s="664"/>
      <c r="H8" s="677">
        <v>0</v>
      </c>
      <c r="I8" s="664">
        <v>2</v>
      </c>
      <c r="J8" s="664">
        <v>374.82</v>
      </c>
      <c r="K8" s="677">
        <v>1</v>
      </c>
      <c r="L8" s="664">
        <v>2</v>
      </c>
      <c r="M8" s="665">
        <v>374.82</v>
      </c>
    </row>
    <row r="9" spans="1:13" ht="14.4" customHeight="1" x14ac:dyDescent="0.3">
      <c r="A9" s="660" t="s">
        <v>2878</v>
      </c>
      <c r="B9" s="661" t="s">
        <v>4411</v>
      </c>
      <c r="C9" s="661" t="s">
        <v>3207</v>
      </c>
      <c r="D9" s="661" t="s">
        <v>3208</v>
      </c>
      <c r="E9" s="661" t="s">
        <v>3209</v>
      </c>
      <c r="F9" s="664"/>
      <c r="G9" s="664"/>
      <c r="H9" s="677">
        <v>0</v>
      </c>
      <c r="I9" s="664">
        <v>1</v>
      </c>
      <c r="J9" s="664">
        <v>184.74</v>
      </c>
      <c r="K9" s="677">
        <v>1</v>
      </c>
      <c r="L9" s="664">
        <v>1</v>
      </c>
      <c r="M9" s="665">
        <v>184.74</v>
      </c>
    </row>
    <row r="10" spans="1:13" ht="14.4" customHeight="1" x14ac:dyDescent="0.3">
      <c r="A10" s="660" t="s">
        <v>2878</v>
      </c>
      <c r="B10" s="661" t="s">
        <v>2729</v>
      </c>
      <c r="C10" s="661" t="s">
        <v>1587</v>
      </c>
      <c r="D10" s="661" t="s">
        <v>1479</v>
      </c>
      <c r="E10" s="661" t="s">
        <v>1588</v>
      </c>
      <c r="F10" s="664"/>
      <c r="G10" s="664"/>
      <c r="H10" s="677">
        <v>0</v>
      </c>
      <c r="I10" s="664">
        <v>3</v>
      </c>
      <c r="J10" s="664">
        <v>1222.6500000000001</v>
      </c>
      <c r="K10" s="677">
        <v>1</v>
      </c>
      <c r="L10" s="664">
        <v>3</v>
      </c>
      <c r="M10" s="665">
        <v>1222.6500000000001</v>
      </c>
    </row>
    <row r="11" spans="1:13" ht="14.4" customHeight="1" x14ac:dyDescent="0.3">
      <c r="A11" s="660" t="s">
        <v>2878</v>
      </c>
      <c r="B11" s="661" t="s">
        <v>2729</v>
      </c>
      <c r="C11" s="661" t="s">
        <v>1590</v>
      </c>
      <c r="D11" s="661" t="s">
        <v>1479</v>
      </c>
      <c r="E11" s="661" t="s">
        <v>1591</v>
      </c>
      <c r="F11" s="664"/>
      <c r="G11" s="664"/>
      <c r="H11" s="677">
        <v>0</v>
      </c>
      <c r="I11" s="664">
        <v>13</v>
      </c>
      <c r="J11" s="664">
        <v>7064.07</v>
      </c>
      <c r="K11" s="677">
        <v>1</v>
      </c>
      <c r="L11" s="664">
        <v>13</v>
      </c>
      <c r="M11" s="665">
        <v>7064.07</v>
      </c>
    </row>
    <row r="12" spans="1:13" ht="14.4" customHeight="1" x14ac:dyDescent="0.3">
      <c r="A12" s="660" t="s">
        <v>2878</v>
      </c>
      <c r="B12" s="661" t="s">
        <v>2729</v>
      </c>
      <c r="C12" s="661" t="s">
        <v>1478</v>
      </c>
      <c r="D12" s="661" t="s">
        <v>1479</v>
      </c>
      <c r="E12" s="661" t="s">
        <v>1480</v>
      </c>
      <c r="F12" s="664"/>
      <c r="G12" s="664"/>
      <c r="H12" s="677">
        <v>0</v>
      </c>
      <c r="I12" s="664">
        <v>9</v>
      </c>
      <c r="J12" s="664">
        <v>7335.9</v>
      </c>
      <c r="K12" s="677">
        <v>1</v>
      </c>
      <c r="L12" s="664">
        <v>9</v>
      </c>
      <c r="M12" s="665">
        <v>7335.9</v>
      </c>
    </row>
    <row r="13" spans="1:13" ht="14.4" customHeight="1" x14ac:dyDescent="0.3">
      <c r="A13" s="660" t="s">
        <v>2878</v>
      </c>
      <c r="B13" s="661" t="s">
        <v>2729</v>
      </c>
      <c r="C13" s="661" t="s">
        <v>2360</v>
      </c>
      <c r="D13" s="661" t="s">
        <v>2361</v>
      </c>
      <c r="E13" s="661" t="s">
        <v>1480</v>
      </c>
      <c r="F13" s="664"/>
      <c r="G13" s="664"/>
      <c r="H13" s="677">
        <v>0</v>
      </c>
      <c r="I13" s="664">
        <v>3</v>
      </c>
      <c r="J13" s="664">
        <v>4156.8599999999997</v>
      </c>
      <c r="K13" s="677">
        <v>1</v>
      </c>
      <c r="L13" s="664">
        <v>3</v>
      </c>
      <c r="M13" s="665">
        <v>4156.8599999999997</v>
      </c>
    </row>
    <row r="14" spans="1:13" ht="14.4" customHeight="1" x14ac:dyDescent="0.3">
      <c r="A14" s="660" t="s">
        <v>2878</v>
      </c>
      <c r="B14" s="661" t="s">
        <v>2729</v>
      </c>
      <c r="C14" s="661" t="s">
        <v>2364</v>
      </c>
      <c r="D14" s="661" t="s">
        <v>2361</v>
      </c>
      <c r="E14" s="661" t="s">
        <v>1483</v>
      </c>
      <c r="F14" s="664"/>
      <c r="G14" s="664"/>
      <c r="H14" s="677">
        <v>0</v>
      </c>
      <c r="I14" s="664">
        <v>3</v>
      </c>
      <c r="J14" s="664">
        <v>5542.47</v>
      </c>
      <c r="K14" s="677">
        <v>1</v>
      </c>
      <c r="L14" s="664">
        <v>3</v>
      </c>
      <c r="M14" s="665">
        <v>5542.47</v>
      </c>
    </row>
    <row r="15" spans="1:13" ht="14.4" customHeight="1" x14ac:dyDescent="0.3">
      <c r="A15" s="660" t="s">
        <v>2878</v>
      </c>
      <c r="B15" s="661" t="s">
        <v>2733</v>
      </c>
      <c r="C15" s="661" t="s">
        <v>3143</v>
      </c>
      <c r="D15" s="661" t="s">
        <v>3144</v>
      </c>
      <c r="E15" s="661" t="s">
        <v>3145</v>
      </c>
      <c r="F15" s="664">
        <v>1</v>
      </c>
      <c r="G15" s="664">
        <v>16.38</v>
      </c>
      <c r="H15" s="677">
        <v>1</v>
      </c>
      <c r="I15" s="664"/>
      <c r="J15" s="664"/>
      <c r="K15" s="677">
        <v>0</v>
      </c>
      <c r="L15" s="664">
        <v>1</v>
      </c>
      <c r="M15" s="665">
        <v>16.38</v>
      </c>
    </row>
    <row r="16" spans="1:13" ht="14.4" customHeight="1" x14ac:dyDescent="0.3">
      <c r="A16" s="660" t="s">
        <v>2878</v>
      </c>
      <c r="B16" s="661" t="s">
        <v>2734</v>
      </c>
      <c r="C16" s="661" t="s">
        <v>3166</v>
      </c>
      <c r="D16" s="661" t="s">
        <v>2937</v>
      </c>
      <c r="E16" s="661" t="s">
        <v>3167</v>
      </c>
      <c r="F16" s="664">
        <v>2</v>
      </c>
      <c r="G16" s="664">
        <v>35.119999999999997</v>
      </c>
      <c r="H16" s="677">
        <v>1</v>
      </c>
      <c r="I16" s="664"/>
      <c r="J16" s="664"/>
      <c r="K16" s="677">
        <v>0</v>
      </c>
      <c r="L16" s="664">
        <v>2</v>
      </c>
      <c r="M16" s="665">
        <v>35.119999999999997</v>
      </c>
    </row>
    <row r="17" spans="1:13" ht="14.4" customHeight="1" x14ac:dyDescent="0.3">
      <c r="A17" s="660" t="s">
        <v>2878</v>
      </c>
      <c r="B17" s="661" t="s">
        <v>2820</v>
      </c>
      <c r="C17" s="661" t="s">
        <v>3202</v>
      </c>
      <c r="D17" s="661" t="s">
        <v>2821</v>
      </c>
      <c r="E17" s="661" t="s">
        <v>3203</v>
      </c>
      <c r="F17" s="664"/>
      <c r="G17" s="664"/>
      <c r="H17" s="677">
        <v>0</v>
      </c>
      <c r="I17" s="664">
        <v>1</v>
      </c>
      <c r="J17" s="664">
        <v>80.45</v>
      </c>
      <c r="K17" s="677">
        <v>1</v>
      </c>
      <c r="L17" s="664">
        <v>1</v>
      </c>
      <c r="M17" s="665">
        <v>80.45</v>
      </c>
    </row>
    <row r="18" spans="1:13" ht="14.4" customHeight="1" x14ac:dyDescent="0.3">
      <c r="A18" s="660" t="s">
        <v>2878</v>
      </c>
      <c r="B18" s="661" t="s">
        <v>4412</v>
      </c>
      <c r="C18" s="661" t="s">
        <v>3159</v>
      </c>
      <c r="D18" s="661" t="s">
        <v>3160</v>
      </c>
      <c r="E18" s="661" t="s">
        <v>3161</v>
      </c>
      <c r="F18" s="664"/>
      <c r="G18" s="664"/>
      <c r="H18" s="677">
        <v>0</v>
      </c>
      <c r="I18" s="664">
        <v>1</v>
      </c>
      <c r="J18" s="664">
        <v>238.69</v>
      </c>
      <c r="K18" s="677">
        <v>1</v>
      </c>
      <c r="L18" s="664">
        <v>1</v>
      </c>
      <c r="M18" s="665">
        <v>238.69</v>
      </c>
    </row>
    <row r="19" spans="1:13" ht="14.4" customHeight="1" x14ac:dyDescent="0.3">
      <c r="A19" s="660" t="s">
        <v>2878</v>
      </c>
      <c r="B19" s="661" t="s">
        <v>2740</v>
      </c>
      <c r="C19" s="661" t="s">
        <v>3186</v>
      </c>
      <c r="D19" s="661" t="s">
        <v>1539</v>
      </c>
      <c r="E19" s="661" t="s">
        <v>1540</v>
      </c>
      <c r="F19" s="664"/>
      <c r="G19" s="664"/>
      <c r="H19" s="677">
        <v>0</v>
      </c>
      <c r="I19" s="664">
        <v>1</v>
      </c>
      <c r="J19" s="664">
        <v>54.98</v>
      </c>
      <c r="K19" s="677">
        <v>1</v>
      </c>
      <c r="L19" s="664">
        <v>1</v>
      </c>
      <c r="M19" s="665">
        <v>54.98</v>
      </c>
    </row>
    <row r="20" spans="1:13" ht="14.4" customHeight="1" x14ac:dyDescent="0.3">
      <c r="A20" s="660" t="s">
        <v>2878</v>
      </c>
      <c r="B20" s="661" t="s">
        <v>2743</v>
      </c>
      <c r="C20" s="661" t="s">
        <v>3140</v>
      </c>
      <c r="D20" s="661" t="s">
        <v>3141</v>
      </c>
      <c r="E20" s="661" t="s">
        <v>1585</v>
      </c>
      <c r="F20" s="664"/>
      <c r="G20" s="664"/>
      <c r="H20" s="677">
        <v>0</v>
      </c>
      <c r="I20" s="664">
        <v>1</v>
      </c>
      <c r="J20" s="664">
        <v>62.46</v>
      </c>
      <c r="K20" s="677">
        <v>1</v>
      </c>
      <c r="L20" s="664">
        <v>1</v>
      </c>
      <c r="M20" s="665">
        <v>62.46</v>
      </c>
    </row>
    <row r="21" spans="1:13" ht="14.4" customHeight="1" x14ac:dyDescent="0.3">
      <c r="A21" s="660" t="s">
        <v>2878</v>
      </c>
      <c r="B21" s="661" t="s">
        <v>2743</v>
      </c>
      <c r="C21" s="661" t="s">
        <v>3142</v>
      </c>
      <c r="D21" s="661" t="s">
        <v>3141</v>
      </c>
      <c r="E21" s="661" t="s">
        <v>1417</v>
      </c>
      <c r="F21" s="664"/>
      <c r="G21" s="664"/>
      <c r="H21" s="677">
        <v>0</v>
      </c>
      <c r="I21" s="664">
        <v>1</v>
      </c>
      <c r="J21" s="664">
        <v>208.19</v>
      </c>
      <c r="K21" s="677">
        <v>1</v>
      </c>
      <c r="L21" s="664">
        <v>1</v>
      </c>
      <c r="M21" s="665">
        <v>208.19</v>
      </c>
    </row>
    <row r="22" spans="1:13" ht="14.4" customHeight="1" x14ac:dyDescent="0.3">
      <c r="A22" s="660" t="s">
        <v>2878</v>
      </c>
      <c r="B22" s="661" t="s">
        <v>2751</v>
      </c>
      <c r="C22" s="661" t="s">
        <v>1569</v>
      </c>
      <c r="D22" s="661" t="s">
        <v>2752</v>
      </c>
      <c r="E22" s="661" t="s">
        <v>2753</v>
      </c>
      <c r="F22" s="664"/>
      <c r="G22" s="664"/>
      <c r="H22" s="677">
        <v>0</v>
      </c>
      <c r="I22" s="664">
        <v>1</v>
      </c>
      <c r="J22" s="664">
        <v>48.37</v>
      </c>
      <c r="K22" s="677">
        <v>1</v>
      </c>
      <c r="L22" s="664">
        <v>1</v>
      </c>
      <c r="M22" s="665">
        <v>48.37</v>
      </c>
    </row>
    <row r="23" spans="1:13" ht="14.4" customHeight="1" x14ac:dyDescent="0.3">
      <c r="A23" s="660" t="s">
        <v>2878</v>
      </c>
      <c r="B23" s="661" t="s">
        <v>2754</v>
      </c>
      <c r="C23" s="661" t="s">
        <v>2467</v>
      </c>
      <c r="D23" s="661" t="s">
        <v>611</v>
      </c>
      <c r="E23" s="661" t="s">
        <v>2833</v>
      </c>
      <c r="F23" s="664"/>
      <c r="G23" s="664"/>
      <c r="H23" s="677">
        <v>0</v>
      </c>
      <c r="I23" s="664">
        <v>3</v>
      </c>
      <c r="J23" s="664">
        <v>458.76</v>
      </c>
      <c r="K23" s="677">
        <v>1</v>
      </c>
      <c r="L23" s="664">
        <v>3</v>
      </c>
      <c r="M23" s="665">
        <v>458.76</v>
      </c>
    </row>
    <row r="24" spans="1:13" ht="14.4" customHeight="1" x14ac:dyDescent="0.3">
      <c r="A24" s="660" t="s">
        <v>2878</v>
      </c>
      <c r="B24" s="661" t="s">
        <v>2784</v>
      </c>
      <c r="C24" s="661" t="s">
        <v>1622</v>
      </c>
      <c r="D24" s="661" t="s">
        <v>1623</v>
      </c>
      <c r="E24" s="661" t="s">
        <v>1991</v>
      </c>
      <c r="F24" s="664"/>
      <c r="G24" s="664"/>
      <c r="H24" s="677">
        <v>0</v>
      </c>
      <c r="I24" s="664">
        <v>2</v>
      </c>
      <c r="J24" s="664">
        <v>2854.46</v>
      </c>
      <c r="K24" s="677">
        <v>1</v>
      </c>
      <c r="L24" s="664">
        <v>2</v>
      </c>
      <c r="M24" s="665">
        <v>2854.46</v>
      </c>
    </row>
    <row r="25" spans="1:13" ht="14.4" customHeight="1" x14ac:dyDescent="0.3">
      <c r="A25" s="660" t="s">
        <v>2878</v>
      </c>
      <c r="B25" s="661" t="s">
        <v>2787</v>
      </c>
      <c r="C25" s="661" t="s">
        <v>2356</v>
      </c>
      <c r="D25" s="661" t="s">
        <v>2357</v>
      </c>
      <c r="E25" s="661" t="s">
        <v>2844</v>
      </c>
      <c r="F25" s="664"/>
      <c r="G25" s="664"/>
      <c r="H25" s="677">
        <v>0</v>
      </c>
      <c r="I25" s="664">
        <v>1</v>
      </c>
      <c r="J25" s="664">
        <v>156.61000000000001</v>
      </c>
      <c r="K25" s="677">
        <v>1</v>
      </c>
      <c r="L25" s="664">
        <v>1</v>
      </c>
      <c r="M25" s="665">
        <v>156.61000000000001</v>
      </c>
    </row>
    <row r="26" spans="1:13" ht="14.4" customHeight="1" x14ac:dyDescent="0.3">
      <c r="A26" s="660" t="s">
        <v>2878</v>
      </c>
      <c r="B26" s="661" t="s">
        <v>2796</v>
      </c>
      <c r="C26" s="661" t="s">
        <v>3198</v>
      </c>
      <c r="D26" s="661" t="s">
        <v>3199</v>
      </c>
      <c r="E26" s="661" t="s">
        <v>3200</v>
      </c>
      <c r="F26" s="664"/>
      <c r="G26" s="664"/>
      <c r="H26" s="677">
        <v>0</v>
      </c>
      <c r="I26" s="664">
        <v>2</v>
      </c>
      <c r="J26" s="664">
        <v>3430.96</v>
      </c>
      <c r="K26" s="677">
        <v>1</v>
      </c>
      <c r="L26" s="664">
        <v>2</v>
      </c>
      <c r="M26" s="665">
        <v>3430.96</v>
      </c>
    </row>
    <row r="27" spans="1:13" ht="14.4" customHeight="1" x14ac:dyDescent="0.3">
      <c r="A27" s="660" t="s">
        <v>2878</v>
      </c>
      <c r="B27" s="661" t="s">
        <v>2798</v>
      </c>
      <c r="C27" s="661" t="s">
        <v>1603</v>
      </c>
      <c r="D27" s="661" t="s">
        <v>2801</v>
      </c>
      <c r="E27" s="661" t="s">
        <v>2802</v>
      </c>
      <c r="F27" s="664"/>
      <c r="G27" s="664"/>
      <c r="H27" s="677">
        <v>0</v>
      </c>
      <c r="I27" s="664">
        <v>1</v>
      </c>
      <c r="J27" s="664">
        <v>10.26</v>
      </c>
      <c r="K27" s="677">
        <v>1</v>
      </c>
      <c r="L27" s="664">
        <v>1</v>
      </c>
      <c r="M27" s="665">
        <v>10.26</v>
      </c>
    </row>
    <row r="28" spans="1:13" ht="14.4" customHeight="1" x14ac:dyDescent="0.3">
      <c r="A28" s="660" t="s">
        <v>2879</v>
      </c>
      <c r="B28" s="661" t="s">
        <v>2720</v>
      </c>
      <c r="C28" s="661" t="s">
        <v>3097</v>
      </c>
      <c r="D28" s="661" t="s">
        <v>2972</v>
      </c>
      <c r="E28" s="661" t="s">
        <v>3098</v>
      </c>
      <c r="F28" s="664"/>
      <c r="G28" s="664"/>
      <c r="H28" s="677">
        <v>0</v>
      </c>
      <c r="I28" s="664">
        <v>1</v>
      </c>
      <c r="J28" s="664">
        <v>167.33</v>
      </c>
      <c r="K28" s="677">
        <v>1</v>
      </c>
      <c r="L28" s="664">
        <v>1</v>
      </c>
      <c r="M28" s="665">
        <v>167.33</v>
      </c>
    </row>
    <row r="29" spans="1:13" ht="14.4" customHeight="1" x14ac:dyDescent="0.3">
      <c r="A29" s="660" t="s">
        <v>2879</v>
      </c>
      <c r="B29" s="661" t="s">
        <v>2729</v>
      </c>
      <c r="C29" s="661" t="s">
        <v>2364</v>
      </c>
      <c r="D29" s="661" t="s">
        <v>2361</v>
      </c>
      <c r="E29" s="661" t="s">
        <v>1483</v>
      </c>
      <c r="F29" s="664"/>
      <c r="G29" s="664"/>
      <c r="H29" s="677">
        <v>0</v>
      </c>
      <c r="I29" s="664">
        <v>1</v>
      </c>
      <c r="J29" s="664">
        <v>1847.49</v>
      </c>
      <c r="K29" s="677">
        <v>1</v>
      </c>
      <c r="L29" s="664">
        <v>1</v>
      </c>
      <c r="M29" s="665">
        <v>1847.49</v>
      </c>
    </row>
    <row r="30" spans="1:13" ht="14.4" customHeight="1" x14ac:dyDescent="0.3">
      <c r="A30" s="660" t="s">
        <v>2879</v>
      </c>
      <c r="B30" s="661" t="s">
        <v>4413</v>
      </c>
      <c r="C30" s="661" t="s">
        <v>3260</v>
      </c>
      <c r="D30" s="661" t="s">
        <v>3261</v>
      </c>
      <c r="E30" s="661" t="s">
        <v>3262</v>
      </c>
      <c r="F30" s="664">
        <v>1</v>
      </c>
      <c r="G30" s="664">
        <v>300.33</v>
      </c>
      <c r="H30" s="677">
        <v>1</v>
      </c>
      <c r="I30" s="664"/>
      <c r="J30" s="664"/>
      <c r="K30" s="677">
        <v>0</v>
      </c>
      <c r="L30" s="664">
        <v>1</v>
      </c>
      <c r="M30" s="665">
        <v>300.33</v>
      </c>
    </row>
    <row r="31" spans="1:13" ht="14.4" customHeight="1" x14ac:dyDescent="0.3">
      <c r="A31" s="660" t="s">
        <v>2879</v>
      </c>
      <c r="B31" s="661" t="s">
        <v>2820</v>
      </c>
      <c r="C31" s="661" t="s">
        <v>3280</v>
      </c>
      <c r="D31" s="661" t="s">
        <v>3281</v>
      </c>
      <c r="E31" s="661" t="s">
        <v>3282</v>
      </c>
      <c r="F31" s="664"/>
      <c r="G31" s="664"/>
      <c r="H31" s="677">
        <v>0</v>
      </c>
      <c r="I31" s="664">
        <v>1</v>
      </c>
      <c r="J31" s="664">
        <v>26.03</v>
      </c>
      <c r="K31" s="677">
        <v>1</v>
      </c>
      <c r="L31" s="664">
        <v>1</v>
      </c>
      <c r="M31" s="665">
        <v>26.03</v>
      </c>
    </row>
    <row r="32" spans="1:13" ht="14.4" customHeight="1" x14ac:dyDescent="0.3">
      <c r="A32" s="660" t="s">
        <v>2879</v>
      </c>
      <c r="B32" s="661" t="s">
        <v>2754</v>
      </c>
      <c r="C32" s="661" t="s">
        <v>2467</v>
      </c>
      <c r="D32" s="661" t="s">
        <v>611</v>
      </c>
      <c r="E32" s="661" t="s">
        <v>2833</v>
      </c>
      <c r="F32" s="664"/>
      <c r="G32" s="664"/>
      <c r="H32" s="677">
        <v>0</v>
      </c>
      <c r="I32" s="664">
        <v>27</v>
      </c>
      <c r="J32" s="664">
        <v>4107.24</v>
      </c>
      <c r="K32" s="677">
        <v>1</v>
      </c>
      <c r="L32" s="664">
        <v>27</v>
      </c>
      <c r="M32" s="665">
        <v>4107.24</v>
      </c>
    </row>
    <row r="33" spans="1:13" ht="14.4" customHeight="1" x14ac:dyDescent="0.3">
      <c r="A33" s="660" t="s">
        <v>2879</v>
      </c>
      <c r="B33" s="661" t="s">
        <v>2762</v>
      </c>
      <c r="C33" s="661" t="s">
        <v>1719</v>
      </c>
      <c r="D33" s="661" t="s">
        <v>1720</v>
      </c>
      <c r="E33" s="661" t="s">
        <v>2763</v>
      </c>
      <c r="F33" s="664"/>
      <c r="G33" s="664"/>
      <c r="H33" s="677">
        <v>0</v>
      </c>
      <c r="I33" s="664">
        <v>3</v>
      </c>
      <c r="J33" s="664">
        <v>335.15999999999997</v>
      </c>
      <c r="K33" s="677">
        <v>1</v>
      </c>
      <c r="L33" s="664">
        <v>3</v>
      </c>
      <c r="M33" s="665">
        <v>335.15999999999997</v>
      </c>
    </row>
    <row r="34" spans="1:13" ht="14.4" customHeight="1" x14ac:dyDescent="0.3">
      <c r="A34" s="660" t="s">
        <v>2879</v>
      </c>
      <c r="B34" s="661" t="s">
        <v>2774</v>
      </c>
      <c r="C34" s="661" t="s">
        <v>1716</v>
      </c>
      <c r="D34" s="661" t="s">
        <v>1717</v>
      </c>
      <c r="E34" s="661" t="s">
        <v>2760</v>
      </c>
      <c r="F34" s="664"/>
      <c r="G34" s="664"/>
      <c r="H34" s="677">
        <v>0</v>
      </c>
      <c r="I34" s="664">
        <v>2</v>
      </c>
      <c r="J34" s="664">
        <v>133.63999999999999</v>
      </c>
      <c r="K34" s="677">
        <v>1</v>
      </c>
      <c r="L34" s="664">
        <v>2</v>
      </c>
      <c r="M34" s="665">
        <v>133.63999999999999</v>
      </c>
    </row>
    <row r="35" spans="1:13" ht="14.4" customHeight="1" x14ac:dyDescent="0.3">
      <c r="A35" s="660" t="s">
        <v>2879</v>
      </c>
      <c r="B35" s="661" t="s">
        <v>2779</v>
      </c>
      <c r="C35" s="661" t="s">
        <v>1821</v>
      </c>
      <c r="D35" s="661" t="s">
        <v>1822</v>
      </c>
      <c r="E35" s="661" t="s">
        <v>2781</v>
      </c>
      <c r="F35" s="664"/>
      <c r="G35" s="664"/>
      <c r="H35" s="677">
        <v>0</v>
      </c>
      <c r="I35" s="664">
        <v>1</v>
      </c>
      <c r="J35" s="664">
        <v>2991.23</v>
      </c>
      <c r="K35" s="677">
        <v>1</v>
      </c>
      <c r="L35" s="664">
        <v>1</v>
      </c>
      <c r="M35" s="665">
        <v>2991.23</v>
      </c>
    </row>
    <row r="36" spans="1:13" ht="14.4" customHeight="1" x14ac:dyDescent="0.3">
      <c r="A36" s="660" t="s">
        <v>2879</v>
      </c>
      <c r="B36" s="661" t="s">
        <v>2784</v>
      </c>
      <c r="C36" s="661" t="s">
        <v>1622</v>
      </c>
      <c r="D36" s="661" t="s">
        <v>1623</v>
      </c>
      <c r="E36" s="661" t="s">
        <v>1991</v>
      </c>
      <c r="F36" s="664"/>
      <c r="G36" s="664"/>
      <c r="H36" s="677">
        <v>0</v>
      </c>
      <c r="I36" s="664">
        <v>7</v>
      </c>
      <c r="J36" s="664">
        <v>9990.61</v>
      </c>
      <c r="K36" s="677">
        <v>1</v>
      </c>
      <c r="L36" s="664">
        <v>7</v>
      </c>
      <c r="M36" s="665">
        <v>9990.61</v>
      </c>
    </row>
    <row r="37" spans="1:13" ht="14.4" customHeight="1" x14ac:dyDescent="0.3">
      <c r="A37" s="660" t="s">
        <v>2879</v>
      </c>
      <c r="B37" s="661" t="s">
        <v>4414</v>
      </c>
      <c r="C37" s="661" t="s">
        <v>3254</v>
      </c>
      <c r="D37" s="661" t="s">
        <v>3255</v>
      </c>
      <c r="E37" s="661" t="s">
        <v>3256</v>
      </c>
      <c r="F37" s="664"/>
      <c r="G37" s="664"/>
      <c r="H37" s="677">
        <v>0</v>
      </c>
      <c r="I37" s="664">
        <v>4</v>
      </c>
      <c r="J37" s="664">
        <v>8719.7199999999993</v>
      </c>
      <c r="K37" s="677">
        <v>1</v>
      </c>
      <c r="L37" s="664">
        <v>4</v>
      </c>
      <c r="M37" s="665">
        <v>8719.7199999999993</v>
      </c>
    </row>
    <row r="38" spans="1:13" ht="14.4" customHeight="1" x14ac:dyDescent="0.3">
      <c r="A38" s="660" t="s">
        <v>2879</v>
      </c>
      <c r="B38" s="661" t="s">
        <v>2787</v>
      </c>
      <c r="C38" s="661" t="s">
        <v>3291</v>
      </c>
      <c r="D38" s="661" t="s">
        <v>3292</v>
      </c>
      <c r="E38" s="661" t="s">
        <v>3293</v>
      </c>
      <c r="F38" s="664">
        <v>1</v>
      </c>
      <c r="G38" s="664">
        <v>375.85</v>
      </c>
      <c r="H38" s="677">
        <v>1</v>
      </c>
      <c r="I38" s="664"/>
      <c r="J38" s="664"/>
      <c r="K38" s="677">
        <v>0</v>
      </c>
      <c r="L38" s="664">
        <v>1</v>
      </c>
      <c r="M38" s="665">
        <v>375.85</v>
      </c>
    </row>
    <row r="39" spans="1:13" ht="14.4" customHeight="1" x14ac:dyDescent="0.3">
      <c r="A39" s="660" t="s">
        <v>2879</v>
      </c>
      <c r="B39" s="661" t="s">
        <v>2798</v>
      </c>
      <c r="C39" s="661" t="s">
        <v>3216</v>
      </c>
      <c r="D39" s="661" t="s">
        <v>3217</v>
      </c>
      <c r="E39" s="661" t="s">
        <v>3218</v>
      </c>
      <c r="F39" s="664">
        <v>1</v>
      </c>
      <c r="G39" s="664">
        <v>16.920000000000002</v>
      </c>
      <c r="H39" s="677">
        <v>1</v>
      </c>
      <c r="I39" s="664"/>
      <c r="J39" s="664"/>
      <c r="K39" s="677">
        <v>0</v>
      </c>
      <c r="L39" s="664">
        <v>1</v>
      </c>
      <c r="M39" s="665">
        <v>16.920000000000002</v>
      </c>
    </row>
    <row r="40" spans="1:13" ht="14.4" customHeight="1" x14ac:dyDescent="0.3">
      <c r="A40" s="660" t="s">
        <v>2879</v>
      </c>
      <c r="B40" s="661" t="s">
        <v>2782</v>
      </c>
      <c r="C40" s="661" t="s">
        <v>1848</v>
      </c>
      <c r="D40" s="661" t="s">
        <v>1845</v>
      </c>
      <c r="E40" s="661" t="s">
        <v>2783</v>
      </c>
      <c r="F40" s="664"/>
      <c r="G40" s="664"/>
      <c r="H40" s="677">
        <v>0</v>
      </c>
      <c r="I40" s="664">
        <v>6</v>
      </c>
      <c r="J40" s="664">
        <v>83095.56</v>
      </c>
      <c r="K40" s="677">
        <v>1</v>
      </c>
      <c r="L40" s="664">
        <v>6</v>
      </c>
      <c r="M40" s="665">
        <v>83095.56</v>
      </c>
    </row>
    <row r="41" spans="1:13" ht="14.4" customHeight="1" x14ac:dyDescent="0.3">
      <c r="A41" s="660" t="s">
        <v>2880</v>
      </c>
      <c r="B41" s="661" t="s">
        <v>4411</v>
      </c>
      <c r="C41" s="661" t="s">
        <v>3340</v>
      </c>
      <c r="D41" s="661" t="s">
        <v>3341</v>
      </c>
      <c r="E41" s="661" t="s">
        <v>3209</v>
      </c>
      <c r="F41" s="664"/>
      <c r="G41" s="664"/>
      <c r="H41" s="677">
        <v>0</v>
      </c>
      <c r="I41" s="664">
        <v>1</v>
      </c>
      <c r="J41" s="664">
        <v>184.74</v>
      </c>
      <c r="K41" s="677">
        <v>1</v>
      </c>
      <c r="L41" s="664">
        <v>1</v>
      </c>
      <c r="M41" s="665">
        <v>184.74</v>
      </c>
    </row>
    <row r="42" spans="1:13" ht="14.4" customHeight="1" x14ac:dyDescent="0.3">
      <c r="A42" s="660" t="s">
        <v>2880</v>
      </c>
      <c r="B42" s="661" t="s">
        <v>4411</v>
      </c>
      <c r="C42" s="661" t="s">
        <v>3066</v>
      </c>
      <c r="D42" s="661" t="s">
        <v>3067</v>
      </c>
      <c r="E42" s="661" t="s">
        <v>3068</v>
      </c>
      <c r="F42" s="664"/>
      <c r="G42" s="664"/>
      <c r="H42" s="677">
        <v>0</v>
      </c>
      <c r="I42" s="664">
        <v>2</v>
      </c>
      <c r="J42" s="664">
        <v>241.22</v>
      </c>
      <c r="K42" s="677">
        <v>1</v>
      </c>
      <c r="L42" s="664">
        <v>2</v>
      </c>
      <c r="M42" s="665">
        <v>241.22</v>
      </c>
    </row>
    <row r="43" spans="1:13" ht="14.4" customHeight="1" x14ac:dyDescent="0.3">
      <c r="A43" s="660" t="s">
        <v>2880</v>
      </c>
      <c r="B43" s="661" t="s">
        <v>4411</v>
      </c>
      <c r="C43" s="661" t="s">
        <v>3207</v>
      </c>
      <c r="D43" s="661" t="s">
        <v>3208</v>
      </c>
      <c r="E43" s="661" t="s">
        <v>3209</v>
      </c>
      <c r="F43" s="664"/>
      <c r="G43" s="664"/>
      <c r="H43" s="677">
        <v>0</v>
      </c>
      <c r="I43" s="664">
        <v>1</v>
      </c>
      <c r="J43" s="664">
        <v>184.74</v>
      </c>
      <c r="K43" s="677">
        <v>1</v>
      </c>
      <c r="L43" s="664">
        <v>1</v>
      </c>
      <c r="M43" s="665">
        <v>184.74</v>
      </c>
    </row>
    <row r="44" spans="1:13" ht="14.4" customHeight="1" x14ac:dyDescent="0.3">
      <c r="A44" s="660" t="s">
        <v>2880</v>
      </c>
      <c r="B44" s="661" t="s">
        <v>2729</v>
      </c>
      <c r="C44" s="661" t="s">
        <v>1590</v>
      </c>
      <c r="D44" s="661" t="s">
        <v>1479</v>
      </c>
      <c r="E44" s="661" t="s">
        <v>1591</v>
      </c>
      <c r="F44" s="664"/>
      <c r="G44" s="664"/>
      <c r="H44" s="677">
        <v>0</v>
      </c>
      <c r="I44" s="664">
        <v>2</v>
      </c>
      <c r="J44" s="664">
        <v>1086.78</v>
      </c>
      <c r="K44" s="677">
        <v>1</v>
      </c>
      <c r="L44" s="664">
        <v>2</v>
      </c>
      <c r="M44" s="665">
        <v>1086.78</v>
      </c>
    </row>
    <row r="45" spans="1:13" ht="14.4" customHeight="1" x14ac:dyDescent="0.3">
      <c r="A45" s="660" t="s">
        <v>2880</v>
      </c>
      <c r="B45" s="661" t="s">
        <v>2729</v>
      </c>
      <c r="C45" s="661" t="s">
        <v>1478</v>
      </c>
      <c r="D45" s="661" t="s">
        <v>1479</v>
      </c>
      <c r="E45" s="661" t="s">
        <v>1480</v>
      </c>
      <c r="F45" s="664"/>
      <c r="G45" s="664"/>
      <c r="H45" s="677">
        <v>0</v>
      </c>
      <c r="I45" s="664">
        <v>1</v>
      </c>
      <c r="J45" s="664">
        <v>815.1</v>
      </c>
      <c r="K45" s="677">
        <v>1</v>
      </c>
      <c r="L45" s="664">
        <v>1</v>
      </c>
      <c r="M45" s="665">
        <v>815.1</v>
      </c>
    </row>
    <row r="46" spans="1:13" ht="14.4" customHeight="1" x14ac:dyDescent="0.3">
      <c r="A46" s="660" t="s">
        <v>2880</v>
      </c>
      <c r="B46" s="661" t="s">
        <v>2729</v>
      </c>
      <c r="C46" s="661" t="s">
        <v>2360</v>
      </c>
      <c r="D46" s="661" t="s">
        <v>2361</v>
      </c>
      <c r="E46" s="661" t="s">
        <v>1480</v>
      </c>
      <c r="F46" s="664"/>
      <c r="G46" s="664"/>
      <c r="H46" s="677">
        <v>0</v>
      </c>
      <c r="I46" s="664">
        <v>3</v>
      </c>
      <c r="J46" s="664">
        <v>4156.8599999999997</v>
      </c>
      <c r="K46" s="677">
        <v>1</v>
      </c>
      <c r="L46" s="664">
        <v>3</v>
      </c>
      <c r="M46" s="665">
        <v>4156.8599999999997</v>
      </c>
    </row>
    <row r="47" spans="1:13" ht="14.4" customHeight="1" x14ac:dyDescent="0.3">
      <c r="A47" s="660" t="s">
        <v>2880</v>
      </c>
      <c r="B47" s="661" t="s">
        <v>2729</v>
      </c>
      <c r="C47" s="661" t="s">
        <v>2364</v>
      </c>
      <c r="D47" s="661" t="s">
        <v>2361</v>
      </c>
      <c r="E47" s="661" t="s">
        <v>1483</v>
      </c>
      <c r="F47" s="664"/>
      <c r="G47" s="664"/>
      <c r="H47" s="677">
        <v>0</v>
      </c>
      <c r="I47" s="664">
        <v>1</v>
      </c>
      <c r="J47" s="664">
        <v>1847.49</v>
      </c>
      <c r="K47" s="677">
        <v>1</v>
      </c>
      <c r="L47" s="664">
        <v>1</v>
      </c>
      <c r="M47" s="665">
        <v>1847.49</v>
      </c>
    </row>
    <row r="48" spans="1:13" ht="14.4" customHeight="1" x14ac:dyDescent="0.3">
      <c r="A48" s="660" t="s">
        <v>2880</v>
      </c>
      <c r="B48" s="661" t="s">
        <v>2733</v>
      </c>
      <c r="C48" s="661" t="s">
        <v>1501</v>
      </c>
      <c r="D48" s="661" t="s">
        <v>1502</v>
      </c>
      <c r="E48" s="661" t="s">
        <v>1503</v>
      </c>
      <c r="F48" s="664"/>
      <c r="G48" s="664"/>
      <c r="H48" s="677">
        <v>0</v>
      </c>
      <c r="I48" s="664">
        <v>2</v>
      </c>
      <c r="J48" s="664">
        <v>70.22</v>
      </c>
      <c r="K48" s="677">
        <v>1</v>
      </c>
      <c r="L48" s="664">
        <v>2</v>
      </c>
      <c r="M48" s="665">
        <v>70.22</v>
      </c>
    </row>
    <row r="49" spans="1:13" ht="14.4" customHeight="1" x14ac:dyDescent="0.3">
      <c r="A49" s="660" t="s">
        <v>2880</v>
      </c>
      <c r="B49" s="661" t="s">
        <v>2746</v>
      </c>
      <c r="C49" s="661" t="s">
        <v>3324</v>
      </c>
      <c r="D49" s="661" t="s">
        <v>3325</v>
      </c>
      <c r="E49" s="661" t="s">
        <v>3326</v>
      </c>
      <c r="F49" s="664"/>
      <c r="G49" s="664"/>
      <c r="H49" s="677">
        <v>0</v>
      </c>
      <c r="I49" s="664">
        <v>2</v>
      </c>
      <c r="J49" s="664">
        <v>495.56</v>
      </c>
      <c r="K49" s="677">
        <v>1</v>
      </c>
      <c r="L49" s="664">
        <v>2</v>
      </c>
      <c r="M49" s="665">
        <v>495.56</v>
      </c>
    </row>
    <row r="50" spans="1:13" ht="14.4" customHeight="1" x14ac:dyDescent="0.3">
      <c r="A50" s="660" t="s">
        <v>2880</v>
      </c>
      <c r="B50" s="661" t="s">
        <v>2751</v>
      </c>
      <c r="C50" s="661" t="s">
        <v>3319</v>
      </c>
      <c r="D50" s="661" t="s">
        <v>2552</v>
      </c>
      <c r="E50" s="661" t="s">
        <v>3320</v>
      </c>
      <c r="F50" s="664"/>
      <c r="G50" s="664"/>
      <c r="H50" s="677">
        <v>0</v>
      </c>
      <c r="I50" s="664">
        <v>1</v>
      </c>
      <c r="J50" s="664">
        <v>48.37</v>
      </c>
      <c r="K50" s="677">
        <v>1</v>
      </c>
      <c r="L50" s="664">
        <v>1</v>
      </c>
      <c r="M50" s="665">
        <v>48.37</v>
      </c>
    </row>
    <row r="51" spans="1:13" ht="14.4" customHeight="1" x14ac:dyDescent="0.3">
      <c r="A51" s="660" t="s">
        <v>2880</v>
      </c>
      <c r="B51" s="661" t="s">
        <v>2754</v>
      </c>
      <c r="C51" s="661" t="s">
        <v>2467</v>
      </c>
      <c r="D51" s="661" t="s">
        <v>611</v>
      </c>
      <c r="E51" s="661" t="s">
        <v>2833</v>
      </c>
      <c r="F51" s="664"/>
      <c r="G51" s="664"/>
      <c r="H51" s="677">
        <v>0</v>
      </c>
      <c r="I51" s="664">
        <v>3</v>
      </c>
      <c r="J51" s="664">
        <v>450.12</v>
      </c>
      <c r="K51" s="677">
        <v>1</v>
      </c>
      <c r="L51" s="664">
        <v>3</v>
      </c>
      <c r="M51" s="665">
        <v>450.12</v>
      </c>
    </row>
    <row r="52" spans="1:13" ht="14.4" customHeight="1" x14ac:dyDescent="0.3">
      <c r="A52" s="660" t="s">
        <v>2880</v>
      </c>
      <c r="B52" s="661" t="s">
        <v>2762</v>
      </c>
      <c r="C52" s="661" t="s">
        <v>3312</v>
      </c>
      <c r="D52" s="661" t="s">
        <v>1736</v>
      </c>
      <c r="E52" s="661" t="s">
        <v>3313</v>
      </c>
      <c r="F52" s="664">
        <v>1</v>
      </c>
      <c r="G52" s="664">
        <v>0</v>
      </c>
      <c r="H52" s="677"/>
      <c r="I52" s="664"/>
      <c r="J52" s="664"/>
      <c r="K52" s="677"/>
      <c r="L52" s="664">
        <v>1</v>
      </c>
      <c r="M52" s="665">
        <v>0</v>
      </c>
    </row>
    <row r="53" spans="1:13" ht="14.4" customHeight="1" x14ac:dyDescent="0.3">
      <c r="A53" s="660" t="s">
        <v>2880</v>
      </c>
      <c r="B53" s="661" t="s">
        <v>2762</v>
      </c>
      <c r="C53" s="661" t="s">
        <v>1719</v>
      </c>
      <c r="D53" s="661" t="s">
        <v>1720</v>
      </c>
      <c r="E53" s="661" t="s">
        <v>2763</v>
      </c>
      <c r="F53" s="664"/>
      <c r="G53" s="664"/>
      <c r="H53" s="677">
        <v>0</v>
      </c>
      <c r="I53" s="664">
        <v>4</v>
      </c>
      <c r="J53" s="664">
        <v>446.88</v>
      </c>
      <c r="K53" s="677">
        <v>1</v>
      </c>
      <c r="L53" s="664">
        <v>4</v>
      </c>
      <c r="M53" s="665">
        <v>446.88</v>
      </c>
    </row>
    <row r="54" spans="1:13" ht="14.4" customHeight="1" x14ac:dyDescent="0.3">
      <c r="A54" s="660" t="s">
        <v>2880</v>
      </c>
      <c r="B54" s="661" t="s">
        <v>2774</v>
      </c>
      <c r="C54" s="661" t="s">
        <v>1716</v>
      </c>
      <c r="D54" s="661" t="s">
        <v>1717</v>
      </c>
      <c r="E54" s="661" t="s">
        <v>2760</v>
      </c>
      <c r="F54" s="664"/>
      <c r="G54" s="664"/>
      <c r="H54" s="677">
        <v>0</v>
      </c>
      <c r="I54" s="664">
        <v>1</v>
      </c>
      <c r="J54" s="664">
        <v>66.819999999999993</v>
      </c>
      <c r="K54" s="677">
        <v>1</v>
      </c>
      <c r="L54" s="664">
        <v>1</v>
      </c>
      <c r="M54" s="665">
        <v>66.819999999999993</v>
      </c>
    </row>
    <row r="55" spans="1:13" ht="14.4" customHeight="1" x14ac:dyDescent="0.3">
      <c r="A55" s="660" t="s">
        <v>2880</v>
      </c>
      <c r="B55" s="661" t="s">
        <v>2779</v>
      </c>
      <c r="C55" s="661" t="s">
        <v>1821</v>
      </c>
      <c r="D55" s="661" t="s">
        <v>1822</v>
      </c>
      <c r="E55" s="661" t="s">
        <v>2781</v>
      </c>
      <c r="F55" s="664"/>
      <c r="G55" s="664"/>
      <c r="H55" s="677">
        <v>0</v>
      </c>
      <c r="I55" s="664">
        <v>4</v>
      </c>
      <c r="J55" s="664">
        <v>11964.92</v>
      </c>
      <c r="K55" s="677">
        <v>1</v>
      </c>
      <c r="L55" s="664">
        <v>4</v>
      </c>
      <c r="M55" s="665">
        <v>11964.92</v>
      </c>
    </row>
    <row r="56" spans="1:13" ht="14.4" customHeight="1" x14ac:dyDescent="0.3">
      <c r="A56" s="660" t="s">
        <v>2880</v>
      </c>
      <c r="B56" s="661" t="s">
        <v>4414</v>
      </c>
      <c r="C56" s="661" t="s">
        <v>3254</v>
      </c>
      <c r="D56" s="661" t="s">
        <v>3255</v>
      </c>
      <c r="E56" s="661" t="s">
        <v>3256</v>
      </c>
      <c r="F56" s="664"/>
      <c r="G56" s="664"/>
      <c r="H56" s="677">
        <v>0</v>
      </c>
      <c r="I56" s="664">
        <v>18</v>
      </c>
      <c r="J56" s="664">
        <v>39238.74</v>
      </c>
      <c r="K56" s="677">
        <v>1</v>
      </c>
      <c r="L56" s="664">
        <v>18</v>
      </c>
      <c r="M56" s="665">
        <v>39238.74</v>
      </c>
    </row>
    <row r="57" spans="1:13" ht="14.4" customHeight="1" x14ac:dyDescent="0.3">
      <c r="A57" s="660" t="s">
        <v>2880</v>
      </c>
      <c r="B57" s="661" t="s">
        <v>2787</v>
      </c>
      <c r="C57" s="661" t="s">
        <v>3336</v>
      </c>
      <c r="D57" s="661" t="s">
        <v>2357</v>
      </c>
      <c r="E57" s="661" t="s">
        <v>3337</v>
      </c>
      <c r="F57" s="664"/>
      <c r="G57" s="664"/>
      <c r="H57" s="677">
        <v>0</v>
      </c>
      <c r="I57" s="664">
        <v>1</v>
      </c>
      <c r="J57" s="664">
        <v>93.96</v>
      </c>
      <c r="K57" s="677">
        <v>1</v>
      </c>
      <c r="L57" s="664">
        <v>1</v>
      </c>
      <c r="M57" s="665">
        <v>93.96</v>
      </c>
    </row>
    <row r="58" spans="1:13" ht="14.4" customHeight="1" x14ac:dyDescent="0.3">
      <c r="A58" s="660" t="s">
        <v>2881</v>
      </c>
      <c r="B58" s="661" t="s">
        <v>2722</v>
      </c>
      <c r="C58" s="661" t="s">
        <v>1599</v>
      </c>
      <c r="D58" s="661" t="s">
        <v>1600</v>
      </c>
      <c r="E58" s="661" t="s">
        <v>1601</v>
      </c>
      <c r="F58" s="664"/>
      <c r="G58" s="664"/>
      <c r="H58" s="677">
        <v>0</v>
      </c>
      <c r="I58" s="664">
        <v>1</v>
      </c>
      <c r="J58" s="664">
        <v>475.77</v>
      </c>
      <c r="K58" s="677">
        <v>1</v>
      </c>
      <c r="L58" s="664">
        <v>1</v>
      </c>
      <c r="M58" s="665">
        <v>475.77</v>
      </c>
    </row>
    <row r="59" spans="1:13" ht="14.4" customHeight="1" x14ac:dyDescent="0.3">
      <c r="A59" s="660" t="s">
        <v>2881</v>
      </c>
      <c r="B59" s="661" t="s">
        <v>2726</v>
      </c>
      <c r="C59" s="661" t="s">
        <v>1558</v>
      </c>
      <c r="D59" s="661" t="s">
        <v>1498</v>
      </c>
      <c r="E59" s="661" t="s">
        <v>1559</v>
      </c>
      <c r="F59" s="664"/>
      <c r="G59" s="664"/>
      <c r="H59" s="677"/>
      <c r="I59" s="664">
        <v>1</v>
      </c>
      <c r="J59" s="664">
        <v>0</v>
      </c>
      <c r="K59" s="677"/>
      <c r="L59" s="664">
        <v>1</v>
      </c>
      <c r="M59" s="665">
        <v>0</v>
      </c>
    </row>
    <row r="60" spans="1:13" ht="14.4" customHeight="1" x14ac:dyDescent="0.3">
      <c r="A60" s="660" t="s">
        <v>2881</v>
      </c>
      <c r="B60" s="661" t="s">
        <v>2729</v>
      </c>
      <c r="C60" s="661" t="s">
        <v>1587</v>
      </c>
      <c r="D60" s="661" t="s">
        <v>1479</v>
      </c>
      <c r="E60" s="661" t="s">
        <v>1588</v>
      </c>
      <c r="F60" s="664"/>
      <c r="G60" s="664"/>
      <c r="H60" s="677">
        <v>0</v>
      </c>
      <c r="I60" s="664">
        <v>1</v>
      </c>
      <c r="J60" s="664">
        <v>407.55</v>
      </c>
      <c r="K60" s="677">
        <v>1</v>
      </c>
      <c r="L60" s="664">
        <v>1</v>
      </c>
      <c r="M60" s="665">
        <v>407.55</v>
      </c>
    </row>
    <row r="61" spans="1:13" ht="14.4" customHeight="1" x14ac:dyDescent="0.3">
      <c r="A61" s="660" t="s">
        <v>2881</v>
      </c>
      <c r="B61" s="661" t="s">
        <v>2729</v>
      </c>
      <c r="C61" s="661" t="s">
        <v>1590</v>
      </c>
      <c r="D61" s="661" t="s">
        <v>1479</v>
      </c>
      <c r="E61" s="661" t="s">
        <v>1591</v>
      </c>
      <c r="F61" s="664"/>
      <c r="G61" s="664"/>
      <c r="H61" s="677">
        <v>0</v>
      </c>
      <c r="I61" s="664">
        <v>1</v>
      </c>
      <c r="J61" s="664">
        <v>543.39</v>
      </c>
      <c r="K61" s="677">
        <v>1</v>
      </c>
      <c r="L61" s="664">
        <v>1</v>
      </c>
      <c r="M61" s="665">
        <v>543.39</v>
      </c>
    </row>
    <row r="62" spans="1:13" ht="14.4" customHeight="1" x14ac:dyDescent="0.3">
      <c r="A62" s="660" t="s">
        <v>2881</v>
      </c>
      <c r="B62" s="661" t="s">
        <v>2729</v>
      </c>
      <c r="C62" s="661" t="s">
        <v>3374</v>
      </c>
      <c r="D62" s="661" t="s">
        <v>1479</v>
      </c>
      <c r="E62" s="661" t="s">
        <v>2850</v>
      </c>
      <c r="F62" s="664"/>
      <c r="G62" s="664"/>
      <c r="H62" s="677">
        <v>0</v>
      </c>
      <c r="I62" s="664">
        <v>5</v>
      </c>
      <c r="J62" s="664">
        <v>5773.4</v>
      </c>
      <c r="K62" s="677">
        <v>1</v>
      </c>
      <c r="L62" s="664">
        <v>5</v>
      </c>
      <c r="M62" s="665">
        <v>5773.4</v>
      </c>
    </row>
    <row r="63" spans="1:13" ht="14.4" customHeight="1" x14ac:dyDescent="0.3">
      <c r="A63" s="660" t="s">
        <v>2881</v>
      </c>
      <c r="B63" s="661" t="s">
        <v>2729</v>
      </c>
      <c r="C63" s="661" t="s">
        <v>2360</v>
      </c>
      <c r="D63" s="661" t="s">
        <v>2361</v>
      </c>
      <c r="E63" s="661" t="s">
        <v>1480</v>
      </c>
      <c r="F63" s="664"/>
      <c r="G63" s="664"/>
      <c r="H63" s="677">
        <v>0</v>
      </c>
      <c r="I63" s="664">
        <v>2</v>
      </c>
      <c r="J63" s="664">
        <v>2771.24</v>
      </c>
      <c r="K63" s="677">
        <v>1</v>
      </c>
      <c r="L63" s="664">
        <v>2</v>
      </c>
      <c r="M63" s="665">
        <v>2771.24</v>
      </c>
    </row>
    <row r="64" spans="1:13" ht="14.4" customHeight="1" x14ac:dyDescent="0.3">
      <c r="A64" s="660" t="s">
        <v>2881</v>
      </c>
      <c r="B64" s="661" t="s">
        <v>2729</v>
      </c>
      <c r="C64" s="661" t="s">
        <v>2364</v>
      </c>
      <c r="D64" s="661" t="s">
        <v>2361</v>
      </c>
      <c r="E64" s="661" t="s">
        <v>1483</v>
      </c>
      <c r="F64" s="664"/>
      <c r="G64" s="664"/>
      <c r="H64" s="677">
        <v>0</v>
      </c>
      <c r="I64" s="664">
        <v>1</v>
      </c>
      <c r="J64" s="664">
        <v>1847.49</v>
      </c>
      <c r="K64" s="677">
        <v>1</v>
      </c>
      <c r="L64" s="664">
        <v>1</v>
      </c>
      <c r="M64" s="665">
        <v>1847.49</v>
      </c>
    </row>
    <row r="65" spans="1:13" ht="14.4" customHeight="1" x14ac:dyDescent="0.3">
      <c r="A65" s="660" t="s">
        <v>2881</v>
      </c>
      <c r="B65" s="661" t="s">
        <v>4415</v>
      </c>
      <c r="C65" s="661" t="s">
        <v>3377</v>
      </c>
      <c r="D65" s="661" t="s">
        <v>3378</v>
      </c>
      <c r="E65" s="661" t="s">
        <v>3379</v>
      </c>
      <c r="F65" s="664"/>
      <c r="G65" s="664"/>
      <c r="H65" s="677">
        <v>0</v>
      </c>
      <c r="I65" s="664">
        <v>2</v>
      </c>
      <c r="J65" s="664">
        <v>320.2</v>
      </c>
      <c r="K65" s="677">
        <v>1</v>
      </c>
      <c r="L65" s="664">
        <v>2</v>
      </c>
      <c r="M65" s="665">
        <v>320.2</v>
      </c>
    </row>
    <row r="66" spans="1:13" ht="14.4" customHeight="1" x14ac:dyDescent="0.3">
      <c r="A66" s="660" t="s">
        <v>2881</v>
      </c>
      <c r="B66" s="661" t="s">
        <v>4416</v>
      </c>
      <c r="C66" s="661" t="s">
        <v>3358</v>
      </c>
      <c r="D66" s="661" t="s">
        <v>3359</v>
      </c>
      <c r="E66" s="661" t="s">
        <v>3360</v>
      </c>
      <c r="F66" s="664"/>
      <c r="G66" s="664"/>
      <c r="H66" s="677"/>
      <c r="I66" s="664">
        <v>1</v>
      </c>
      <c r="J66" s="664">
        <v>0</v>
      </c>
      <c r="K66" s="677"/>
      <c r="L66" s="664">
        <v>1</v>
      </c>
      <c r="M66" s="665">
        <v>0</v>
      </c>
    </row>
    <row r="67" spans="1:13" ht="14.4" customHeight="1" x14ac:dyDescent="0.3">
      <c r="A67" s="660" t="s">
        <v>2881</v>
      </c>
      <c r="B67" s="661" t="s">
        <v>2754</v>
      </c>
      <c r="C67" s="661" t="s">
        <v>2467</v>
      </c>
      <c r="D67" s="661" t="s">
        <v>611</v>
      </c>
      <c r="E67" s="661" t="s">
        <v>2833</v>
      </c>
      <c r="F67" s="664"/>
      <c r="G67" s="664"/>
      <c r="H67" s="677">
        <v>0</v>
      </c>
      <c r="I67" s="664">
        <v>1</v>
      </c>
      <c r="J67" s="664">
        <v>150.04</v>
      </c>
      <c r="K67" s="677">
        <v>1</v>
      </c>
      <c r="L67" s="664">
        <v>1</v>
      </c>
      <c r="M67" s="665">
        <v>150.04</v>
      </c>
    </row>
    <row r="68" spans="1:13" ht="14.4" customHeight="1" x14ac:dyDescent="0.3">
      <c r="A68" s="660" t="s">
        <v>2881</v>
      </c>
      <c r="B68" s="661" t="s">
        <v>2773</v>
      </c>
      <c r="C68" s="661" t="s">
        <v>1723</v>
      </c>
      <c r="D68" s="661" t="s">
        <v>1724</v>
      </c>
      <c r="E68" s="661" t="s">
        <v>3001</v>
      </c>
      <c r="F68" s="664"/>
      <c r="G68" s="664"/>
      <c r="H68" s="677">
        <v>0</v>
      </c>
      <c r="I68" s="664">
        <v>1</v>
      </c>
      <c r="J68" s="664">
        <v>66.819999999999993</v>
      </c>
      <c r="K68" s="677">
        <v>1</v>
      </c>
      <c r="L68" s="664">
        <v>1</v>
      </c>
      <c r="M68" s="665">
        <v>66.819999999999993</v>
      </c>
    </row>
    <row r="69" spans="1:13" ht="14.4" customHeight="1" x14ac:dyDescent="0.3">
      <c r="A69" s="660" t="s">
        <v>2881</v>
      </c>
      <c r="B69" s="661" t="s">
        <v>2774</v>
      </c>
      <c r="C69" s="661" t="s">
        <v>1716</v>
      </c>
      <c r="D69" s="661" t="s">
        <v>1717</v>
      </c>
      <c r="E69" s="661" t="s">
        <v>2760</v>
      </c>
      <c r="F69" s="664"/>
      <c r="G69" s="664"/>
      <c r="H69" s="677">
        <v>0</v>
      </c>
      <c r="I69" s="664">
        <v>2</v>
      </c>
      <c r="J69" s="664">
        <v>133.63999999999999</v>
      </c>
      <c r="K69" s="677">
        <v>1</v>
      </c>
      <c r="L69" s="664">
        <v>2</v>
      </c>
      <c r="M69" s="665">
        <v>133.63999999999999</v>
      </c>
    </row>
    <row r="70" spans="1:13" ht="14.4" customHeight="1" x14ac:dyDescent="0.3">
      <c r="A70" s="660" t="s">
        <v>2881</v>
      </c>
      <c r="B70" s="661" t="s">
        <v>2779</v>
      </c>
      <c r="C70" s="661" t="s">
        <v>1821</v>
      </c>
      <c r="D70" s="661" t="s">
        <v>1822</v>
      </c>
      <c r="E70" s="661" t="s">
        <v>2781</v>
      </c>
      <c r="F70" s="664"/>
      <c r="G70" s="664"/>
      <c r="H70" s="677">
        <v>0</v>
      </c>
      <c r="I70" s="664">
        <v>2</v>
      </c>
      <c r="J70" s="664">
        <v>5982.46</v>
      </c>
      <c r="K70" s="677">
        <v>1</v>
      </c>
      <c r="L70" s="664">
        <v>2</v>
      </c>
      <c r="M70" s="665">
        <v>5982.46</v>
      </c>
    </row>
    <row r="71" spans="1:13" ht="14.4" customHeight="1" x14ac:dyDescent="0.3">
      <c r="A71" s="660" t="s">
        <v>2881</v>
      </c>
      <c r="B71" s="661" t="s">
        <v>2779</v>
      </c>
      <c r="C71" s="661" t="s">
        <v>2982</v>
      </c>
      <c r="D71" s="661" t="s">
        <v>1822</v>
      </c>
      <c r="E71" s="661" t="s">
        <v>2983</v>
      </c>
      <c r="F71" s="664"/>
      <c r="G71" s="664"/>
      <c r="H71" s="677">
        <v>0</v>
      </c>
      <c r="I71" s="664">
        <v>1</v>
      </c>
      <c r="J71" s="664">
        <v>748.21</v>
      </c>
      <c r="K71" s="677">
        <v>1</v>
      </c>
      <c r="L71" s="664">
        <v>1</v>
      </c>
      <c r="M71" s="665">
        <v>748.21</v>
      </c>
    </row>
    <row r="72" spans="1:13" ht="14.4" customHeight="1" x14ac:dyDescent="0.3">
      <c r="A72" s="660" t="s">
        <v>2881</v>
      </c>
      <c r="B72" s="661" t="s">
        <v>2791</v>
      </c>
      <c r="C72" s="661" t="s">
        <v>3362</v>
      </c>
      <c r="D72" s="661" t="s">
        <v>3363</v>
      </c>
      <c r="E72" s="661" t="s">
        <v>3364</v>
      </c>
      <c r="F72" s="664"/>
      <c r="G72" s="664"/>
      <c r="H72" s="677">
        <v>0</v>
      </c>
      <c r="I72" s="664">
        <v>8</v>
      </c>
      <c r="J72" s="664">
        <v>3824.56</v>
      </c>
      <c r="K72" s="677">
        <v>1</v>
      </c>
      <c r="L72" s="664">
        <v>8</v>
      </c>
      <c r="M72" s="665">
        <v>3824.56</v>
      </c>
    </row>
    <row r="73" spans="1:13" ht="14.4" customHeight="1" x14ac:dyDescent="0.3">
      <c r="A73" s="660" t="s">
        <v>2881</v>
      </c>
      <c r="B73" s="661" t="s">
        <v>2804</v>
      </c>
      <c r="C73" s="661" t="s">
        <v>1606</v>
      </c>
      <c r="D73" s="661" t="s">
        <v>1607</v>
      </c>
      <c r="E73" s="661" t="s">
        <v>2806</v>
      </c>
      <c r="F73" s="664"/>
      <c r="G73" s="664"/>
      <c r="H73" s="677">
        <v>0</v>
      </c>
      <c r="I73" s="664">
        <v>4</v>
      </c>
      <c r="J73" s="664">
        <v>528</v>
      </c>
      <c r="K73" s="677">
        <v>1</v>
      </c>
      <c r="L73" s="664">
        <v>4</v>
      </c>
      <c r="M73" s="665">
        <v>528</v>
      </c>
    </row>
    <row r="74" spans="1:13" ht="14.4" customHeight="1" x14ac:dyDescent="0.3">
      <c r="A74" s="660" t="s">
        <v>2881</v>
      </c>
      <c r="B74" s="661" t="s">
        <v>2782</v>
      </c>
      <c r="C74" s="661" t="s">
        <v>1848</v>
      </c>
      <c r="D74" s="661" t="s">
        <v>1845</v>
      </c>
      <c r="E74" s="661" t="s">
        <v>2783</v>
      </c>
      <c r="F74" s="664"/>
      <c r="G74" s="664"/>
      <c r="H74" s="677">
        <v>0</v>
      </c>
      <c r="I74" s="664">
        <v>2</v>
      </c>
      <c r="J74" s="664">
        <v>27698.52</v>
      </c>
      <c r="K74" s="677">
        <v>1</v>
      </c>
      <c r="L74" s="664">
        <v>2</v>
      </c>
      <c r="M74" s="665">
        <v>27698.52</v>
      </c>
    </row>
    <row r="75" spans="1:13" ht="14.4" customHeight="1" x14ac:dyDescent="0.3">
      <c r="A75" s="660" t="s">
        <v>2882</v>
      </c>
      <c r="B75" s="661" t="s">
        <v>4411</v>
      </c>
      <c r="C75" s="661" t="s">
        <v>3207</v>
      </c>
      <c r="D75" s="661" t="s">
        <v>3208</v>
      </c>
      <c r="E75" s="661" t="s">
        <v>3209</v>
      </c>
      <c r="F75" s="664"/>
      <c r="G75" s="664"/>
      <c r="H75" s="677">
        <v>0</v>
      </c>
      <c r="I75" s="664">
        <v>1</v>
      </c>
      <c r="J75" s="664">
        <v>184.74</v>
      </c>
      <c r="K75" s="677">
        <v>1</v>
      </c>
      <c r="L75" s="664">
        <v>1</v>
      </c>
      <c r="M75" s="665">
        <v>184.74</v>
      </c>
    </row>
    <row r="76" spans="1:13" ht="14.4" customHeight="1" x14ac:dyDescent="0.3">
      <c r="A76" s="660" t="s">
        <v>2882</v>
      </c>
      <c r="B76" s="661" t="s">
        <v>2820</v>
      </c>
      <c r="C76" s="661" t="s">
        <v>3400</v>
      </c>
      <c r="D76" s="661" t="s">
        <v>3281</v>
      </c>
      <c r="E76" s="661" t="s">
        <v>3401</v>
      </c>
      <c r="F76" s="664"/>
      <c r="G76" s="664"/>
      <c r="H76" s="677">
        <v>0</v>
      </c>
      <c r="I76" s="664">
        <v>1</v>
      </c>
      <c r="J76" s="664">
        <v>15.61</v>
      </c>
      <c r="K76" s="677">
        <v>1</v>
      </c>
      <c r="L76" s="664">
        <v>1</v>
      </c>
      <c r="M76" s="665">
        <v>15.61</v>
      </c>
    </row>
    <row r="77" spans="1:13" ht="14.4" customHeight="1" x14ac:dyDescent="0.3">
      <c r="A77" s="660" t="s">
        <v>2882</v>
      </c>
      <c r="B77" s="661" t="s">
        <v>2764</v>
      </c>
      <c r="C77" s="661" t="s">
        <v>3386</v>
      </c>
      <c r="D77" s="661" t="s">
        <v>1778</v>
      </c>
      <c r="E77" s="661" t="s">
        <v>3387</v>
      </c>
      <c r="F77" s="664"/>
      <c r="G77" s="664"/>
      <c r="H77" s="677">
        <v>0</v>
      </c>
      <c r="I77" s="664">
        <v>1</v>
      </c>
      <c r="J77" s="664">
        <v>425.17</v>
      </c>
      <c r="K77" s="677">
        <v>1</v>
      </c>
      <c r="L77" s="664">
        <v>1</v>
      </c>
      <c r="M77" s="665">
        <v>425.17</v>
      </c>
    </row>
    <row r="78" spans="1:13" ht="14.4" customHeight="1" x14ac:dyDescent="0.3">
      <c r="A78" s="660" t="s">
        <v>2882</v>
      </c>
      <c r="B78" s="661" t="s">
        <v>2779</v>
      </c>
      <c r="C78" s="661" t="s">
        <v>1821</v>
      </c>
      <c r="D78" s="661" t="s">
        <v>1822</v>
      </c>
      <c r="E78" s="661" t="s">
        <v>2781</v>
      </c>
      <c r="F78" s="664"/>
      <c r="G78" s="664"/>
      <c r="H78" s="677">
        <v>0</v>
      </c>
      <c r="I78" s="664">
        <v>1</v>
      </c>
      <c r="J78" s="664">
        <v>2991.23</v>
      </c>
      <c r="K78" s="677">
        <v>1</v>
      </c>
      <c r="L78" s="664">
        <v>1</v>
      </c>
      <c r="M78" s="665">
        <v>2991.23</v>
      </c>
    </row>
    <row r="79" spans="1:13" ht="14.4" customHeight="1" x14ac:dyDescent="0.3">
      <c r="A79" s="660" t="s">
        <v>2882</v>
      </c>
      <c r="B79" s="661" t="s">
        <v>2798</v>
      </c>
      <c r="C79" s="661" t="s">
        <v>1530</v>
      </c>
      <c r="D79" s="661" t="s">
        <v>2799</v>
      </c>
      <c r="E79" s="661" t="s">
        <v>2800</v>
      </c>
      <c r="F79" s="664"/>
      <c r="G79" s="664"/>
      <c r="H79" s="677">
        <v>0</v>
      </c>
      <c r="I79" s="664">
        <v>4</v>
      </c>
      <c r="J79" s="664">
        <v>26.72</v>
      </c>
      <c r="K79" s="677">
        <v>1</v>
      </c>
      <c r="L79" s="664">
        <v>4</v>
      </c>
      <c r="M79" s="665">
        <v>26.72</v>
      </c>
    </row>
    <row r="80" spans="1:13" ht="14.4" customHeight="1" x14ac:dyDescent="0.3">
      <c r="A80" s="660" t="s">
        <v>2883</v>
      </c>
      <c r="B80" s="661" t="s">
        <v>2722</v>
      </c>
      <c r="C80" s="661" t="s">
        <v>3445</v>
      </c>
      <c r="D80" s="661" t="s">
        <v>3446</v>
      </c>
      <c r="E80" s="661" t="s">
        <v>3447</v>
      </c>
      <c r="F80" s="664"/>
      <c r="G80" s="664"/>
      <c r="H80" s="677">
        <v>0</v>
      </c>
      <c r="I80" s="664">
        <v>2</v>
      </c>
      <c r="J80" s="664">
        <v>2600.98</v>
      </c>
      <c r="K80" s="677">
        <v>1</v>
      </c>
      <c r="L80" s="664">
        <v>2</v>
      </c>
      <c r="M80" s="665">
        <v>2600.98</v>
      </c>
    </row>
    <row r="81" spans="1:13" ht="14.4" customHeight="1" x14ac:dyDescent="0.3">
      <c r="A81" s="660" t="s">
        <v>2883</v>
      </c>
      <c r="B81" s="661" t="s">
        <v>2729</v>
      </c>
      <c r="C81" s="661" t="s">
        <v>2360</v>
      </c>
      <c r="D81" s="661" t="s">
        <v>2361</v>
      </c>
      <c r="E81" s="661" t="s">
        <v>1480</v>
      </c>
      <c r="F81" s="664"/>
      <c r="G81" s="664"/>
      <c r="H81" s="677">
        <v>0</v>
      </c>
      <c r="I81" s="664">
        <v>4</v>
      </c>
      <c r="J81" s="664">
        <v>5542.48</v>
      </c>
      <c r="K81" s="677">
        <v>1</v>
      </c>
      <c r="L81" s="664">
        <v>4</v>
      </c>
      <c r="M81" s="665">
        <v>5542.48</v>
      </c>
    </row>
    <row r="82" spans="1:13" ht="14.4" customHeight="1" x14ac:dyDescent="0.3">
      <c r="A82" s="660" t="s">
        <v>2883</v>
      </c>
      <c r="B82" s="661" t="s">
        <v>2732</v>
      </c>
      <c r="C82" s="661" t="s">
        <v>3418</v>
      </c>
      <c r="D82" s="661" t="s">
        <v>1506</v>
      </c>
      <c r="E82" s="661" t="s">
        <v>3419</v>
      </c>
      <c r="F82" s="664"/>
      <c r="G82" s="664"/>
      <c r="H82" s="677">
        <v>0</v>
      </c>
      <c r="I82" s="664">
        <v>1</v>
      </c>
      <c r="J82" s="664">
        <v>229.38</v>
      </c>
      <c r="K82" s="677">
        <v>1</v>
      </c>
      <c r="L82" s="664">
        <v>1</v>
      </c>
      <c r="M82" s="665">
        <v>229.38</v>
      </c>
    </row>
    <row r="83" spans="1:13" ht="14.4" customHeight="1" x14ac:dyDescent="0.3">
      <c r="A83" s="660" t="s">
        <v>2883</v>
      </c>
      <c r="B83" s="661" t="s">
        <v>2754</v>
      </c>
      <c r="C83" s="661" t="s">
        <v>3413</v>
      </c>
      <c r="D83" s="661" t="s">
        <v>3414</v>
      </c>
      <c r="E83" s="661" t="s">
        <v>2755</v>
      </c>
      <c r="F83" s="664"/>
      <c r="G83" s="664"/>
      <c r="H83" s="677">
        <v>0</v>
      </c>
      <c r="I83" s="664">
        <v>3</v>
      </c>
      <c r="J83" s="664">
        <v>444.06000000000006</v>
      </c>
      <c r="K83" s="677">
        <v>1</v>
      </c>
      <c r="L83" s="664">
        <v>3</v>
      </c>
      <c r="M83" s="665">
        <v>444.06000000000006</v>
      </c>
    </row>
    <row r="84" spans="1:13" ht="14.4" customHeight="1" x14ac:dyDescent="0.3">
      <c r="A84" s="660" t="s">
        <v>2883</v>
      </c>
      <c r="B84" s="661" t="s">
        <v>2762</v>
      </c>
      <c r="C84" s="661" t="s">
        <v>2940</v>
      </c>
      <c r="D84" s="661" t="s">
        <v>1736</v>
      </c>
      <c r="E84" s="661" t="s">
        <v>2941</v>
      </c>
      <c r="F84" s="664"/>
      <c r="G84" s="664"/>
      <c r="H84" s="677">
        <v>0</v>
      </c>
      <c r="I84" s="664">
        <v>1</v>
      </c>
      <c r="J84" s="664">
        <v>83.79</v>
      </c>
      <c r="K84" s="677">
        <v>1</v>
      </c>
      <c r="L84" s="664">
        <v>1</v>
      </c>
      <c r="M84" s="665">
        <v>83.79</v>
      </c>
    </row>
    <row r="85" spans="1:13" ht="14.4" customHeight="1" x14ac:dyDescent="0.3">
      <c r="A85" s="660" t="s">
        <v>2883</v>
      </c>
      <c r="B85" s="661" t="s">
        <v>2764</v>
      </c>
      <c r="C85" s="661" t="s">
        <v>1777</v>
      </c>
      <c r="D85" s="661" t="s">
        <v>1778</v>
      </c>
      <c r="E85" s="661" t="s">
        <v>1779</v>
      </c>
      <c r="F85" s="664"/>
      <c r="G85" s="664"/>
      <c r="H85" s="677">
        <v>0</v>
      </c>
      <c r="I85" s="664">
        <v>1</v>
      </c>
      <c r="J85" s="664">
        <v>119.7</v>
      </c>
      <c r="K85" s="677">
        <v>1</v>
      </c>
      <c r="L85" s="664">
        <v>1</v>
      </c>
      <c r="M85" s="665">
        <v>119.7</v>
      </c>
    </row>
    <row r="86" spans="1:13" ht="14.4" customHeight="1" x14ac:dyDescent="0.3">
      <c r="A86" s="660" t="s">
        <v>2883</v>
      </c>
      <c r="B86" s="661" t="s">
        <v>2764</v>
      </c>
      <c r="C86" s="661" t="s">
        <v>3415</v>
      </c>
      <c r="D86" s="661" t="s">
        <v>3416</v>
      </c>
      <c r="E86" s="661" t="s">
        <v>3417</v>
      </c>
      <c r="F86" s="664"/>
      <c r="G86" s="664"/>
      <c r="H86" s="677">
        <v>0</v>
      </c>
      <c r="I86" s="664">
        <v>1</v>
      </c>
      <c r="J86" s="664">
        <v>119.7</v>
      </c>
      <c r="K86" s="677">
        <v>1</v>
      </c>
      <c r="L86" s="664">
        <v>1</v>
      </c>
      <c r="M86" s="665">
        <v>119.7</v>
      </c>
    </row>
    <row r="87" spans="1:13" ht="14.4" customHeight="1" x14ac:dyDescent="0.3">
      <c r="A87" s="660" t="s">
        <v>2883</v>
      </c>
      <c r="B87" s="661" t="s">
        <v>2779</v>
      </c>
      <c r="C87" s="661" t="s">
        <v>1821</v>
      </c>
      <c r="D87" s="661" t="s">
        <v>1822</v>
      </c>
      <c r="E87" s="661" t="s">
        <v>2781</v>
      </c>
      <c r="F87" s="664"/>
      <c r="G87" s="664"/>
      <c r="H87" s="677">
        <v>0</v>
      </c>
      <c r="I87" s="664">
        <v>5</v>
      </c>
      <c r="J87" s="664">
        <v>14956.150000000001</v>
      </c>
      <c r="K87" s="677">
        <v>1</v>
      </c>
      <c r="L87" s="664">
        <v>5</v>
      </c>
      <c r="M87" s="665">
        <v>14956.150000000001</v>
      </c>
    </row>
    <row r="88" spans="1:13" ht="14.4" customHeight="1" x14ac:dyDescent="0.3">
      <c r="A88" s="660" t="s">
        <v>2883</v>
      </c>
      <c r="B88" s="661" t="s">
        <v>2784</v>
      </c>
      <c r="C88" s="661" t="s">
        <v>1622</v>
      </c>
      <c r="D88" s="661" t="s">
        <v>1623</v>
      </c>
      <c r="E88" s="661" t="s">
        <v>1991</v>
      </c>
      <c r="F88" s="664"/>
      <c r="G88" s="664"/>
      <c r="H88" s="677">
        <v>0</v>
      </c>
      <c r="I88" s="664">
        <v>12</v>
      </c>
      <c r="J88" s="664">
        <v>17126.760000000002</v>
      </c>
      <c r="K88" s="677">
        <v>1</v>
      </c>
      <c r="L88" s="664">
        <v>12</v>
      </c>
      <c r="M88" s="665">
        <v>17126.760000000002</v>
      </c>
    </row>
    <row r="89" spans="1:13" ht="14.4" customHeight="1" x14ac:dyDescent="0.3">
      <c r="A89" s="660" t="s">
        <v>2883</v>
      </c>
      <c r="B89" s="661" t="s">
        <v>2842</v>
      </c>
      <c r="C89" s="661" t="s">
        <v>2340</v>
      </c>
      <c r="D89" s="661" t="s">
        <v>2341</v>
      </c>
      <c r="E89" s="661" t="s">
        <v>2843</v>
      </c>
      <c r="F89" s="664"/>
      <c r="G89" s="664"/>
      <c r="H89" s="677">
        <v>0</v>
      </c>
      <c r="I89" s="664">
        <v>1</v>
      </c>
      <c r="J89" s="664">
        <v>48.42</v>
      </c>
      <c r="K89" s="677">
        <v>1</v>
      </c>
      <c r="L89" s="664">
        <v>1</v>
      </c>
      <c r="M89" s="665">
        <v>48.42</v>
      </c>
    </row>
    <row r="90" spans="1:13" ht="14.4" customHeight="1" x14ac:dyDescent="0.3">
      <c r="A90" s="660" t="s">
        <v>2883</v>
      </c>
      <c r="B90" s="661" t="s">
        <v>2791</v>
      </c>
      <c r="C90" s="661" t="s">
        <v>3431</v>
      </c>
      <c r="D90" s="661" t="s">
        <v>2794</v>
      </c>
      <c r="E90" s="661" t="s">
        <v>3432</v>
      </c>
      <c r="F90" s="664"/>
      <c r="G90" s="664"/>
      <c r="H90" s="677">
        <v>0</v>
      </c>
      <c r="I90" s="664">
        <v>1</v>
      </c>
      <c r="J90" s="664">
        <v>848.49</v>
      </c>
      <c r="K90" s="677">
        <v>1</v>
      </c>
      <c r="L90" s="664">
        <v>1</v>
      </c>
      <c r="M90" s="665">
        <v>848.49</v>
      </c>
    </row>
    <row r="91" spans="1:13" ht="14.4" customHeight="1" x14ac:dyDescent="0.3">
      <c r="A91" s="660" t="s">
        <v>2883</v>
      </c>
      <c r="B91" s="661" t="s">
        <v>2804</v>
      </c>
      <c r="C91" s="661" t="s">
        <v>1546</v>
      </c>
      <c r="D91" s="661" t="s">
        <v>1547</v>
      </c>
      <c r="E91" s="661" t="s">
        <v>2805</v>
      </c>
      <c r="F91" s="664"/>
      <c r="G91" s="664"/>
      <c r="H91" s="677">
        <v>0</v>
      </c>
      <c r="I91" s="664">
        <v>2</v>
      </c>
      <c r="J91" s="664">
        <v>131.97999999999999</v>
      </c>
      <c r="K91" s="677">
        <v>1</v>
      </c>
      <c r="L91" s="664">
        <v>2</v>
      </c>
      <c r="M91" s="665">
        <v>131.97999999999999</v>
      </c>
    </row>
    <row r="92" spans="1:13" ht="14.4" customHeight="1" x14ac:dyDescent="0.3">
      <c r="A92" s="660" t="s">
        <v>2883</v>
      </c>
      <c r="B92" s="661" t="s">
        <v>2804</v>
      </c>
      <c r="C92" s="661" t="s">
        <v>1606</v>
      </c>
      <c r="D92" s="661" t="s">
        <v>1607</v>
      </c>
      <c r="E92" s="661" t="s">
        <v>2806</v>
      </c>
      <c r="F92" s="664"/>
      <c r="G92" s="664"/>
      <c r="H92" s="677">
        <v>0</v>
      </c>
      <c r="I92" s="664">
        <v>1</v>
      </c>
      <c r="J92" s="664">
        <v>132</v>
      </c>
      <c r="K92" s="677">
        <v>1</v>
      </c>
      <c r="L92" s="664">
        <v>1</v>
      </c>
      <c r="M92" s="665">
        <v>132</v>
      </c>
    </row>
    <row r="93" spans="1:13" ht="14.4" customHeight="1" x14ac:dyDescent="0.3">
      <c r="A93" s="660" t="s">
        <v>2883</v>
      </c>
      <c r="B93" s="661" t="s">
        <v>2810</v>
      </c>
      <c r="C93" s="661" t="s">
        <v>1517</v>
      </c>
      <c r="D93" s="661" t="s">
        <v>1456</v>
      </c>
      <c r="E93" s="661" t="s">
        <v>1585</v>
      </c>
      <c r="F93" s="664"/>
      <c r="G93" s="664"/>
      <c r="H93" s="677">
        <v>0</v>
      </c>
      <c r="I93" s="664">
        <v>2</v>
      </c>
      <c r="J93" s="664">
        <v>227.32</v>
      </c>
      <c r="K93" s="677">
        <v>1</v>
      </c>
      <c r="L93" s="664">
        <v>2</v>
      </c>
      <c r="M93" s="665">
        <v>227.32</v>
      </c>
    </row>
    <row r="94" spans="1:13" ht="14.4" customHeight="1" x14ac:dyDescent="0.3">
      <c r="A94" s="660" t="s">
        <v>2883</v>
      </c>
      <c r="B94" s="661" t="s">
        <v>2782</v>
      </c>
      <c r="C94" s="661" t="s">
        <v>1848</v>
      </c>
      <c r="D94" s="661" t="s">
        <v>1845</v>
      </c>
      <c r="E94" s="661" t="s">
        <v>2783</v>
      </c>
      <c r="F94" s="664"/>
      <c r="G94" s="664"/>
      <c r="H94" s="677">
        <v>0</v>
      </c>
      <c r="I94" s="664">
        <v>5</v>
      </c>
      <c r="J94" s="664">
        <v>69246.3</v>
      </c>
      <c r="K94" s="677">
        <v>1</v>
      </c>
      <c r="L94" s="664">
        <v>5</v>
      </c>
      <c r="M94" s="665">
        <v>69246.3</v>
      </c>
    </row>
    <row r="95" spans="1:13" ht="14.4" customHeight="1" x14ac:dyDescent="0.3">
      <c r="A95" s="660" t="s">
        <v>2904</v>
      </c>
      <c r="B95" s="661" t="s">
        <v>2720</v>
      </c>
      <c r="C95" s="661" t="s">
        <v>3097</v>
      </c>
      <c r="D95" s="661" t="s">
        <v>2972</v>
      </c>
      <c r="E95" s="661" t="s">
        <v>3098</v>
      </c>
      <c r="F95" s="664"/>
      <c r="G95" s="664"/>
      <c r="H95" s="677">
        <v>0</v>
      </c>
      <c r="I95" s="664">
        <v>1</v>
      </c>
      <c r="J95" s="664">
        <v>167.33</v>
      </c>
      <c r="K95" s="677">
        <v>1</v>
      </c>
      <c r="L95" s="664">
        <v>1</v>
      </c>
      <c r="M95" s="665">
        <v>167.33</v>
      </c>
    </row>
    <row r="96" spans="1:13" ht="14.4" customHeight="1" x14ac:dyDescent="0.3">
      <c r="A96" s="660" t="s">
        <v>2904</v>
      </c>
      <c r="B96" s="661" t="s">
        <v>2720</v>
      </c>
      <c r="C96" s="661" t="s">
        <v>4359</v>
      </c>
      <c r="D96" s="661" t="s">
        <v>3937</v>
      </c>
      <c r="E96" s="661" t="s">
        <v>4360</v>
      </c>
      <c r="F96" s="664"/>
      <c r="G96" s="664"/>
      <c r="H96" s="677">
        <v>0</v>
      </c>
      <c r="I96" s="664">
        <v>1</v>
      </c>
      <c r="J96" s="664">
        <v>93.71</v>
      </c>
      <c r="K96" s="677">
        <v>1</v>
      </c>
      <c r="L96" s="664">
        <v>1</v>
      </c>
      <c r="M96" s="665">
        <v>93.71</v>
      </c>
    </row>
    <row r="97" spans="1:13" ht="14.4" customHeight="1" x14ac:dyDescent="0.3">
      <c r="A97" s="660" t="s">
        <v>2904</v>
      </c>
      <c r="B97" s="661" t="s">
        <v>2720</v>
      </c>
      <c r="C97" s="661" t="s">
        <v>4361</v>
      </c>
      <c r="D97" s="661" t="s">
        <v>3937</v>
      </c>
      <c r="E97" s="661" t="s">
        <v>4362</v>
      </c>
      <c r="F97" s="664"/>
      <c r="G97" s="664"/>
      <c r="H97" s="677"/>
      <c r="I97" s="664">
        <v>1</v>
      </c>
      <c r="J97" s="664">
        <v>0</v>
      </c>
      <c r="K97" s="677"/>
      <c r="L97" s="664">
        <v>1</v>
      </c>
      <c r="M97" s="665">
        <v>0</v>
      </c>
    </row>
    <row r="98" spans="1:13" ht="14.4" customHeight="1" x14ac:dyDescent="0.3">
      <c r="A98" s="660" t="s">
        <v>2904</v>
      </c>
      <c r="B98" s="661" t="s">
        <v>2722</v>
      </c>
      <c r="C98" s="661" t="s">
        <v>1599</v>
      </c>
      <c r="D98" s="661" t="s">
        <v>1600</v>
      </c>
      <c r="E98" s="661" t="s">
        <v>1601</v>
      </c>
      <c r="F98" s="664"/>
      <c r="G98" s="664"/>
      <c r="H98" s="677">
        <v>0</v>
      </c>
      <c r="I98" s="664">
        <v>4</v>
      </c>
      <c r="J98" s="664">
        <v>1903.08</v>
      </c>
      <c r="K98" s="677">
        <v>1</v>
      </c>
      <c r="L98" s="664">
        <v>4</v>
      </c>
      <c r="M98" s="665">
        <v>1903.08</v>
      </c>
    </row>
    <row r="99" spans="1:13" ht="14.4" customHeight="1" x14ac:dyDescent="0.3">
      <c r="A99" s="660" t="s">
        <v>2904</v>
      </c>
      <c r="B99" s="661" t="s">
        <v>2722</v>
      </c>
      <c r="C99" s="661" t="s">
        <v>3709</v>
      </c>
      <c r="D99" s="661" t="s">
        <v>3710</v>
      </c>
      <c r="E99" s="661" t="s">
        <v>3711</v>
      </c>
      <c r="F99" s="664"/>
      <c r="G99" s="664"/>
      <c r="H99" s="677">
        <v>0</v>
      </c>
      <c r="I99" s="664">
        <v>1</v>
      </c>
      <c r="J99" s="664">
        <v>1300.49</v>
      </c>
      <c r="K99" s="677">
        <v>1</v>
      </c>
      <c r="L99" s="664">
        <v>1</v>
      </c>
      <c r="M99" s="665">
        <v>1300.49</v>
      </c>
    </row>
    <row r="100" spans="1:13" ht="14.4" customHeight="1" x14ac:dyDescent="0.3">
      <c r="A100" s="660" t="s">
        <v>2904</v>
      </c>
      <c r="B100" s="661" t="s">
        <v>2726</v>
      </c>
      <c r="C100" s="661" t="s">
        <v>1558</v>
      </c>
      <c r="D100" s="661" t="s">
        <v>1498</v>
      </c>
      <c r="E100" s="661" t="s">
        <v>1559</v>
      </c>
      <c r="F100" s="664"/>
      <c r="G100" s="664"/>
      <c r="H100" s="677"/>
      <c r="I100" s="664">
        <v>1</v>
      </c>
      <c r="J100" s="664">
        <v>0</v>
      </c>
      <c r="K100" s="677"/>
      <c r="L100" s="664">
        <v>1</v>
      </c>
      <c r="M100" s="665">
        <v>0</v>
      </c>
    </row>
    <row r="101" spans="1:13" ht="14.4" customHeight="1" x14ac:dyDescent="0.3">
      <c r="A101" s="660" t="s">
        <v>2904</v>
      </c>
      <c r="B101" s="661" t="s">
        <v>4411</v>
      </c>
      <c r="C101" s="661" t="s">
        <v>3207</v>
      </c>
      <c r="D101" s="661" t="s">
        <v>3208</v>
      </c>
      <c r="E101" s="661" t="s">
        <v>3209</v>
      </c>
      <c r="F101" s="664"/>
      <c r="G101" s="664"/>
      <c r="H101" s="677">
        <v>0</v>
      </c>
      <c r="I101" s="664">
        <v>2</v>
      </c>
      <c r="J101" s="664">
        <v>369.48</v>
      </c>
      <c r="K101" s="677">
        <v>1</v>
      </c>
      <c r="L101" s="664">
        <v>2</v>
      </c>
      <c r="M101" s="665">
        <v>369.48</v>
      </c>
    </row>
    <row r="102" spans="1:13" ht="14.4" customHeight="1" x14ac:dyDescent="0.3">
      <c r="A102" s="660" t="s">
        <v>2904</v>
      </c>
      <c r="B102" s="661" t="s">
        <v>2729</v>
      </c>
      <c r="C102" s="661" t="s">
        <v>1587</v>
      </c>
      <c r="D102" s="661" t="s">
        <v>1479</v>
      </c>
      <c r="E102" s="661" t="s">
        <v>1588</v>
      </c>
      <c r="F102" s="664"/>
      <c r="G102" s="664"/>
      <c r="H102" s="677">
        <v>0</v>
      </c>
      <c r="I102" s="664">
        <v>6</v>
      </c>
      <c r="J102" s="664">
        <v>2445.3000000000002</v>
      </c>
      <c r="K102" s="677">
        <v>1</v>
      </c>
      <c r="L102" s="664">
        <v>6</v>
      </c>
      <c r="M102" s="665">
        <v>2445.3000000000002</v>
      </c>
    </row>
    <row r="103" spans="1:13" ht="14.4" customHeight="1" x14ac:dyDescent="0.3">
      <c r="A103" s="660" t="s">
        <v>2904</v>
      </c>
      <c r="B103" s="661" t="s">
        <v>2729</v>
      </c>
      <c r="C103" s="661" t="s">
        <v>1478</v>
      </c>
      <c r="D103" s="661" t="s">
        <v>1479</v>
      </c>
      <c r="E103" s="661" t="s">
        <v>1480</v>
      </c>
      <c r="F103" s="664"/>
      <c r="G103" s="664"/>
      <c r="H103" s="677">
        <v>0</v>
      </c>
      <c r="I103" s="664">
        <v>8</v>
      </c>
      <c r="J103" s="664">
        <v>6520.8</v>
      </c>
      <c r="K103" s="677">
        <v>1</v>
      </c>
      <c r="L103" s="664">
        <v>8</v>
      </c>
      <c r="M103" s="665">
        <v>6520.8</v>
      </c>
    </row>
    <row r="104" spans="1:13" ht="14.4" customHeight="1" x14ac:dyDescent="0.3">
      <c r="A104" s="660" t="s">
        <v>2904</v>
      </c>
      <c r="B104" s="661" t="s">
        <v>2729</v>
      </c>
      <c r="C104" s="661" t="s">
        <v>3374</v>
      </c>
      <c r="D104" s="661" t="s">
        <v>1479</v>
      </c>
      <c r="E104" s="661" t="s">
        <v>2850</v>
      </c>
      <c r="F104" s="664"/>
      <c r="G104" s="664"/>
      <c r="H104" s="677">
        <v>0</v>
      </c>
      <c r="I104" s="664">
        <v>1</v>
      </c>
      <c r="J104" s="664">
        <v>1154.68</v>
      </c>
      <c r="K104" s="677">
        <v>1</v>
      </c>
      <c r="L104" s="664">
        <v>1</v>
      </c>
      <c r="M104" s="665">
        <v>1154.68</v>
      </c>
    </row>
    <row r="105" spans="1:13" ht="14.4" customHeight="1" x14ac:dyDescent="0.3">
      <c r="A105" s="660" t="s">
        <v>2904</v>
      </c>
      <c r="B105" s="661" t="s">
        <v>2729</v>
      </c>
      <c r="C105" s="661" t="s">
        <v>2360</v>
      </c>
      <c r="D105" s="661" t="s">
        <v>2361</v>
      </c>
      <c r="E105" s="661" t="s">
        <v>1480</v>
      </c>
      <c r="F105" s="664"/>
      <c r="G105" s="664"/>
      <c r="H105" s="677">
        <v>0</v>
      </c>
      <c r="I105" s="664">
        <v>1</v>
      </c>
      <c r="J105" s="664">
        <v>1385.62</v>
      </c>
      <c r="K105" s="677">
        <v>1</v>
      </c>
      <c r="L105" s="664">
        <v>1</v>
      </c>
      <c r="M105" s="665">
        <v>1385.62</v>
      </c>
    </row>
    <row r="106" spans="1:13" ht="14.4" customHeight="1" x14ac:dyDescent="0.3">
      <c r="A106" s="660" t="s">
        <v>2904</v>
      </c>
      <c r="B106" s="661" t="s">
        <v>2734</v>
      </c>
      <c r="C106" s="661" t="s">
        <v>4345</v>
      </c>
      <c r="D106" s="661" t="s">
        <v>4125</v>
      </c>
      <c r="E106" s="661" t="s">
        <v>4346</v>
      </c>
      <c r="F106" s="664"/>
      <c r="G106" s="664"/>
      <c r="H106" s="677">
        <v>0</v>
      </c>
      <c r="I106" s="664">
        <v>2</v>
      </c>
      <c r="J106" s="664">
        <v>58.54</v>
      </c>
      <c r="K106" s="677">
        <v>1</v>
      </c>
      <c r="L106" s="664">
        <v>2</v>
      </c>
      <c r="M106" s="665">
        <v>58.54</v>
      </c>
    </row>
    <row r="107" spans="1:13" ht="14.4" customHeight="1" x14ac:dyDescent="0.3">
      <c r="A107" s="660" t="s">
        <v>2904</v>
      </c>
      <c r="B107" s="661" t="s">
        <v>2754</v>
      </c>
      <c r="C107" s="661" t="s">
        <v>2467</v>
      </c>
      <c r="D107" s="661" t="s">
        <v>611</v>
      </c>
      <c r="E107" s="661" t="s">
        <v>2833</v>
      </c>
      <c r="F107" s="664"/>
      <c r="G107" s="664"/>
      <c r="H107" s="677">
        <v>0</v>
      </c>
      <c r="I107" s="664">
        <v>7</v>
      </c>
      <c r="J107" s="664">
        <v>1067.56</v>
      </c>
      <c r="K107" s="677">
        <v>1</v>
      </c>
      <c r="L107" s="664">
        <v>7</v>
      </c>
      <c r="M107" s="665">
        <v>1067.56</v>
      </c>
    </row>
    <row r="108" spans="1:13" ht="14.4" customHeight="1" x14ac:dyDescent="0.3">
      <c r="A108" s="660" t="s">
        <v>2904</v>
      </c>
      <c r="B108" s="661" t="s">
        <v>2759</v>
      </c>
      <c r="C108" s="661" t="s">
        <v>4332</v>
      </c>
      <c r="D108" s="661" t="s">
        <v>4333</v>
      </c>
      <c r="E108" s="661" t="s">
        <v>3548</v>
      </c>
      <c r="F108" s="664"/>
      <c r="G108" s="664"/>
      <c r="H108" s="677">
        <v>0</v>
      </c>
      <c r="I108" s="664">
        <v>3</v>
      </c>
      <c r="J108" s="664">
        <v>255.81</v>
      </c>
      <c r="K108" s="677">
        <v>1</v>
      </c>
      <c r="L108" s="664">
        <v>3</v>
      </c>
      <c r="M108" s="665">
        <v>255.81</v>
      </c>
    </row>
    <row r="109" spans="1:13" ht="14.4" customHeight="1" x14ac:dyDescent="0.3">
      <c r="A109" s="660" t="s">
        <v>2904</v>
      </c>
      <c r="B109" s="661" t="s">
        <v>2762</v>
      </c>
      <c r="C109" s="661" t="s">
        <v>2940</v>
      </c>
      <c r="D109" s="661" t="s">
        <v>1736</v>
      </c>
      <c r="E109" s="661" t="s">
        <v>2941</v>
      </c>
      <c r="F109" s="664"/>
      <c r="G109" s="664"/>
      <c r="H109" s="677">
        <v>0</v>
      </c>
      <c r="I109" s="664">
        <v>6</v>
      </c>
      <c r="J109" s="664">
        <v>502.74000000000007</v>
      </c>
      <c r="K109" s="677">
        <v>1</v>
      </c>
      <c r="L109" s="664">
        <v>6</v>
      </c>
      <c r="M109" s="665">
        <v>502.74000000000007</v>
      </c>
    </row>
    <row r="110" spans="1:13" ht="14.4" customHeight="1" x14ac:dyDescent="0.3">
      <c r="A110" s="660" t="s">
        <v>2904</v>
      </c>
      <c r="B110" s="661" t="s">
        <v>2764</v>
      </c>
      <c r="C110" s="661" t="s">
        <v>1777</v>
      </c>
      <c r="D110" s="661" t="s">
        <v>1778</v>
      </c>
      <c r="E110" s="661" t="s">
        <v>1779</v>
      </c>
      <c r="F110" s="664"/>
      <c r="G110" s="664"/>
      <c r="H110" s="677">
        <v>0</v>
      </c>
      <c r="I110" s="664">
        <v>3</v>
      </c>
      <c r="J110" s="664">
        <v>359.1</v>
      </c>
      <c r="K110" s="677">
        <v>1</v>
      </c>
      <c r="L110" s="664">
        <v>3</v>
      </c>
      <c r="M110" s="665">
        <v>359.1</v>
      </c>
    </row>
    <row r="111" spans="1:13" ht="14.4" customHeight="1" x14ac:dyDescent="0.3">
      <c r="A111" s="660" t="s">
        <v>2904</v>
      </c>
      <c r="B111" s="661" t="s">
        <v>2774</v>
      </c>
      <c r="C111" s="661" t="s">
        <v>1716</v>
      </c>
      <c r="D111" s="661" t="s">
        <v>1717</v>
      </c>
      <c r="E111" s="661" t="s">
        <v>2760</v>
      </c>
      <c r="F111" s="664"/>
      <c r="G111" s="664"/>
      <c r="H111" s="677">
        <v>0</v>
      </c>
      <c r="I111" s="664">
        <v>2</v>
      </c>
      <c r="J111" s="664">
        <v>133.63999999999999</v>
      </c>
      <c r="K111" s="677">
        <v>1</v>
      </c>
      <c r="L111" s="664">
        <v>2</v>
      </c>
      <c r="M111" s="665">
        <v>133.63999999999999</v>
      </c>
    </row>
    <row r="112" spans="1:13" ht="14.4" customHeight="1" x14ac:dyDescent="0.3">
      <c r="A112" s="660" t="s">
        <v>2904</v>
      </c>
      <c r="B112" s="661" t="s">
        <v>2779</v>
      </c>
      <c r="C112" s="661" t="s">
        <v>1821</v>
      </c>
      <c r="D112" s="661" t="s">
        <v>1822</v>
      </c>
      <c r="E112" s="661" t="s">
        <v>2781</v>
      </c>
      <c r="F112" s="664"/>
      <c r="G112" s="664"/>
      <c r="H112" s="677">
        <v>0</v>
      </c>
      <c r="I112" s="664">
        <v>5</v>
      </c>
      <c r="J112" s="664">
        <v>14956.15</v>
      </c>
      <c r="K112" s="677">
        <v>1</v>
      </c>
      <c r="L112" s="664">
        <v>5</v>
      </c>
      <c r="M112" s="665">
        <v>14956.15</v>
      </c>
    </row>
    <row r="113" spans="1:13" ht="14.4" customHeight="1" x14ac:dyDescent="0.3">
      <c r="A113" s="660" t="s">
        <v>2904</v>
      </c>
      <c r="B113" s="661" t="s">
        <v>2779</v>
      </c>
      <c r="C113" s="661" t="s">
        <v>2982</v>
      </c>
      <c r="D113" s="661" t="s">
        <v>1822</v>
      </c>
      <c r="E113" s="661" t="s">
        <v>2983</v>
      </c>
      <c r="F113" s="664"/>
      <c r="G113" s="664"/>
      <c r="H113" s="677">
        <v>0</v>
      </c>
      <c r="I113" s="664">
        <v>2</v>
      </c>
      <c r="J113" s="664">
        <v>1496.42</v>
      </c>
      <c r="K113" s="677">
        <v>1</v>
      </c>
      <c r="L113" s="664">
        <v>2</v>
      </c>
      <c r="M113" s="665">
        <v>1496.42</v>
      </c>
    </row>
    <row r="114" spans="1:13" ht="14.4" customHeight="1" x14ac:dyDescent="0.3">
      <c r="A114" s="660" t="s">
        <v>2904</v>
      </c>
      <c r="B114" s="661" t="s">
        <v>2784</v>
      </c>
      <c r="C114" s="661" t="s">
        <v>1622</v>
      </c>
      <c r="D114" s="661" t="s">
        <v>1623</v>
      </c>
      <c r="E114" s="661" t="s">
        <v>1991</v>
      </c>
      <c r="F114" s="664"/>
      <c r="G114" s="664"/>
      <c r="H114" s="677">
        <v>0</v>
      </c>
      <c r="I114" s="664">
        <v>1</v>
      </c>
      <c r="J114" s="664">
        <v>1427.23</v>
      </c>
      <c r="K114" s="677">
        <v>1</v>
      </c>
      <c r="L114" s="664">
        <v>1</v>
      </c>
      <c r="M114" s="665">
        <v>1427.23</v>
      </c>
    </row>
    <row r="115" spans="1:13" ht="14.4" customHeight="1" x14ac:dyDescent="0.3">
      <c r="A115" s="660" t="s">
        <v>2904</v>
      </c>
      <c r="B115" s="661" t="s">
        <v>2787</v>
      </c>
      <c r="C115" s="661" t="s">
        <v>1485</v>
      </c>
      <c r="D115" s="661" t="s">
        <v>1486</v>
      </c>
      <c r="E115" s="661" t="s">
        <v>1487</v>
      </c>
      <c r="F115" s="664"/>
      <c r="G115" s="664"/>
      <c r="H115" s="677">
        <v>0</v>
      </c>
      <c r="I115" s="664">
        <v>1</v>
      </c>
      <c r="J115" s="664">
        <v>31.32</v>
      </c>
      <c r="K115" s="677">
        <v>1</v>
      </c>
      <c r="L115" s="664">
        <v>1</v>
      </c>
      <c r="M115" s="665">
        <v>31.32</v>
      </c>
    </row>
    <row r="116" spans="1:13" ht="14.4" customHeight="1" x14ac:dyDescent="0.3">
      <c r="A116" s="660" t="s">
        <v>2904</v>
      </c>
      <c r="B116" s="661" t="s">
        <v>2787</v>
      </c>
      <c r="C116" s="661" t="s">
        <v>2356</v>
      </c>
      <c r="D116" s="661" t="s">
        <v>2357</v>
      </c>
      <c r="E116" s="661" t="s">
        <v>2844</v>
      </c>
      <c r="F116" s="664"/>
      <c r="G116" s="664"/>
      <c r="H116" s="677">
        <v>0</v>
      </c>
      <c r="I116" s="664">
        <v>2</v>
      </c>
      <c r="J116" s="664">
        <v>313.22000000000003</v>
      </c>
      <c r="K116" s="677">
        <v>1</v>
      </c>
      <c r="L116" s="664">
        <v>2</v>
      </c>
      <c r="M116" s="665">
        <v>313.22000000000003</v>
      </c>
    </row>
    <row r="117" spans="1:13" ht="14.4" customHeight="1" x14ac:dyDescent="0.3">
      <c r="A117" s="660" t="s">
        <v>2904</v>
      </c>
      <c r="B117" s="661" t="s">
        <v>2791</v>
      </c>
      <c r="C117" s="661" t="s">
        <v>3431</v>
      </c>
      <c r="D117" s="661" t="s">
        <v>2794</v>
      </c>
      <c r="E117" s="661" t="s">
        <v>3432</v>
      </c>
      <c r="F117" s="664"/>
      <c r="G117" s="664"/>
      <c r="H117" s="677">
        <v>0</v>
      </c>
      <c r="I117" s="664">
        <v>1</v>
      </c>
      <c r="J117" s="664">
        <v>848.49</v>
      </c>
      <c r="K117" s="677">
        <v>1</v>
      </c>
      <c r="L117" s="664">
        <v>1</v>
      </c>
      <c r="M117" s="665">
        <v>848.49</v>
      </c>
    </row>
    <row r="118" spans="1:13" ht="14.4" customHeight="1" x14ac:dyDescent="0.3">
      <c r="A118" s="660" t="s">
        <v>2904</v>
      </c>
      <c r="B118" s="661" t="s">
        <v>2798</v>
      </c>
      <c r="C118" s="661" t="s">
        <v>1603</v>
      </c>
      <c r="D118" s="661" t="s">
        <v>2801</v>
      </c>
      <c r="E118" s="661" t="s">
        <v>2802</v>
      </c>
      <c r="F118" s="664"/>
      <c r="G118" s="664"/>
      <c r="H118" s="677">
        <v>0</v>
      </c>
      <c r="I118" s="664">
        <v>1</v>
      </c>
      <c r="J118" s="664">
        <v>10.26</v>
      </c>
      <c r="K118" s="677">
        <v>1</v>
      </c>
      <c r="L118" s="664">
        <v>1</v>
      </c>
      <c r="M118" s="665">
        <v>10.26</v>
      </c>
    </row>
    <row r="119" spans="1:13" ht="14.4" customHeight="1" x14ac:dyDescent="0.3">
      <c r="A119" s="660" t="s">
        <v>2904</v>
      </c>
      <c r="B119" s="661" t="s">
        <v>2804</v>
      </c>
      <c r="C119" s="661" t="s">
        <v>1546</v>
      </c>
      <c r="D119" s="661" t="s">
        <v>1547</v>
      </c>
      <c r="E119" s="661" t="s">
        <v>2805</v>
      </c>
      <c r="F119" s="664"/>
      <c r="G119" s="664"/>
      <c r="H119" s="677">
        <v>0</v>
      </c>
      <c r="I119" s="664">
        <v>1</v>
      </c>
      <c r="J119" s="664">
        <v>65.989999999999995</v>
      </c>
      <c r="K119" s="677">
        <v>1</v>
      </c>
      <c r="L119" s="664">
        <v>1</v>
      </c>
      <c r="M119" s="665">
        <v>65.989999999999995</v>
      </c>
    </row>
    <row r="120" spans="1:13" ht="14.4" customHeight="1" x14ac:dyDescent="0.3">
      <c r="A120" s="660" t="s">
        <v>2904</v>
      </c>
      <c r="B120" s="661" t="s">
        <v>2845</v>
      </c>
      <c r="C120" s="661" t="s">
        <v>2404</v>
      </c>
      <c r="D120" s="661" t="s">
        <v>2846</v>
      </c>
      <c r="E120" s="661" t="s">
        <v>2614</v>
      </c>
      <c r="F120" s="664"/>
      <c r="G120" s="664"/>
      <c r="H120" s="677">
        <v>0</v>
      </c>
      <c r="I120" s="664">
        <v>1</v>
      </c>
      <c r="J120" s="664">
        <v>123.2</v>
      </c>
      <c r="K120" s="677">
        <v>1</v>
      </c>
      <c r="L120" s="664">
        <v>1</v>
      </c>
      <c r="M120" s="665">
        <v>123.2</v>
      </c>
    </row>
    <row r="121" spans="1:13" ht="14.4" customHeight="1" x14ac:dyDescent="0.3">
      <c r="A121" s="660" t="s">
        <v>2904</v>
      </c>
      <c r="B121" s="661" t="s">
        <v>2782</v>
      </c>
      <c r="C121" s="661" t="s">
        <v>1848</v>
      </c>
      <c r="D121" s="661" t="s">
        <v>1845</v>
      </c>
      <c r="E121" s="661" t="s">
        <v>2783</v>
      </c>
      <c r="F121" s="664"/>
      <c r="G121" s="664"/>
      <c r="H121" s="677">
        <v>0</v>
      </c>
      <c r="I121" s="664">
        <v>4</v>
      </c>
      <c r="J121" s="664">
        <v>55397.04</v>
      </c>
      <c r="K121" s="677">
        <v>1</v>
      </c>
      <c r="L121" s="664">
        <v>4</v>
      </c>
      <c r="M121" s="665">
        <v>55397.04</v>
      </c>
    </row>
    <row r="122" spans="1:13" ht="14.4" customHeight="1" x14ac:dyDescent="0.3">
      <c r="A122" s="660" t="s">
        <v>2902</v>
      </c>
      <c r="B122" s="661" t="s">
        <v>2720</v>
      </c>
      <c r="C122" s="661" t="s">
        <v>3097</v>
      </c>
      <c r="D122" s="661" t="s">
        <v>2972</v>
      </c>
      <c r="E122" s="661" t="s">
        <v>3098</v>
      </c>
      <c r="F122" s="664"/>
      <c r="G122" s="664"/>
      <c r="H122" s="677">
        <v>0</v>
      </c>
      <c r="I122" s="664">
        <v>1</v>
      </c>
      <c r="J122" s="664">
        <v>167.33</v>
      </c>
      <c r="K122" s="677">
        <v>1</v>
      </c>
      <c r="L122" s="664">
        <v>1</v>
      </c>
      <c r="M122" s="665">
        <v>167.33</v>
      </c>
    </row>
    <row r="123" spans="1:13" ht="14.4" customHeight="1" x14ac:dyDescent="0.3">
      <c r="A123" s="660" t="s">
        <v>2902</v>
      </c>
      <c r="B123" s="661" t="s">
        <v>2729</v>
      </c>
      <c r="C123" s="661" t="s">
        <v>1587</v>
      </c>
      <c r="D123" s="661" t="s">
        <v>1479</v>
      </c>
      <c r="E123" s="661" t="s">
        <v>1588</v>
      </c>
      <c r="F123" s="664"/>
      <c r="G123" s="664"/>
      <c r="H123" s="677">
        <v>0</v>
      </c>
      <c r="I123" s="664">
        <v>1</v>
      </c>
      <c r="J123" s="664">
        <v>407.55</v>
      </c>
      <c r="K123" s="677">
        <v>1</v>
      </c>
      <c r="L123" s="664">
        <v>1</v>
      </c>
      <c r="M123" s="665">
        <v>407.55</v>
      </c>
    </row>
    <row r="124" spans="1:13" ht="14.4" customHeight="1" x14ac:dyDescent="0.3">
      <c r="A124" s="660" t="s">
        <v>2902</v>
      </c>
      <c r="B124" s="661" t="s">
        <v>2729</v>
      </c>
      <c r="C124" s="661" t="s">
        <v>1590</v>
      </c>
      <c r="D124" s="661" t="s">
        <v>1479</v>
      </c>
      <c r="E124" s="661" t="s">
        <v>1591</v>
      </c>
      <c r="F124" s="664"/>
      <c r="G124" s="664"/>
      <c r="H124" s="677">
        <v>0</v>
      </c>
      <c r="I124" s="664">
        <v>1</v>
      </c>
      <c r="J124" s="664">
        <v>543.39</v>
      </c>
      <c r="K124" s="677">
        <v>1</v>
      </c>
      <c r="L124" s="664">
        <v>1</v>
      </c>
      <c r="M124" s="665">
        <v>543.39</v>
      </c>
    </row>
    <row r="125" spans="1:13" ht="14.4" customHeight="1" x14ac:dyDescent="0.3">
      <c r="A125" s="660" t="s">
        <v>2902</v>
      </c>
      <c r="B125" s="661" t="s">
        <v>2824</v>
      </c>
      <c r="C125" s="661" t="s">
        <v>2393</v>
      </c>
      <c r="D125" s="661" t="s">
        <v>2394</v>
      </c>
      <c r="E125" s="661" t="s">
        <v>2395</v>
      </c>
      <c r="F125" s="664"/>
      <c r="G125" s="664"/>
      <c r="H125" s="677">
        <v>0</v>
      </c>
      <c r="I125" s="664">
        <v>1</v>
      </c>
      <c r="J125" s="664">
        <v>109.97</v>
      </c>
      <c r="K125" s="677">
        <v>1</v>
      </c>
      <c r="L125" s="664">
        <v>1</v>
      </c>
      <c r="M125" s="665">
        <v>109.97</v>
      </c>
    </row>
    <row r="126" spans="1:13" ht="14.4" customHeight="1" x14ac:dyDescent="0.3">
      <c r="A126" s="660" t="s">
        <v>2902</v>
      </c>
      <c r="B126" s="661" t="s">
        <v>2759</v>
      </c>
      <c r="C126" s="661" t="s">
        <v>3084</v>
      </c>
      <c r="D126" s="661" t="s">
        <v>1713</v>
      </c>
      <c r="E126" s="661" t="s">
        <v>2763</v>
      </c>
      <c r="F126" s="664">
        <v>1</v>
      </c>
      <c r="G126" s="664">
        <v>0</v>
      </c>
      <c r="H126" s="677"/>
      <c r="I126" s="664"/>
      <c r="J126" s="664"/>
      <c r="K126" s="677"/>
      <c r="L126" s="664">
        <v>1</v>
      </c>
      <c r="M126" s="665">
        <v>0</v>
      </c>
    </row>
    <row r="127" spans="1:13" ht="14.4" customHeight="1" x14ac:dyDescent="0.3">
      <c r="A127" s="660" t="s">
        <v>2902</v>
      </c>
      <c r="B127" s="661" t="s">
        <v>2762</v>
      </c>
      <c r="C127" s="661" t="s">
        <v>3092</v>
      </c>
      <c r="D127" s="661" t="s">
        <v>1720</v>
      </c>
      <c r="E127" s="661" t="s">
        <v>2965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2902</v>
      </c>
      <c r="B128" s="661" t="s">
        <v>2774</v>
      </c>
      <c r="C128" s="661" t="s">
        <v>1716</v>
      </c>
      <c r="D128" s="661" t="s">
        <v>1717</v>
      </c>
      <c r="E128" s="661" t="s">
        <v>2760</v>
      </c>
      <c r="F128" s="664"/>
      <c r="G128" s="664"/>
      <c r="H128" s="677">
        <v>0</v>
      </c>
      <c r="I128" s="664">
        <v>1</v>
      </c>
      <c r="J128" s="664">
        <v>66.819999999999993</v>
      </c>
      <c r="K128" s="677">
        <v>1</v>
      </c>
      <c r="L128" s="664">
        <v>1</v>
      </c>
      <c r="M128" s="665">
        <v>66.819999999999993</v>
      </c>
    </row>
    <row r="129" spans="1:13" ht="14.4" customHeight="1" x14ac:dyDescent="0.3">
      <c r="A129" s="660" t="s">
        <v>2902</v>
      </c>
      <c r="B129" s="661" t="s">
        <v>2779</v>
      </c>
      <c r="C129" s="661" t="s">
        <v>1821</v>
      </c>
      <c r="D129" s="661" t="s">
        <v>1822</v>
      </c>
      <c r="E129" s="661" t="s">
        <v>2781</v>
      </c>
      <c r="F129" s="664"/>
      <c r="G129" s="664"/>
      <c r="H129" s="677">
        <v>0</v>
      </c>
      <c r="I129" s="664">
        <v>1</v>
      </c>
      <c r="J129" s="664">
        <v>2991.23</v>
      </c>
      <c r="K129" s="677">
        <v>1</v>
      </c>
      <c r="L129" s="664">
        <v>1</v>
      </c>
      <c r="M129" s="665">
        <v>2991.23</v>
      </c>
    </row>
    <row r="130" spans="1:13" ht="14.4" customHeight="1" x14ac:dyDescent="0.3">
      <c r="A130" s="660" t="s">
        <v>2902</v>
      </c>
      <c r="B130" s="661" t="s">
        <v>2784</v>
      </c>
      <c r="C130" s="661" t="s">
        <v>1622</v>
      </c>
      <c r="D130" s="661" t="s">
        <v>1623</v>
      </c>
      <c r="E130" s="661" t="s">
        <v>1991</v>
      </c>
      <c r="F130" s="664"/>
      <c r="G130" s="664"/>
      <c r="H130" s="677">
        <v>0</v>
      </c>
      <c r="I130" s="664">
        <v>1</v>
      </c>
      <c r="J130" s="664">
        <v>1427.23</v>
      </c>
      <c r="K130" s="677">
        <v>1</v>
      </c>
      <c r="L130" s="664">
        <v>1</v>
      </c>
      <c r="M130" s="665">
        <v>1427.23</v>
      </c>
    </row>
    <row r="131" spans="1:13" ht="14.4" customHeight="1" x14ac:dyDescent="0.3">
      <c r="A131" s="660" t="s">
        <v>2902</v>
      </c>
      <c r="B131" s="661" t="s">
        <v>2787</v>
      </c>
      <c r="C131" s="661" t="s">
        <v>1485</v>
      </c>
      <c r="D131" s="661" t="s">
        <v>1486</v>
      </c>
      <c r="E131" s="661" t="s">
        <v>1487</v>
      </c>
      <c r="F131" s="664"/>
      <c r="G131" s="664"/>
      <c r="H131" s="677">
        <v>0</v>
      </c>
      <c r="I131" s="664">
        <v>1</v>
      </c>
      <c r="J131" s="664">
        <v>31.32</v>
      </c>
      <c r="K131" s="677">
        <v>1</v>
      </c>
      <c r="L131" s="664">
        <v>1</v>
      </c>
      <c r="M131" s="665">
        <v>31.32</v>
      </c>
    </row>
    <row r="132" spans="1:13" ht="14.4" customHeight="1" x14ac:dyDescent="0.3">
      <c r="A132" s="660" t="s">
        <v>2902</v>
      </c>
      <c r="B132" s="661" t="s">
        <v>2804</v>
      </c>
      <c r="C132" s="661" t="s">
        <v>3087</v>
      </c>
      <c r="D132" s="661" t="s">
        <v>1607</v>
      </c>
      <c r="E132" s="661" t="s">
        <v>3088</v>
      </c>
      <c r="F132" s="664"/>
      <c r="G132" s="664"/>
      <c r="H132" s="677">
        <v>0</v>
      </c>
      <c r="I132" s="664">
        <v>1</v>
      </c>
      <c r="J132" s="664">
        <v>264</v>
      </c>
      <c r="K132" s="677">
        <v>1</v>
      </c>
      <c r="L132" s="664">
        <v>1</v>
      </c>
      <c r="M132" s="665">
        <v>264</v>
      </c>
    </row>
    <row r="133" spans="1:13" ht="14.4" customHeight="1" x14ac:dyDescent="0.3">
      <c r="A133" s="660" t="s">
        <v>2902</v>
      </c>
      <c r="B133" s="661" t="s">
        <v>2845</v>
      </c>
      <c r="C133" s="661" t="s">
        <v>2404</v>
      </c>
      <c r="D133" s="661" t="s">
        <v>2846</v>
      </c>
      <c r="E133" s="661" t="s">
        <v>2614</v>
      </c>
      <c r="F133" s="664"/>
      <c r="G133" s="664"/>
      <c r="H133" s="677">
        <v>0</v>
      </c>
      <c r="I133" s="664">
        <v>1</v>
      </c>
      <c r="J133" s="664">
        <v>123.2</v>
      </c>
      <c r="K133" s="677">
        <v>1</v>
      </c>
      <c r="L133" s="664">
        <v>1</v>
      </c>
      <c r="M133" s="665">
        <v>123.2</v>
      </c>
    </row>
    <row r="134" spans="1:13" ht="14.4" customHeight="1" x14ac:dyDescent="0.3">
      <c r="A134" s="660" t="s">
        <v>2902</v>
      </c>
      <c r="B134" s="661" t="s">
        <v>2810</v>
      </c>
      <c r="C134" s="661" t="s">
        <v>1517</v>
      </c>
      <c r="D134" s="661" t="s">
        <v>1456</v>
      </c>
      <c r="E134" s="661" t="s">
        <v>1585</v>
      </c>
      <c r="F134" s="664"/>
      <c r="G134" s="664"/>
      <c r="H134" s="677">
        <v>0</v>
      </c>
      <c r="I134" s="664">
        <v>1</v>
      </c>
      <c r="J134" s="664">
        <v>113.66</v>
      </c>
      <c r="K134" s="677">
        <v>1</v>
      </c>
      <c r="L134" s="664">
        <v>1</v>
      </c>
      <c r="M134" s="665">
        <v>113.66</v>
      </c>
    </row>
    <row r="135" spans="1:13" ht="14.4" customHeight="1" x14ac:dyDescent="0.3">
      <c r="A135" s="660" t="s">
        <v>2902</v>
      </c>
      <c r="B135" s="661" t="s">
        <v>2812</v>
      </c>
      <c r="C135" s="661" t="s">
        <v>1659</v>
      </c>
      <c r="D135" s="661" t="s">
        <v>1660</v>
      </c>
      <c r="E135" s="661" t="s">
        <v>1661</v>
      </c>
      <c r="F135" s="664"/>
      <c r="G135" s="664"/>
      <c r="H135" s="677">
        <v>0</v>
      </c>
      <c r="I135" s="664">
        <v>1</v>
      </c>
      <c r="J135" s="664">
        <v>194.26</v>
      </c>
      <c r="K135" s="677">
        <v>1</v>
      </c>
      <c r="L135" s="664">
        <v>1</v>
      </c>
      <c r="M135" s="665">
        <v>194.26</v>
      </c>
    </row>
    <row r="136" spans="1:13" ht="14.4" customHeight="1" x14ac:dyDescent="0.3">
      <c r="A136" s="660" t="s">
        <v>2902</v>
      </c>
      <c r="B136" s="661" t="s">
        <v>2812</v>
      </c>
      <c r="C136" s="661" t="s">
        <v>1667</v>
      </c>
      <c r="D136" s="661" t="s">
        <v>1668</v>
      </c>
      <c r="E136" s="661" t="s">
        <v>1664</v>
      </c>
      <c r="F136" s="664"/>
      <c r="G136" s="664"/>
      <c r="H136" s="677">
        <v>0</v>
      </c>
      <c r="I136" s="664">
        <v>4</v>
      </c>
      <c r="J136" s="664">
        <v>509.36</v>
      </c>
      <c r="K136" s="677">
        <v>1</v>
      </c>
      <c r="L136" s="664">
        <v>4</v>
      </c>
      <c r="M136" s="665">
        <v>509.36</v>
      </c>
    </row>
    <row r="137" spans="1:13" ht="14.4" customHeight="1" x14ac:dyDescent="0.3">
      <c r="A137" s="660" t="s">
        <v>2902</v>
      </c>
      <c r="B137" s="661" t="s">
        <v>2782</v>
      </c>
      <c r="C137" s="661" t="s">
        <v>3109</v>
      </c>
      <c r="D137" s="661" t="s">
        <v>1845</v>
      </c>
      <c r="E137" s="661" t="s">
        <v>2565</v>
      </c>
      <c r="F137" s="664">
        <v>1</v>
      </c>
      <c r="G137" s="664">
        <v>0</v>
      </c>
      <c r="H137" s="677"/>
      <c r="I137" s="664"/>
      <c r="J137" s="664"/>
      <c r="K137" s="677"/>
      <c r="L137" s="664">
        <v>1</v>
      </c>
      <c r="M137" s="665">
        <v>0</v>
      </c>
    </row>
    <row r="138" spans="1:13" ht="14.4" customHeight="1" x14ac:dyDescent="0.3">
      <c r="A138" s="660" t="s">
        <v>2884</v>
      </c>
      <c r="B138" s="661" t="s">
        <v>4417</v>
      </c>
      <c r="C138" s="661" t="s">
        <v>3469</v>
      </c>
      <c r="D138" s="661" t="s">
        <v>3470</v>
      </c>
      <c r="E138" s="661" t="s">
        <v>2957</v>
      </c>
      <c r="F138" s="664"/>
      <c r="G138" s="664"/>
      <c r="H138" s="677">
        <v>0</v>
      </c>
      <c r="I138" s="664">
        <v>1</v>
      </c>
      <c r="J138" s="664">
        <v>93.71</v>
      </c>
      <c r="K138" s="677">
        <v>1</v>
      </c>
      <c r="L138" s="664">
        <v>1</v>
      </c>
      <c r="M138" s="665">
        <v>93.71</v>
      </c>
    </row>
    <row r="139" spans="1:13" ht="14.4" customHeight="1" x14ac:dyDescent="0.3">
      <c r="A139" s="660" t="s">
        <v>2884</v>
      </c>
      <c r="B139" s="661" t="s">
        <v>2722</v>
      </c>
      <c r="C139" s="661" t="s">
        <v>1599</v>
      </c>
      <c r="D139" s="661" t="s">
        <v>1600</v>
      </c>
      <c r="E139" s="661" t="s">
        <v>1601</v>
      </c>
      <c r="F139" s="664"/>
      <c r="G139" s="664"/>
      <c r="H139" s="677">
        <v>0</v>
      </c>
      <c r="I139" s="664">
        <v>2</v>
      </c>
      <c r="J139" s="664">
        <v>951.54</v>
      </c>
      <c r="K139" s="677">
        <v>1</v>
      </c>
      <c r="L139" s="664">
        <v>2</v>
      </c>
      <c r="M139" s="665">
        <v>951.54</v>
      </c>
    </row>
    <row r="140" spans="1:13" ht="14.4" customHeight="1" x14ac:dyDescent="0.3">
      <c r="A140" s="660" t="s">
        <v>2884</v>
      </c>
      <c r="B140" s="661" t="s">
        <v>2722</v>
      </c>
      <c r="C140" s="661" t="s">
        <v>3510</v>
      </c>
      <c r="D140" s="661" t="s">
        <v>3511</v>
      </c>
      <c r="E140" s="661" t="s">
        <v>3512</v>
      </c>
      <c r="F140" s="664"/>
      <c r="G140" s="664"/>
      <c r="H140" s="677">
        <v>0</v>
      </c>
      <c r="I140" s="664">
        <v>1</v>
      </c>
      <c r="J140" s="664">
        <v>974.8</v>
      </c>
      <c r="K140" s="677">
        <v>1</v>
      </c>
      <c r="L140" s="664">
        <v>1</v>
      </c>
      <c r="M140" s="665">
        <v>974.8</v>
      </c>
    </row>
    <row r="141" spans="1:13" ht="14.4" customHeight="1" x14ac:dyDescent="0.3">
      <c r="A141" s="660" t="s">
        <v>2884</v>
      </c>
      <c r="B141" s="661" t="s">
        <v>4411</v>
      </c>
      <c r="C141" s="661" t="s">
        <v>3066</v>
      </c>
      <c r="D141" s="661" t="s">
        <v>3067</v>
      </c>
      <c r="E141" s="661" t="s">
        <v>3068</v>
      </c>
      <c r="F141" s="664"/>
      <c r="G141" s="664"/>
      <c r="H141" s="677">
        <v>0</v>
      </c>
      <c r="I141" s="664">
        <v>1</v>
      </c>
      <c r="J141" s="664">
        <v>120.61</v>
      </c>
      <c r="K141" s="677">
        <v>1</v>
      </c>
      <c r="L141" s="664">
        <v>1</v>
      </c>
      <c r="M141" s="665">
        <v>120.61</v>
      </c>
    </row>
    <row r="142" spans="1:13" ht="14.4" customHeight="1" x14ac:dyDescent="0.3">
      <c r="A142" s="660" t="s">
        <v>2884</v>
      </c>
      <c r="B142" s="661" t="s">
        <v>4411</v>
      </c>
      <c r="C142" s="661" t="s">
        <v>3207</v>
      </c>
      <c r="D142" s="661" t="s">
        <v>3208</v>
      </c>
      <c r="E142" s="661" t="s">
        <v>3209</v>
      </c>
      <c r="F142" s="664"/>
      <c r="G142" s="664"/>
      <c r="H142" s="677">
        <v>0</v>
      </c>
      <c r="I142" s="664">
        <v>1</v>
      </c>
      <c r="J142" s="664">
        <v>184.74</v>
      </c>
      <c r="K142" s="677">
        <v>1</v>
      </c>
      <c r="L142" s="664">
        <v>1</v>
      </c>
      <c r="M142" s="665">
        <v>184.74</v>
      </c>
    </row>
    <row r="143" spans="1:13" ht="14.4" customHeight="1" x14ac:dyDescent="0.3">
      <c r="A143" s="660" t="s">
        <v>2884</v>
      </c>
      <c r="B143" s="661" t="s">
        <v>2729</v>
      </c>
      <c r="C143" s="661" t="s">
        <v>1587</v>
      </c>
      <c r="D143" s="661" t="s">
        <v>1479</v>
      </c>
      <c r="E143" s="661" t="s">
        <v>1588</v>
      </c>
      <c r="F143" s="664"/>
      <c r="G143" s="664"/>
      <c r="H143" s="677">
        <v>0</v>
      </c>
      <c r="I143" s="664">
        <v>6</v>
      </c>
      <c r="J143" s="664">
        <v>2445.3000000000002</v>
      </c>
      <c r="K143" s="677">
        <v>1</v>
      </c>
      <c r="L143" s="664">
        <v>6</v>
      </c>
      <c r="M143" s="665">
        <v>2445.3000000000002</v>
      </c>
    </row>
    <row r="144" spans="1:13" ht="14.4" customHeight="1" x14ac:dyDescent="0.3">
      <c r="A144" s="660" t="s">
        <v>2884</v>
      </c>
      <c r="B144" s="661" t="s">
        <v>2729</v>
      </c>
      <c r="C144" s="661" t="s">
        <v>1590</v>
      </c>
      <c r="D144" s="661" t="s">
        <v>1479</v>
      </c>
      <c r="E144" s="661" t="s">
        <v>1591</v>
      </c>
      <c r="F144" s="664"/>
      <c r="G144" s="664"/>
      <c r="H144" s="677">
        <v>0</v>
      </c>
      <c r="I144" s="664">
        <v>16</v>
      </c>
      <c r="J144" s="664">
        <v>8694.24</v>
      </c>
      <c r="K144" s="677">
        <v>1</v>
      </c>
      <c r="L144" s="664">
        <v>16</v>
      </c>
      <c r="M144" s="665">
        <v>8694.24</v>
      </c>
    </row>
    <row r="145" spans="1:13" ht="14.4" customHeight="1" x14ac:dyDescent="0.3">
      <c r="A145" s="660" t="s">
        <v>2884</v>
      </c>
      <c r="B145" s="661" t="s">
        <v>2729</v>
      </c>
      <c r="C145" s="661" t="s">
        <v>1478</v>
      </c>
      <c r="D145" s="661" t="s">
        <v>1479</v>
      </c>
      <c r="E145" s="661" t="s">
        <v>1480</v>
      </c>
      <c r="F145" s="664"/>
      <c r="G145" s="664"/>
      <c r="H145" s="677">
        <v>0</v>
      </c>
      <c r="I145" s="664">
        <v>1</v>
      </c>
      <c r="J145" s="664">
        <v>815.1</v>
      </c>
      <c r="K145" s="677">
        <v>1</v>
      </c>
      <c r="L145" s="664">
        <v>1</v>
      </c>
      <c r="M145" s="665">
        <v>815.1</v>
      </c>
    </row>
    <row r="146" spans="1:13" ht="14.4" customHeight="1" x14ac:dyDescent="0.3">
      <c r="A146" s="660" t="s">
        <v>2884</v>
      </c>
      <c r="B146" s="661" t="s">
        <v>2734</v>
      </c>
      <c r="C146" s="661" t="s">
        <v>2936</v>
      </c>
      <c r="D146" s="661" t="s">
        <v>2937</v>
      </c>
      <c r="E146" s="661" t="s">
        <v>2938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2884</v>
      </c>
      <c r="B147" s="661" t="s">
        <v>4418</v>
      </c>
      <c r="C147" s="661" t="s">
        <v>2951</v>
      </c>
      <c r="D147" s="661" t="s">
        <v>2952</v>
      </c>
      <c r="E147" s="661" t="s">
        <v>2953</v>
      </c>
      <c r="F147" s="664"/>
      <c r="G147" s="664"/>
      <c r="H147" s="677">
        <v>0</v>
      </c>
      <c r="I147" s="664">
        <v>1</v>
      </c>
      <c r="J147" s="664">
        <v>39.729999999999997</v>
      </c>
      <c r="K147" s="677">
        <v>1</v>
      </c>
      <c r="L147" s="664">
        <v>1</v>
      </c>
      <c r="M147" s="665">
        <v>39.729999999999997</v>
      </c>
    </row>
    <row r="148" spans="1:13" ht="14.4" customHeight="1" x14ac:dyDescent="0.3">
      <c r="A148" s="660" t="s">
        <v>2884</v>
      </c>
      <c r="B148" s="661" t="s">
        <v>2819</v>
      </c>
      <c r="C148" s="661" t="s">
        <v>2371</v>
      </c>
      <c r="D148" s="661" t="s">
        <v>2372</v>
      </c>
      <c r="E148" s="661" t="s">
        <v>1503</v>
      </c>
      <c r="F148" s="664"/>
      <c r="G148" s="664"/>
      <c r="H148" s="677">
        <v>0</v>
      </c>
      <c r="I148" s="664">
        <v>1</v>
      </c>
      <c r="J148" s="664">
        <v>48.27</v>
      </c>
      <c r="K148" s="677">
        <v>1</v>
      </c>
      <c r="L148" s="664">
        <v>1</v>
      </c>
      <c r="M148" s="665">
        <v>48.27</v>
      </c>
    </row>
    <row r="149" spans="1:13" ht="14.4" customHeight="1" x14ac:dyDescent="0.3">
      <c r="A149" s="660" t="s">
        <v>2884</v>
      </c>
      <c r="B149" s="661" t="s">
        <v>2742</v>
      </c>
      <c r="C149" s="661" t="s">
        <v>1471</v>
      </c>
      <c r="D149" s="661" t="s">
        <v>1472</v>
      </c>
      <c r="E149" s="661" t="s">
        <v>945</v>
      </c>
      <c r="F149" s="664"/>
      <c r="G149" s="664"/>
      <c r="H149" s="677">
        <v>0</v>
      </c>
      <c r="I149" s="664">
        <v>1</v>
      </c>
      <c r="J149" s="664">
        <v>25.94</v>
      </c>
      <c r="K149" s="677">
        <v>1</v>
      </c>
      <c r="L149" s="664">
        <v>1</v>
      </c>
      <c r="M149" s="665">
        <v>25.94</v>
      </c>
    </row>
    <row r="150" spans="1:13" ht="14.4" customHeight="1" x14ac:dyDescent="0.3">
      <c r="A150" s="660" t="s">
        <v>2884</v>
      </c>
      <c r="B150" s="661" t="s">
        <v>2743</v>
      </c>
      <c r="C150" s="661" t="s">
        <v>3455</v>
      </c>
      <c r="D150" s="661" t="s">
        <v>3456</v>
      </c>
      <c r="E150" s="661" t="s">
        <v>1585</v>
      </c>
      <c r="F150" s="664"/>
      <c r="G150" s="664"/>
      <c r="H150" s="677">
        <v>0</v>
      </c>
      <c r="I150" s="664">
        <v>1</v>
      </c>
      <c r="J150" s="664">
        <v>62.46</v>
      </c>
      <c r="K150" s="677">
        <v>1</v>
      </c>
      <c r="L150" s="664">
        <v>1</v>
      </c>
      <c r="M150" s="665">
        <v>62.46</v>
      </c>
    </row>
    <row r="151" spans="1:13" ht="14.4" customHeight="1" x14ac:dyDescent="0.3">
      <c r="A151" s="660" t="s">
        <v>2884</v>
      </c>
      <c r="B151" s="661" t="s">
        <v>2828</v>
      </c>
      <c r="C151" s="661" t="s">
        <v>3472</v>
      </c>
      <c r="D151" s="661" t="s">
        <v>2412</v>
      </c>
      <c r="E151" s="661" t="s">
        <v>3473</v>
      </c>
      <c r="F151" s="664"/>
      <c r="G151" s="664"/>
      <c r="H151" s="677">
        <v>0</v>
      </c>
      <c r="I151" s="664">
        <v>1</v>
      </c>
      <c r="J151" s="664">
        <v>138.83000000000001</v>
      </c>
      <c r="K151" s="677">
        <v>1</v>
      </c>
      <c r="L151" s="664">
        <v>1</v>
      </c>
      <c r="M151" s="665">
        <v>138.83000000000001</v>
      </c>
    </row>
    <row r="152" spans="1:13" ht="14.4" customHeight="1" x14ac:dyDescent="0.3">
      <c r="A152" s="660" t="s">
        <v>2884</v>
      </c>
      <c r="B152" s="661" t="s">
        <v>2754</v>
      </c>
      <c r="C152" s="661" t="s">
        <v>2467</v>
      </c>
      <c r="D152" s="661" t="s">
        <v>611</v>
      </c>
      <c r="E152" s="661" t="s">
        <v>2833</v>
      </c>
      <c r="F152" s="664"/>
      <c r="G152" s="664"/>
      <c r="H152" s="677">
        <v>0</v>
      </c>
      <c r="I152" s="664">
        <v>15</v>
      </c>
      <c r="J152" s="664">
        <v>2276.52</v>
      </c>
      <c r="K152" s="677">
        <v>1</v>
      </c>
      <c r="L152" s="664">
        <v>15</v>
      </c>
      <c r="M152" s="665">
        <v>2276.52</v>
      </c>
    </row>
    <row r="153" spans="1:13" ht="14.4" customHeight="1" x14ac:dyDescent="0.3">
      <c r="A153" s="660" t="s">
        <v>2884</v>
      </c>
      <c r="B153" s="661" t="s">
        <v>2759</v>
      </c>
      <c r="C153" s="661" t="s">
        <v>1712</v>
      </c>
      <c r="D153" s="661" t="s">
        <v>1713</v>
      </c>
      <c r="E153" s="661" t="s">
        <v>2760</v>
      </c>
      <c r="F153" s="664"/>
      <c r="G153" s="664"/>
      <c r="H153" s="677">
        <v>0</v>
      </c>
      <c r="I153" s="664">
        <v>1</v>
      </c>
      <c r="J153" s="664">
        <v>170.52</v>
      </c>
      <c r="K153" s="677">
        <v>1</v>
      </c>
      <c r="L153" s="664">
        <v>1</v>
      </c>
      <c r="M153" s="665">
        <v>170.52</v>
      </c>
    </row>
    <row r="154" spans="1:13" ht="14.4" customHeight="1" x14ac:dyDescent="0.3">
      <c r="A154" s="660" t="s">
        <v>2884</v>
      </c>
      <c r="B154" s="661" t="s">
        <v>2762</v>
      </c>
      <c r="C154" s="661" t="s">
        <v>1719</v>
      </c>
      <c r="D154" s="661" t="s">
        <v>1720</v>
      </c>
      <c r="E154" s="661" t="s">
        <v>2763</v>
      </c>
      <c r="F154" s="664"/>
      <c r="G154" s="664"/>
      <c r="H154" s="677">
        <v>0</v>
      </c>
      <c r="I154" s="664">
        <v>4</v>
      </c>
      <c r="J154" s="664">
        <v>446.88</v>
      </c>
      <c r="K154" s="677">
        <v>1</v>
      </c>
      <c r="L154" s="664">
        <v>4</v>
      </c>
      <c r="M154" s="665">
        <v>446.88</v>
      </c>
    </row>
    <row r="155" spans="1:13" ht="14.4" customHeight="1" x14ac:dyDescent="0.3">
      <c r="A155" s="660" t="s">
        <v>2884</v>
      </c>
      <c r="B155" s="661" t="s">
        <v>2774</v>
      </c>
      <c r="C155" s="661" t="s">
        <v>1716</v>
      </c>
      <c r="D155" s="661" t="s">
        <v>1717</v>
      </c>
      <c r="E155" s="661" t="s">
        <v>2760</v>
      </c>
      <c r="F155" s="664"/>
      <c r="G155" s="664"/>
      <c r="H155" s="677">
        <v>0</v>
      </c>
      <c r="I155" s="664">
        <v>2</v>
      </c>
      <c r="J155" s="664">
        <v>133.63999999999999</v>
      </c>
      <c r="K155" s="677">
        <v>1</v>
      </c>
      <c r="L155" s="664">
        <v>2</v>
      </c>
      <c r="M155" s="665">
        <v>133.63999999999999</v>
      </c>
    </row>
    <row r="156" spans="1:13" ht="14.4" customHeight="1" x14ac:dyDescent="0.3">
      <c r="A156" s="660" t="s">
        <v>2884</v>
      </c>
      <c r="B156" s="661" t="s">
        <v>2779</v>
      </c>
      <c r="C156" s="661" t="s">
        <v>1821</v>
      </c>
      <c r="D156" s="661" t="s">
        <v>1822</v>
      </c>
      <c r="E156" s="661" t="s">
        <v>2781</v>
      </c>
      <c r="F156" s="664"/>
      <c r="G156" s="664"/>
      <c r="H156" s="677">
        <v>0</v>
      </c>
      <c r="I156" s="664">
        <v>10</v>
      </c>
      <c r="J156" s="664">
        <v>29912.3</v>
      </c>
      <c r="K156" s="677">
        <v>1</v>
      </c>
      <c r="L156" s="664">
        <v>10</v>
      </c>
      <c r="M156" s="665">
        <v>29912.3</v>
      </c>
    </row>
    <row r="157" spans="1:13" ht="14.4" customHeight="1" x14ac:dyDescent="0.3">
      <c r="A157" s="660" t="s">
        <v>2884</v>
      </c>
      <c r="B157" s="661" t="s">
        <v>2787</v>
      </c>
      <c r="C157" s="661" t="s">
        <v>1485</v>
      </c>
      <c r="D157" s="661" t="s">
        <v>1486</v>
      </c>
      <c r="E157" s="661" t="s">
        <v>1487</v>
      </c>
      <c r="F157" s="664"/>
      <c r="G157" s="664"/>
      <c r="H157" s="677">
        <v>0</v>
      </c>
      <c r="I157" s="664">
        <v>2</v>
      </c>
      <c r="J157" s="664">
        <v>62.64</v>
      </c>
      <c r="K157" s="677">
        <v>1</v>
      </c>
      <c r="L157" s="664">
        <v>2</v>
      </c>
      <c r="M157" s="665">
        <v>62.64</v>
      </c>
    </row>
    <row r="158" spans="1:13" ht="14.4" customHeight="1" x14ac:dyDescent="0.3">
      <c r="A158" s="660" t="s">
        <v>2884</v>
      </c>
      <c r="B158" s="661" t="s">
        <v>2791</v>
      </c>
      <c r="C158" s="661" t="s">
        <v>3478</v>
      </c>
      <c r="D158" s="661" t="s">
        <v>2792</v>
      </c>
      <c r="E158" s="661" t="s">
        <v>3479</v>
      </c>
      <c r="F158" s="664"/>
      <c r="G158" s="664"/>
      <c r="H158" s="677">
        <v>0</v>
      </c>
      <c r="I158" s="664">
        <v>2</v>
      </c>
      <c r="J158" s="664">
        <v>1074.24</v>
      </c>
      <c r="K158" s="677">
        <v>1</v>
      </c>
      <c r="L158" s="664">
        <v>2</v>
      </c>
      <c r="M158" s="665">
        <v>1074.24</v>
      </c>
    </row>
    <row r="159" spans="1:13" ht="14.4" customHeight="1" x14ac:dyDescent="0.3">
      <c r="A159" s="660" t="s">
        <v>2884</v>
      </c>
      <c r="B159" s="661" t="s">
        <v>2804</v>
      </c>
      <c r="C159" s="661" t="s">
        <v>1546</v>
      </c>
      <c r="D159" s="661" t="s">
        <v>1547</v>
      </c>
      <c r="E159" s="661" t="s">
        <v>2805</v>
      </c>
      <c r="F159" s="664"/>
      <c r="G159" s="664"/>
      <c r="H159" s="677">
        <v>0</v>
      </c>
      <c r="I159" s="664">
        <v>2</v>
      </c>
      <c r="J159" s="664">
        <v>131.97999999999999</v>
      </c>
      <c r="K159" s="677">
        <v>1</v>
      </c>
      <c r="L159" s="664">
        <v>2</v>
      </c>
      <c r="M159" s="665">
        <v>131.97999999999999</v>
      </c>
    </row>
    <row r="160" spans="1:13" ht="14.4" customHeight="1" x14ac:dyDescent="0.3">
      <c r="A160" s="660" t="s">
        <v>2884</v>
      </c>
      <c r="B160" s="661" t="s">
        <v>2804</v>
      </c>
      <c r="C160" s="661" t="s">
        <v>3087</v>
      </c>
      <c r="D160" s="661" t="s">
        <v>1607</v>
      </c>
      <c r="E160" s="661" t="s">
        <v>3088</v>
      </c>
      <c r="F160" s="664"/>
      <c r="G160" s="664"/>
      <c r="H160" s="677">
        <v>0</v>
      </c>
      <c r="I160" s="664">
        <v>1</v>
      </c>
      <c r="J160" s="664">
        <v>264</v>
      </c>
      <c r="K160" s="677">
        <v>1</v>
      </c>
      <c r="L160" s="664">
        <v>1</v>
      </c>
      <c r="M160" s="665">
        <v>264</v>
      </c>
    </row>
    <row r="161" spans="1:13" ht="14.4" customHeight="1" x14ac:dyDescent="0.3">
      <c r="A161" s="660" t="s">
        <v>2884</v>
      </c>
      <c r="B161" s="661" t="s">
        <v>2807</v>
      </c>
      <c r="C161" s="661" t="s">
        <v>1583</v>
      </c>
      <c r="D161" s="661" t="s">
        <v>1584</v>
      </c>
      <c r="E161" s="661" t="s">
        <v>1585</v>
      </c>
      <c r="F161" s="664"/>
      <c r="G161" s="664"/>
      <c r="H161" s="677">
        <v>0</v>
      </c>
      <c r="I161" s="664">
        <v>3</v>
      </c>
      <c r="J161" s="664">
        <v>396</v>
      </c>
      <c r="K161" s="677">
        <v>1</v>
      </c>
      <c r="L161" s="664">
        <v>3</v>
      </c>
      <c r="M161" s="665">
        <v>396</v>
      </c>
    </row>
    <row r="162" spans="1:13" ht="14.4" customHeight="1" x14ac:dyDescent="0.3">
      <c r="A162" s="660" t="s">
        <v>2884</v>
      </c>
      <c r="B162" s="661" t="s">
        <v>2807</v>
      </c>
      <c r="C162" s="661" t="s">
        <v>3492</v>
      </c>
      <c r="D162" s="661" t="s">
        <v>4419</v>
      </c>
      <c r="E162" s="661"/>
      <c r="F162" s="664"/>
      <c r="G162" s="664"/>
      <c r="H162" s="677"/>
      <c r="I162" s="664">
        <v>1</v>
      </c>
      <c r="J162" s="664">
        <v>0</v>
      </c>
      <c r="K162" s="677"/>
      <c r="L162" s="664">
        <v>1</v>
      </c>
      <c r="M162" s="665">
        <v>0</v>
      </c>
    </row>
    <row r="163" spans="1:13" ht="14.4" customHeight="1" x14ac:dyDescent="0.3">
      <c r="A163" s="660" t="s">
        <v>2884</v>
      </c>
      <c r="B163" s="661" t="s">
        <v>2810</v>
      </c>
      <c r="C163" s="661" t="s">
        <v>1455</v>
      </c>
      <c r="D163" s="661" t="s">
        <v>1456</v>
      </c>
      <c r="E163" s="661" t="s">
        <v>2811</v>
      </c>
      <c r="F163" s="664"/>
      <c r="G163" s="664"/>
      <c r="H163" s="677">
        <v>0</v>
      </c>
      <c r="I163" s="664">
        <v>3</v>
      </c>
      <c r="J163" s="664">
        <v>681.96</v>
      </c>
      <c r="K163" s="677">
        <v>1</v>
      </c>
      <c r="L163" s="664">
        <v>3</v>
      </c>
      <c r="M163" s="665">
        <v>681.96</v>
      </c>
    </row>
    <row r="164" spans="1:13" ht="14.4" customHeight="1" x14ac:dyDescent="0.3">
      <c r="A164" s="660" t="s">
        <v>2884</v>
      </c>
      <c r="B164" s="661" t="s">
        <v>2810</v>
      </c>
      <c r="C164" s="661" t="s">
        <v>1517</v>
      </c>
      <c r="D164" s="661" t="s">
        <v>1456</v>
      </c>
      <c r="E164" s="661" t="s">
        <v>1585</v>
      </c>
      <c r="F164" s="664"/>
      <c r="G164" s="664"/>
      <c r="H164" s="677">
        <v>0</v>
      </c>
      <c r="I164" s="664">
        <v>1</v>
      </c>
      <c r="J164" s="664">
        <v>113.66</v>
      </c>
      <c r="K164" s="677">
        <v>1</v>
      </c>
      <c r="L164" s="664">
        <v>1</v>
      </c>
      <c r="M164" s="665">
        <v>113.66</v>
      </c>
    </row>
    <row r="165" spans="1:13" ht="14.4" customHeight="1" x14ac:dyDescent="0.3">
      <c r="A165" s="660" t="s">
        <v>2885</v>
      </c>
      <c r="B165" s="661" t="s">
        <v>4410</v>
      </c>
      <c r="C165" s="661" t="s">
        <v>3586</v>
      </c>
      <c r="D165" s="661" t="s">
        <v>3587</v>
      </c>
      <c r="E165" s="661" t="s">
        <v>3588</v>
      </c>
      <c r="F165" s="664"/>
      <c r="G165" s="664"/>
      <c r="H165" s="677">
        <v>0</v>
      </c>
      <c r="I165" s="664">
        <v>1</v>
      </c>
      <c r="J165" s="664">
        <v>46.85</v>
      </c>
      <c r="K165" s="677">
        <v>1</v>
      </c>
      <c r="L165" s="664">
        <v>1</v>
      </c>
      <c r="M165" s="665">
        <v>46.85</v>
      </c>
    </row>
    <row r="166" spans="1:13" ht="14.4" customHeight="1" x14ac:dyDescent="0.3">
      <c r="A166" s="660" t="s">
        <v>2885</v>
      </c>
      <c r="B166" s="661" t="s">
        <v>2727</v>
      </c>
      <c r="C166" s="661" t="s">
        <v>3593</v>
      </c>
      <c r="D166" s="661" t="s">
        <v>1510</v>
      </c>
      <c r="E166" s="661" t="s">
        <v>1401</v>
      </c>
      <c r="F166" s="664"/>
      <c r="G166" s="664"/>
      <c r="H166" s="677">
        <v>0</v>
      </c>
      <c r="I166" s="664">
        <v>2</v>
      </c>
      <c r="J166" s="664">
        <v>203.38</v>
      </c>
      <c r="K166" s="677">
        <v>1</v>
      </c>
      <c r="L166" s="664">
        <v>2</v>
      </c>
      <c r="M166" s="665">
        <v>203.38</v>
      </c>
    </row>
    <row r="167" spans="1:13" ht="14.4" customHeight="1" x14ac:dyDescent="0.3">
      <c r="A167" s="660" t="s">
        <v>2885</v>
      </c>
      <c r="B167" s="661" t="s">
        <v>2729</v>
      </c>
      <c r="C167" s="661" t="s">
        <v>1590</v>
      </c>
      <c r="D167" s="661" t="s">
        <v>1479</v>
      </c>
      <c r="E167" s="661" t="s">
        <v>1591</v>
      </c>
      <c r="F167" s="664"/>
      <c r="G167" s="664"/>
      <c r="H167" s="677">
        <v>0</v>
      </c>
      <c r="I167" s="664">
        <v>14</v>
      </c>
      <c r="J167" s="664">
        <v>7607.46</v>
      </c>
      <c r="K167" s="677">
        <v>1</v>
      </c>
      <c r="L167" s="664">
        <v>14</v>
      </c>
      <c r="M167" s="665">
        <v>7607.46</v>
      </c>
    </row>
    <row r="168" spans="1:13" ht="14.4" customHeight="1" x14ac:dyDescent="0.3">
      <c r="A168" s="660" t="s">
        <v>2885</v>
      </c>
      <c r="B168" s="661" t="s">
        <v>2729</v>
      </c>
      <c r="C168" s="661" t="s">
        <v>1478</v>
      </c>
      <c r="D168" s="661" t="s">
        <v>1479</v>
      </c>
      <c r="E168" s="661" t="s">
        <v>1480</v>
      </c>
      <c r="F168" s="664"/>
      <c r="G168" s="664"/>
      <c r="H168" s="677">
        <v>0</v>
      </c>
      <c r="I168" s="664">
        <v>4</v>
      </c>
      <c r="J168" s="664">
        <v>3260.4</v>
      </c>
      <c r="K168" s="677">
        <v>1</v>
      </c>
      <c r="L168" s="664">
        <v>4</v>
      </c>
      <c r="M168" s="665">
        <v>3260.4</v>
      </c>
    </row>
    <row r="169" spans="1:13" ht="14.4" customHeight="1" x14ac:dyDescent="0.3">
      <c r="A169" s="660" t="s">
        <v>2885</v>
      </c>
      <c r="B169" s="661" t="s">
        <v>2729</v>
      </c>
      <c r="C169" s="661" t="s">
        <v>2360</v>
      </c>
      <c r="D169" s="661" t="s">
        <v>2361</v>
      </c>
      <c r="E169" s="661" t="s">
        <v>1480</v>
      </c>
      <c r="F169" s="664"/>
      <c r="G169" s="664"/>
      <c r="H169" s="677">
        <v>0</v>
      </c>
      <c r="I169" s="664">
        <v>12</v>
      </c>
      <c r="J169" s="664">
        <v>16627.439999999999</v>
      </c>
      <c r="K169" s="677">
        <v>1</v>
      </c>
      <c r="L169" s="664">
        <v>12</v>
      </c>
      <c r="M169" s="665">
        <v>16627.439999999999</v>
      </c>
    </row>
    <row r="170" spans="1:13" ht="14.4" customHeight="1" x14ac:dyDescent="0.3">
      <c r="A170" s="660" t="s">
        <v>2885</v>
      </c>
      <c r="B170" s="661" t="s">
        <v>2729</v>
      </c>
      <c r="C170" s="661" t="s">
        <v>2364</v>
      </c>
      <c r="D170" s="661" t="s">
        <v>2361</v>
      </c>
      <c r="E170" s="661" t="s">
        <v>1483</v>
      </c>
      <c r="F170" s="664"/>
      <c r="G170" s="664"/>
      <c r="H170" s="677">
        <v>0</v>
      </c>
      <c r="I170" s="664">
        <v>6</v>
      </c>
      <c r="J170" s="664">
        <v>11084.94</v>
      </c>
      <c r="K170" s="677">
        <v>1</v>
      </c>
      <c r="L170" s="664">
        <v>6</v>
      </c>
      <c r="M170" s="665">
        <v>11084.94</v>
      </c>
    </row>
    <row r="171" spans="1:13" ht="14.4" customHeight="1" x14ac:dyDescent="0.3">
      <c r="A171" s="660" t="s">
        <v>2885</v>
      </c>
      <c r="B171" s="661" t="s">
        <v>4413</v>
      </c>
      <c r="C171" s="661" t="s">
        <v>3576</v>
      </c>
      <c r="D171" s="661" t="s">
        <v>3577</v>
      </c>
      <c r="E171" s="661" t="s">
        <v>3578</v>
      </c>
      <c r="F171" s="664">
        <v>1</v>
      </c>
      <c r="G171" s="664">
        <v>0</v>
      </c>
      <c r="H171" s="677"/>
      <c r="I171" s="664"/>
      <c r="J171" s="664"/>
      <c r="K171" s="677"/>
      <c r="L171" s="664">
        <v>1</v>
      </c>
      <c r="M171" s="665">
        <v>0</v>
      </c>
    </row>
    <row r="172" spans="1:13" ht="14.4" customHeight="1" x14ac:dyDescent="0.3">
      <c r="A172" s="660" t="s">
        <v>2885</v>
      </c>
      <c r="B172" s="661" t="s">
        <v>4415</v>
      </c>
      <c r="C172" s="661" t="s">
        <v>3620</v>
      </c>
      <c r="D172" s="661" t="s">
        <v>3378</v>
      </c>
      <c r="E172" s="661" t="s">
        <v>3621</v>
      </c>
      <c r="F172" s="664">
        <v>2</v>
      </c>
      <c r="G172" s="664">
        <v>640.41999999999996</v>
      </c>
      <c r="H172" s="677">
        <v>1</v>
      </c>
      <c r="I172" s="664"/>
      <c r="J172" s="664"/>
      <c r="K172" s="677">
        <v>0</v>
      </c>
      <c r="L172" s="664">
        <v>2</v>
      </c>
      <c r="M172" s="665">
        <v>640.41999999999996</v>
      </c>
    </row>
    <row r="173" spans="1:13" ht="14.4" customHeight="1" x14ac:dyDescent="0.3">
      <c r="A173" s="660" t="s">
        <v>2885</v>
      </c>
      <c r="B173" s="661" t="s">
        <v>4415</v>
      </c>
      <c r="C173" s="661" t="s">
        <v>3622</v>
      </c>
      <c r="D173" s="661" t="s">
        <v>3623</v>
      </c>
      <c r="E173" s="661" t="s">
        <v>3379</v>
      </c>
      <c r="F173" s="664">
        <v>4</v>
      </c>
      <c r="G173" s="664">
        <v>640.4</v>
      </c>
      <c r="H173" s="677">
        <v>1</v>
      </c>
      <c r="I173" s="664"/>
      <c r="J173" s="664"/>
      <c r="K173" s="677">
        <v>0</v>
      </c>
      <c r="L173" s="664">
        <v>4</v>
      </c>
      <c r="M173" s="665">
        <v>640.4</v>
      </c>
    </row>
    <row r="174" spans="1:13" ht="14.4" customHeight="1" x14ac:dyDescent="0.3">
      <c r="A174" s="660" t="s">
        <v>2885</v>
      </c>
      <c r="B174" s="661" t="s">
        <v>2730</v>
      </c>
      <c r="C174" s="661" t="s">
        <v>3111</v>
      </c>
      <c r="D174" s="661" t="s">
        <v>1464</v>
      </c>
      <c r="E174" s="661" t="s">
        <v>3112</v>
      </c>
      <c r="F174" s="664"/>
      <c r="G174" s="664"/>
      <c r="H174" s="677">
        <v>0</v>
      </c>
      <c r="I174" s="664">
        <v>1</v>
      </c>
      <c r="J174" s="664">
        <v>144.01</v>
      </c>
      <c r="K174" s="677">
        <v>1</v>
      </c>
      <c r="L174" s="664">
        <v>1</v>
      </c>
      <c r="M174" s="665">
        <v>144.01</v>
      </c>
    </row>
    <row r="175" spans="1:13" ht="14.4" customHeight="1" x14ac:dyDescent="0.3">
      <c r="A175" s="660" t="s">
        <v>2885</v>
      </c>
      <c r="B175" s="661" t="s">
        <v>4420</v>
      </c>
      <c r="C175" s="661" t="s">
        <v>3595</v>
      </c>
      <c r="D175" s="661" t="s">
        <v>3596</v>
      </c>
      <c r="E175" s="661" t="s">
        <v>3597</v>
      </c>
      <c r="F175" s="664">
        <v>2</v>
      </c>
      <c r="G175" s="664">
        <v>918.6</v>
      </c>
      <c r="H175" s="677">
        <v>1</v>
      </c>
      <c r="I175" s="664"/>
      <c r="J175" s="664"/>
      <c r="K175" s="677">
        <v>0</v>
      </c>
      <c r="L175" s="664">
        <v>2</v>
      </c>
      <c r="M175" s="665">
        <v>918.6</v>
      </c>
    </row>
    <row r="176" spans="1:13" ht="14.4" customHeight="1" x14ac:dyDescent="0.3">
      <c r="A176" s="660" t="s">
        <v>2885</v>
      </c>
      <c r="B176" s="661" t="s">
        <v>2733</v>
      </c>
      <c r="C176" s="661" t="s">
        <v>3543</v>
      </c>
      <c r="D176" s="661" t="s">
        <v>3544</v>
      </c>
      <c r="E176" s="661" t="s">
        <v>3545</v>
      </c>
      <c r="F176" s="664">
        <v>1</v>
      </c>
      <c r="G176" s="664">
        <v>0</v>
      </c>
      <c r="H176" s="677"/>
      <c r="I176" s="664"/>
      <c r="J176" s="664"/>
      <c r="K176" s="677"/>
      <c r="L176" s="664">
        <v>1</v>
      </c>
      <c r="M176" s="665">
        <v>0</v>
      </c>
    </row>
    <row r="177" spans="1:13" ht="14.4" customHeight="1" x14ac:dyDescent="0.3">
      <c r="A177" s="660" t="s">
        <v>2885</v>
      </c>
      <c r="B177" s="661" t="s">
        <v>2733</v>
      </c>
      <c r="C177" s="661" t="s">
        <v>3541</v>
      </c>
      <c r="D177" s="661" t="s">
        <v>3542</v>
      </c>
      <c r="E177" s="661" t="s">
        <v>1585</v>
      </c>
      <c r="F177" s="664"/>
      <c r="G177" s="664"/>
      <c r="H177" s="677">
        <v>0</v>
      </c>
      <c r="I177" s="664">
        <v>2</v>
      </c>
      <c r="J177" s="664">
        <v>140.46</v>
      </c>
      <c r="K177" s="677">
        <v>1</v>
      </c>
      <c r="L177" s="664">
        <v>2</v>
      </c>
      <c r="M177" s="665">
        <v>140.46</v>
      </c>
    </row>
    <row r="178" spans="1:13" ht="14.4" customHeight="1" x14ac:dyDescent="0.3">
      <c r="A178" s="660" t="s">
        <v>2885</v>
      </c>
      <c r="B178" s="661" t="s">
        <v>2819</v>
      </c>
      <c r="C178" s="661" t="s">
        <v>3609</v>
      </c>
      <c r="D178" s="661" t="s">
        <v>3610</v>
      </c>
      <c r="E178" s="661" t="s">
        <v>3611</v>
      </c>
      <c r="F178" s="664">
        <v>1</v>
      </c>
      <c r="G178" s="664">
        <v>144.81</v>
      </c>
      <c r="H178" s="677">
        <v>1</v>
      </c>
      <c r="I178" s="664"/>
      <c r="J178" s="664"/>
      <c r="K178" s="677">
        <v>0</v>
      </c>
      <c r="L178" s="664">
        <v>1</v>
      </c>
      <c r="M178" s="665">
        <v>144.81</v>
      </c>
    </row>
    <row r="179" spans="1:13" ht="14.4" customHeight="1" x14ac:dyDescent="0.3">
      <c r="A179" s="660" t="s">
        <v>2885</v>
      </c>
      <c r="B179" s="661" t="s">
        <v>2820</v>
      </c>
      <c r="C179" s="661" t="s">
        <v>3624</v>
      </c>
      <c r="D179" s="661" t="s">
        <v>3625</v>
      </c>
      <c r="E179" s="661" t="s">
        <v>2953</v>
      </c>
      <c r="F179" s="664"/>
      <c r="G179" s="664"/>
      <c r="H179" s="677">
        <v>0</v>
      </c>
      <c r="I179" s="664">
        <v>3</v>
      </c>
      <c r="J179" s="664">
        <v>289.59000000000003</v>
      </c>
      <c r="K179" s="677">
        <v>1</v>
      </c>
      <c r="L179" s="664">
        <v>3</v>
      </c>
      <c r="M179" s="665">
        <v>289.59000000000003</v>
      </c>
    </row>
    <row r="180" spans="1:13" ht="14.4" customHeight="1" x14ac:dyDescent="0.3">
      <c r="A180" s="660" t="s">
        <v>2885</v>
      </c>
      <c r="B180" s="661" t="s">
        <v>2820</v>
      </c>
      <c r="C180" s="661" t="s">
        <v>3626</v>
      </c>
      <c r="D180" s="661" t="s">
        <v>3627</v>
      </c>
      <c r="E180" s="661" t="s">
        <v>3628</v>
      </c>
      <c r="F180" s="664">
        <v>1</v>
      </c>
      <c r="G180" s="664">
        <v>144.81</v>
      </c>
      <c r="H180" s="677">
        <v>1</v>
      </c>
      <c r="I180" s="664"/>
      <c r="J180" s="664"/>
      <c r="K180" s="677">
        <v>0</v>
      </c>
      <c r="L180" s="664">
        <v>1</v>
      </c>
      <c r="M180" s="665">
        <v>144.81</v>
      </c>
    </row>
    <row r="181" spans="1:13" ht="14.4" customHeight="1" x14ac:dyDescent="0.3">
      <c r="A181" s="660" t="s">
        <v>2885</v>
      </c>
      <c r="B181" s="661" t="s">
        <v>4421</v>
      </c>
      <c r="C181" s="661" t="s">
        <v>3613</v>
      </c>
      <c r="D181" s="661" t="s">
        <v>3614</v>
      </c>
      <c r="E181" s="661" t="s">
        <v>3206</v>
      </c>
      <c r="F181" s="664"/>
      <c r="G181" s="664"/>
      <c r="H181" s="677">
        <v>0</v>
      </c>
      <c r="I181" s="664">
        <v>1</v>
      </c>
      <c r="J181" s="664">
        <v>291.82</v>
      </c>
      <c r="K181" s="677">
        <v>1</v>
      </c>
      <c r="L181" s="664">
        <v>1</v>
      </c>
      <c r="M181" s="665">
        <v>291.82</v>
      </c>
    </row>
    <row r="182" spans="1:13" ht="14.4" customHeight="1" x14ac:dyDescent="0.3">
      <c r="A182" s="660" t="s">
        <v>2885</v>
      </c>
      <c r="B182" s="661" t="s">
        <v>4421</v>
      </c>
      <c r="C182" s="661" t="s">
        <v>3615</v>
      </c>
      <c r="D182" s="661" t="s">
        <v>3616</v>
      </c>
      <c r="E182" s="661" t="s">
        <v>945</v>
      </c>
      <c r="F182" s="664"/>
      <c r="G182" s="664"/>
      <c r="H182" s="677">
        <v>0</v>
      </c>
      <c r="I182" s="664">
        <v>3</v>
      </c>
      <c r="J182" s="664">
        <v>583.62</v>
      </c>
      <c r="K182" s="677">
        <v>1</v>
      </c>
      <c r="L182" s="664">
        <v>3</v>
      </c>
      <c r="M182" s="665">
        <v>583.62</v>
      </c>
    </row>
    <row r="183" spans="1:13" ht="14.4" customHeight="1" x14ac:dyDescent="0.3">
      <c r="A183" s="660" t="s">
        <v>2885</v>
      </c>
      <c r="B183" s="661" t="s">
        <v>4421</v>
      </c>
      <c r="C183" s="661" t="s">
        <v>3617</v>
      </c>
      <c r="D183" s="661" t="s">
        <v>3616</v>
      </c>
      <c r="E183" s="661" t="s">
        <v>3206</v>
      </c>
      <c r="F183" s="664"/>
      <c r="G183" s="664"/>
      <c r="H183" s="677">
        <v>0</v>
      </c>
      <c r="I183" s="664">
        <v>1</v>
      </c>
      <c r="J183" s="664">
        <v>583.62</v>
      </c>
      <c r="K183" s="677">
        <v>1</v>
      </c>
      <c r="L183" s="664">
        <v>1</v>
      </c>
      <c r="M183" s="665">
        <v>583.62</v>
      </c>
    </row>
    <row r="184" spans="1:13" ht="14.4" customHeight="1" x14ac:dyDescent="0.3">
      <c r="A184" s="660" t="s">
        <v>2885</v>
      </c>
      <c r="B184" s="661" t="s">
        <v>2824</v>
      </c>
      <c r="C184" s="661" t="s">
        <v>3636</v>
      </c>
      <c r="D184" s="661" t="s">
        <v>3637</v>
      </c>
      <c r="E184" s="661" t="s">
        <v>3638</v>
      </c>
      <c r="F184" s="664">
        <v>1</v>
      </c>
      <c r="G184" s="664">
        <v>0</v>
      </c>
      <c r="H184" s="677"/>
      <c r="I184" s="664"/>
      <c r="J184" s="664"/>
      <c r="K184" s="677"/>
      <c r="L184" s="664">
        <v>1</v>
      </c>
      <c r="M184" s="665">
        <v>0</v>
      </c>
    </row>
    <row r="185" spans="1:13" ht="14.4" customHeight="1" x14ac:dyDescent="0.3">
      <c r="A185" s="660" t="s">
        <v>2885</v>
      </c>
      <c r="B185" s="661" t="s">
        <v>2743</v>
      </c>
      <c r="C185" s="661" t="s">
        <v>3142</v>
      </c>
      <c r="D185" s="661" t="s">
        <v>3141</v>
      </c>
      <c r="E185" s="661" t="s">
        <v>1417</v>
      </c>
      <c r="F185" s="664"/>
      <c r="G185" s="664"/>
      <c r="H185" s="677">
        <v>0</v>
      </c>
      <c r="I185" s="664">
        <v>1</v>
      </c>
      <c r="J185" s="664">
        <v>208.19</v>
      </c>
      <c r="K185" s="677">
        <v>1</v>
      </c>
      <c r="L185" s="664">
        <v>1</v>
      </c>
      <c r="M185" s="665">
        <v>208.19</v>
      </c>
    </row>
    <row r="186" spans="1:13" ht="14.4" customHeight="1" x14ac:dyDescent="0.3">
      <c r="A186" s="660" t="s">
        <v>2885</v>
      </c>
      <c r="B186" s="661" t="s">
        <v>2743</v>
      </c>
      <c r="C186" s="661" t="s">
        <v>2367</v>
      </c>
      <c r="D186" s="661" t="s">
        <v>2368</v>
      </c>
      <c r="E186" s="661" t="s">
        <v>2825</v>
      </c>
      <c r="F186" s="664"/>
      <c r="G186" s="664"/>
      <c r="H186" s="677">
        <v>0</v>
      </c>
      <c r="I186" s="664">
        <v>1</v>
      </c>
      <c r="J186" s="664">
        <v>416.37</v>
      </c>
      <c r="K186" s="677">
        <v>1</v>
      </c>
      <c r="L186" s="664">
        <v>1</v>
      </c>
      <c r="M186" s="665">
        <v>416.37</v>
      </c>
    </row>
    <row r="187" spans="1:13" ht="14.4" customHeight="1" x14ac:dyDescent="0.3">
      <c r="A187" s="660" t="s">
        <v>2885</v>
      </c>
      <c r="B187" s="661" t="s">
        <v>4422</v>
      </c>
      <c r="C187" s="661" t="s">
        <v>3630</v>
      </c>
      <c r="D187" s="661" t="s">
        <v>3631</v>
      </c>
      <c r="E187" s="661" t="s">
        <v>3632</v>
      </c>
      <c r="F187" s="664"/>
      <c r="G187" s="664"/>
      <c r="H187" s="677">
        <v>0</v>
      </c>
      <c r="I187" s="664">
        <v>1</v>
      </c>
      <c r="J187" s="664">
        <v>579.30999999999995</v>
      </c>
      <c r="K187" s="677">
        <v>1</v>
      </c>
      <c r="L187" s="664">
        <v>1</v>
      </c>
      <c r="M187" s="665">
        <v>579.30999999999995</v>
      </c>
    </row>
    <row r="188" spans="1:13" ht="14.4" customHeight="1" x14ac:dyDescent="0.3">
      <c r="A188" s="660" t="s">
        <v>2885</v>
      </c>
      <c r="B188" s="661" t="s">
        <v>2744</v>
      </c>
      <c r="C188" s="661" t="s">
        <v>3634</v>
      </c>
      <c r="D188" s="661" t="s">
        <v>1468</v>
      </c>
      <c r="E188" s="661" t="s">
        <v>3635</v>
      </c>
      <c r="F188" s="664"/>
      <c r="G188" s="664"/>
      <c r="H188" s="677">
        <v>0</v>
      </c>
      <c r="I188" s="664">
        <v>1</v>
      </c>
      <c r="J188" s="664">
        <v>438.49</v>
      </c>
      <c r="K188" s="677">
        <v>1</v>
      </c>
      <c r="L188" s="664">
        <v>1</v>
      </c>
      <c r="M188" s="665">
        <v>438.49</v>
      </c>
    </row>
    <row r="189" spans="1:13" ht="14.4" customHeight="1" x14ac:dyDescent="0.3">
      <c r="A189" s="660" t="s">
        <v>2885</v>
      </c>
      <c r="B189" s="661" t="s">
        <v>2754</v>
      </c>
      <c r="C189" s="661" t="s">
        <v>3413</v>
      </c>
      <c r="D189" s="661" t="s">
        <v>3414</v>
      </c>
      <c r="E189" s="661" t="s">
        <v>2755</v>
      </c>
      <c r="F189" s="664"/>
      <c r="G189" s="664"/>
      <c r="H189" s="677">
        <v>0</v>
      </c>
      <c r="I189" s="664">
        <v>3</v>
      </c>
      <c r="J189" s="664">
        <v>439.56000000000006</v>
      </c>
      <c r="K189" s="677">
        <v>1</v>
      </c>
      <c r="L189" s="664">
        <v>3</v>
      </c>
      <c r="M189" s="665">
        <v>439.56000000000006</v>
      </c>
    </row>
    <row r="190" spans="1:13" ht="14.4" customHeight="1" x14ac:dyDescent="0.3">
      <c r="A190" s="660" t="s">
        <v>2885</v>
      </c>
      <c r="B190" s="661" t="s">
        <v>2762</v>
      </c>
      <c r="C190" s="661" t="s">
        <v>1719</v>
      </c>
      <c r="D190" s="661" t="s">
        <v>1720</v>
      </c>
      <c r="E190" s="661" t="s">
        <v>2763</v>
      </c>
      <c r="F190" s="664"/>
      <c r="G190" s="664"/>
      <c r="H190" s="677">
        <v>0</v>
      </c>
      <c r="I190" s="664">
        <v>2</v>
      </c>
      <c r="J190" s="664">
        <v>223.44</v>
      </c>
      <c r="K190" s="677">
        <v>1</v>
      </c>
      <c r="L190" s="664">
        <v>2</v>
      </c>
      <c r="M190" s="665">
        <v>223.44</v>
      </c>
    </row>
    <row r="191" spans="1:13" ht="14.4" customHeight="1" x14ac:dyDescent="0.3">
      <c r="A191" s="660" t="s">
        <v>2885</v>
      </c>
      <c r="B191" s="661" t="s">
        <v>2762</v>
      </c>
      <c r="C191" s="661" t="s">
        <v>3574</v>
      </c>
      <c r="D191" s="661" t="s">
        <v>1720</v>
      </c>
      <c r="E191" s="661" t="s">
        <v>3575</v>
      </c>
      <c r="F191" s="664"/>
      <c r="G191" s="664"/>
      <c r="H191" s="677"/>
      <c r="I191" s="664">
        <v>2</v>
      </c>
      <c r="J191" s="664">
        <v>0</v>
      </c>
      <c r="K191" s="677"/>
      <c r="L191" s="664">
        <v>2</v>
      </c>
      <c r="M191" s="665">
        <v>0</v>
      </c>
    </row>
    <row r="192" spans="1:13" ht="14.4" customHeight="1" x14ac:dyDescent="0.3">
      <c r="A192" s="660" t="s">
        <v>2885</v>
      </c>
      <c r="B192" s="661" t="s">
        <v>2774</v>
      </c>
      <c r="C192" s="661" t="s">
        <v>3546</v>
      </c>
      <c r="D192" s="661" t="s">
        <v>3547</v>
      </c>
      <c r="E192" s="661" t="s">
        <v>3548</v>
      </c>
      <c r="F192" s="664"/>
      <c r="G192" s="664"/>
      <c r="H192" s="677">
        <v>0</v>
      </c>
      <c r="I192" s="664">
        <v>2</v>
      </c>
      <c r="J192" s="664">
        <v>104.8</v>
      </c>
      <c r="K192" s="677">
        <v>1</v>
      </c>
      <c r="L192" s="664">
        <v>2</v>
      </c>
      <c r="M192" s="665">
        <v>104.8</v>
      </c>
    </row>
    <row r="193" spans="1:13" ht="14.4" customHeight="1" x14ac:dyDescent="0.3">
      <c r="A193" s="660" t="s">
        <v>2885</v>
      </c>
      <c r="B193" s="661" t="s">
        <v>2779</v>
      </c>
      <c r="C193" s="661" t="s">
        <v>1821</v>
      </c>
      <c r="D193" s="661" t="s">
        <v>1822</v>
      </c>
      <c r="E193" s="661" t="s">
        <v>2781</v>
      </c>
      <c r="F193" s="664"/>
      <c r="G193" s="664"/>
      <c r="H193" s="677">
        <v>0</v>
      </c>
      <c r="I193" s="664">
        <v>4</v>
      </c>
      <c r="J193" s="664">
        <v>11964.92</v>
      </c>
      <c r="K193" s="677">
        <v>1</v>
      </c>
      <c r="L193" s="664">
        <v>4</v>
      </c>
      <c r="M193" s="665">
        <v>11964.92</v>
      </c>
    </row>
    <row r="194" spans="1:13" ht="14.4" customHeight="1" x14ac:dyDescent="0.3">
      <c r="A194" s="660" t="s">
        <v>2885</v>
      </c>
      <c r="B194" s="661" t="s">
        <v>2779</v>
      </c>
      <c r="C194" s="661" t="s">
        <v>2982</v>
      </c>
      <c r="D194" s="661" t="s">
        <v>1822</v>
      </c>
      <c r="E194" s="661" t="s">
        <v>2983</v>
      </c>
      <c r="F194" s="664"/>
      <c r="G194" s="664"/>
      <c r="H194" s="677">
        <v>0</v>
      </c>
      <c r="I194" s="664">
        <v>1</v>
      </c>
      <c r="J194" s="664">
        <v>748.21</v>
      </c>
      <c r="K194" s="677">
        <v>1</v>
      </c>
      <c r="L194" s="664">
        <v>1</v>
      </c>
      <c r="M194" s="665">
        <v>748.21</v>
      </c>
    </row>
    <row r="195" spans="1:13" ht="14.4" customHeight="1" x14ac:dyDescent="0.3">
      <c r="A195" s="660" t="s">
        <v>2885</v>
      </c>
      <c r="B195" s="661" t="s">
        <v>2784</v>
      </c>
      <c r="C195" s="661" t="s">
        <v>1622</v>
      </c>
      <c r="D195" s="661" t="s">
        <v>1623</v>
      </c>
      <c r="E195" s="661" t="s">
        <v>1991</v>
      </c>
      <c r="F195" s="664"/>
      <c r="G195" s="664"/>
      <c r="H195" s="677">
        <v>0</v>
      </c>
      <c r="I195" s="664">
        <v>15</v>
      </c>
      <c r="J195" s="664">
        <v>21408.450000000004</v>
      </c>
      <c r="K195" s="677">
        <v>1</v>
      </c>
      <c r="L195" s="664">
        <v>15</v>
      </c>
      <c r="M195" s="665">
        <v>21408.450000000004</v>
      </c>
    </row>
    <row r="196" spans="1:13" ht="14.4" customHeight="1" x14ac:dyDescent="0.3">
      <c r="A196" s="660" t="s">
        <v>2885</v>
      </c>
      <c r="B196" s="661" t="s">
        <v>4423</v>
      </c>
      <c r="C196" s="661" t="s">
        <v>3590</v>
      </c>
      <c r="D196" s="661" t="s">
        <v>3591</v>
      </c>
      <c r="E196" s="661" t="s">
        <v>3592</v>
      </c>
      <c r="F196" s="664"/>
      <c r="G196" s="664"/>
      <c r="H196" s="677">
        <v>0</v>
      </c>
      <c r="I196" s="664">
        <v>1</v>
      </c>
      <c r="J196" s="664">
        <v>193.68</v>
      </c>
      <c r="K196" s="677">
        <v>1</v>
      </c>
      <c r="L196" s="664">
        <v>1</v>
      </c>
      <c r="M196" s="665">
        <v>193.68</v>
      </c>
    </row>
    <row r="197" spans="1:13" ht="14.4" customHeight="1" x14ac:dyDescent="0.3">
      <c r="A197" s="660" t="s">
        <v>2885</v>
      </c>
      <c r="B197" s="661" t="s">
        <v>2842</v>
      </c>
      <c r="C197" s="661" t="s">
        <v>3602</v>
      </c>
      <c r="D197" s="661" t="s">
        <v>2341</v>
      </c>
      <c r="E197" s="661" t="s">
        <v>3123</v>
      </c>
      <c r="F197" s="664"/>
      <c r="G197" s="664"/>
      <c r="H197" s="677"/>
      <c r="I197" s="664">
        <v>1</v>
      </c>
      <c r="J197" s="664">
        <v>0</v>
      </c>
      <c r="K197" s="677"/>
      <c r="L197" s="664">
        <v>1</v>
      </c>
      <c r="M197" s="665">
        <v>0</v>
      </c>
    </row>
    <row r="198" spans="1:13" ht="14.4" customHeight="1" x14ac:dyDescent="0.3">
      <c r="A198" s="660" t="s">
        <v>2885</v>
      </c>
      <c r="B198" s="661" t="s">
        <v>2787</v>
      </c>
      <c r="C198" s="661" t="s">
        <v>2356</v>
      </c>
      <c r="D198" s="661" t="s">
        <v>2357</v>
      </c>
      <c r="E198" s="661" t="s">
        <v>2844</v>
      </c>
      <c r="F198" s="664"/>
      <c r="G198" s="664"/>
      <c r="H198" s="677">
        <v>0</v>
      </c>
      <c r="I198" s="664">
        <v>6</v>
      </c>
      <c r="J198" s="664">
        <v>939.66000000000008</v>
      </c>
      <c r="K198" s="677">
        <v>1</v>
      </c>
      <c r="L198" s="664">
        <v>6</v>
      </c>
      <c r="M198" s="665">
        <v>939.66000000000008</v>
      </c>
    </row>
    <row r="199" spans="1:13" ht="14.4" customHeight="1" x14ac:dyDescent="0.3">
      <c r="A199" s="660" t="s">
        <v>2885</v>
      </c>
      <c r="B199" s="661" t="s">
        <v>2791</v>
      </c>
      <c r="C199" s="661" t="s">
        <v>3431</v>
      </c>
      <c r="D199" s="661" t="s">
        <v>2794</v>
      </c>
      <c r="E199" s="661" t="s">
        <v>3432</v>
      </c>
      <c r="F199" s="664"/>
      <c r="G199" s="664"/>
      <c r="H199" s="677">
        <v>0</v>
      </c>
      <c r="I199" s="664">
        <v>5</v>
      </c>
      <c r="J199" s="664">
        <v>4242.4500000000007</v>
      </c>
      <c r="K199" s="677">
        <v>1</v>
      </c>
      <c r="L199" s="664">
        <v>5</v>
      </c>
      <c r="M199" s="665">
        <v>4242.4500000000007</v>
      </c>
    </row>
    <row r="200" spans="1:13" ht="14.4" customHeight="1" x14ac:dyDescent="0.3">
      <c r="A200" s="660" t="s">
        <v>2885</v>
      </c>
      <c r="B200" s="661" t="s">
        <v>2791</v>
      </c>
      <c r="C200" s="661" t="s">
        <v>3362</v>
      </c>
      <c r="D200" s="661" t="s">
        <v>3363</v>
      </c>
      <c r="E200" s="661" t="s">
        <v>3364</v>
      </c>
      <c r="F200" s="664"/>
      <c r="G200" s="664"/>
      <c r="H200" s="677">
        <v>0</v>
      </c>
      <c r="I200" s="664">
        <v>3</v>
      </c>
      <c r="J200" s="664">
        <v>1434.21</v>
      </c>
      <c r="K200" s="677">
        <v>1</v>
      </c>
      <c r="L200" s="664">
        <v>3</v>
      </c>
      <c r="M200" s="665">
        <v>1434.21</v>
      </c>
    </row>
    <row r="201" spans="1:13" ht="14.4" customHeight="1" x14ac:dyDescent="0.3">
      <c r="A201" s="660" t="s">
        <v>2885</v>
      </c>
      <c r="B201" s="661" t="s">
        <v>2796</v>
      </c>
      <c r="C201" s="661" t="s">
        <v>3618</v>
      </c>
      <c r="D201" s="661" t="s">
        <v>1551</v>
      </c>
      <c r="E201" s="661" t="s">
        <v>3619</v>
      </c>
      <c r="F201" s="664"/>
      <c r="G201" s="664"/>
      <c r="H201" s="677">
        <v>0</v>
      </c>
      <c r="I201" s="664">
        <v>2</v>
      </c>
      <c r="J201" s="664">
        <v>2572.4</v>
      </c>
      <c r="K201" s="677">
        <v>1</v>
      </c>
      <c r="L201" s="664">
        <v>2</v>
      </c>
      <c r="M201" s="665">
        <v>2572.4</v>
      </c>
    </row>
    <row r="202" spans="1:13" ht="14.4" customHeight="1" x14ac:dyDescent="0.3">
      <c r="A202" s="660" t="s">
        <v>2885</v>
      </c>
      <c r="B202" s="661" t="s">
        <v>2796</v>
      </c>
      <c r="C202" s="661" t="s">
        <v>3198</v>
      </c>
      <c r="D202" s="661" t="s">
        <v>3199</v>
      </c>
      <c r="E202" s="661" t="s">
        <v>3200</v>
      </c>
      <c r="F202" s="664"/>
      <c r="G202" s="664"/>
      <c r="H202" s="677">
        <v>0</v>
      </c>
      <c r="I202" s="664">
        <v>9</v>
      </c>
      <c r="J202" s="664">
        <v>15439.320000000002</v>
      </c>
      <c r="K202" s="677">
        <v>1</v>
      </c>
      <c r="L202" s="664">
        <v>9</v>
      </c>
      <c r="M202" s="665">
        <v>15439.320000000002</v>
      </c>
    </row>
    <row r="203" spans="1:13" ht="14.4" customHeight="1" x14ac:dyDescent="0.3">
      <c r="A203" s="660" t="s">
        <v>2885</v>
      </c>
      <c r="B203" s="661" t="s">
        <v>2804</v>
      </c>
      <c r="C203" s="661" t="s">
        <v>3549</v>
      </c>
      <c r="D203" s="661" t="s">
        <v>1607</v>
      </c>
      <c r="E203" s="661" t="s">
        <v>2620</v>
      </c>
      <c r="F203" s="664"/>
      <c r="G203" s="664"/>
      <c r="H203" s="677">
        <v>0</v>
      </c>
      <c r="I203" s="664">
        <v>1</v>
      </c>
      <c r="J203" s="664">
        <v>264</v>
      </c>
      <c r="K203" s="677">
        <v>1</v>
      </c>
      <c r="L203" s="664">
        <v>1</v>
      </c>
      <c r="M203" s="665">
        <v>264</v>
      </c>
    </row>
    <row r="204" spans="1:13" ht="14.4" customHeight="1" x14ac:dyDescent="0.3">
      <c r="A204" s="660" t="s">
        <v>2885</v>
      </c>
      <c r="B204" s="661" t="s">
        <v>2804</v>
      </c>
      <c r="C204" s="661" t="s">
        <v>1546</v>
      </c>
      <c r="D204" s="661" t="s">
        <v>1547</v>
      </c>
      <c r="E204" s="661" t="s">
        <v>2805</v>
      </c>
      <c r="F204" s="664"/>
      <c r="G204" s="664"/>
      <c r="H204" s="677">
        <v>0</v>
      </c>
      <c r="I204" s="664">
        <v>2</v>
      </c>
      <c r="J204" s="664">
        <v>131.97999999999999</v>
      </c>
      <c r="K204" s="677">
        <v>1</v>
      </c>
      <c r="L204" s="664">
        <v>2</v>
      </c>
      <c r="M204" s="665">
        <v>131.97999999999999</v>
      </c>
    </row>
    <row r="205" spans="1:13" ht="14.4" customHeight="1" x14ac:dyDescent="0.3">
      <c r="A205" s="660" t="s">
        <v>2885</v>
      </c>
      <c r="B205" s="661" t="s">
        <v>2804</v>
      </c>
      <c r="C205" s="661" t="s">
        <v>3087</v>
      </c>
      <c r="D205" s="661" t="s">
        <v>1607</v>
      </c>
      <c r="E205" s="661" t="s">
        <v>3088</v>
      </c>
      <c r="F205" s="664"/>
      <c r="G205" s="664"/>
      <c r="H205" s="677">
        <v>0</v>
      </c>
      <c r="I205" s="664">
        <v>4</v>
      </c>
      <c r="J205" s="664">
        <v>1056</v>
      </c>
      <c r="K205" s="677">
        <v>1</v>
      </c>
      <c r="L205" s="664">
        <v>4</v>
      </c>
      <c r="M205" s="665">
        <v>1056</v>
      </c>
    </row>
    <row r="206" spans="1:13" ht="14.4" customHeight="1" x14ac:dyDescent="0.3">
      <c r="A206" s="660" t="s">
        <v>2885</v>
      </c>
      <c r="B206" s="661" t="s">
        <v>2804</v>
      </c>
      <c r="C206" s="661" t="s">
        <v>3550</v>
      </c>
      <c r="D206" s="661" t="s">
        <v>3551</v>
      </c>
      <c r="E206" s="661" t="s">
        <v>1417</v>
      </c>
      <c r="F206" s="664">
        <v>1</v>
      </c>
      <c r="G206" s="664">
        <v>0</v>
      </c>
      <c r="H206" s="677"/>
      <c r="I206" s="664"/>
      <c r="J206" s="664"/>
      <c r="K206" s="677"/>
      <c r="L206" s="664">
        <v>1</v>
      </c>
      <c r="M206" s="665">
        <v>0</v>
      </c>
    </row>
    <row r="207" spans="1:13" ht="14.4" customHeight="1" x14ac:dyDescent="0.3">
      <c r="A207" s="660" t="s">
        <v>2885</v>
      </c>
      <c r="B207" s="661" t="s">
        <v>2804</v>
      </c>
      <c r="C207" s="661" t="s">
        <v>3552</v>
      </c>
      <c r="D207" s="661" t="s">
        <v>1607</v>
      </c>
      <c r="E207" s="661" t="s">
        <v>3088</v>
      </c>
      <c r="F207" s="664"/>
      <c r="G207" s="664"/>
      <c r="H207" s="677">
        <v>0</v>
      </c>
      <c r="I207" s="664">
        <v>1</v>
      </c>
      <c r="J207" s="664">
        <v>264</v>
      </c>
      <c r="K207" s="677">
        <v>1</v>
      </c>
      <c r="L207" s="664">
        <v>1</v>
      </c>
      <c r="M207" s="665">
        <v>264</v>
      </c>
    </row>
    <row r="208" spans="1:13" ht="14.4" customHeight="1" x14ac:dyDescent="0.3">
      <c r="A208" s="660" t="s">
        <v>2885</v>
      </c>
      <c r="B208" s="661" t="s">
        <v>2810</v>
      </c>
      <c r="C208" s="661" t="s">
        <v>1455</v>
      </c>
      <c r="D208" s="661" t="s">
        <v>1456</v>
      </c>
      <c r="E208" s="661" t="s">
        <v>2811</v>
      </c>
      <c r="F208" s="664"/>
      <c r="G208" s="664"/>
      <c r="H208" s="677">
        <v>0</v>
      </c>
      <c r="I208" s="664">
        <v>3</v>
      </c>
      <c r="J208" s="664">
        <v>681.96</v>
      </c>
      <c r="K208" s="677">
        <v>1</v>
      </c>
      <c r="L208" s="664">
        <v>3</v>
      </c>
      <c r="M208" s="665">
        <v>681.96</v>
      </c>
    </row>
    <row r="209" spans="1:13" ht="14.4" customHeight="1" x14ac:dyDescent="0.3">
      <c r="A209" s="660" t="s">
        <v>2885</v>
      </c>
      <c r="B209" s="661" t="s">
        <v>2810</v>
      </c>
      <c r="C209" s="661" t="s">
        <v>1951</v>
      </c>
      <c r="D209" s="661" t="s">
        <v>1456</v>
      </c>
      <c r="E209" s="661" t="s">
        <v>1952</v>
      </c>
      <c r="F209" s="664"/>
      <c r="G209" s="664"/>
      <c r="H209" s="677">
        <v>0</v>
      </c>
      <c r="I209" s="664">
        <v>1</v>
      </c>
      <c r="J209" s="664">
        <v>340.97</v>
      </c>
      <c r="K209" s="677">
        <v>1</v>
      </c>
      <c r="L209" s="664">
        <v>1</v>
      </c>
      <c r="M209" s="665">
        <v>340.97</v>
      </c>
    </row>
    <row r="210" spans="1:13" ht="14.4" customHeight="1" x14ac:dyDescent="0.3">
      <c r="A210" s="660" t="s">
        <v>2886</v>
      </c>
      <c r="B210" s="661" t="s">
        <v>2720</v>
      </c>
      <c r="C210" s="661" t="s">
        <v>2971</v>
      </c>
      <c r="D210" s="661" t="s">
        <v>2972</v>
      </c>
      <c r="E210" s="661" t="s">
        <v>2973</v>
      </c>
      <c r="F210" s="664"/>
      <c r="G210" s="664"/>
      <c r="H210" s="677">
        <v>0</v>
      </c>
      <c r="I210" s="664">
        <v>1</v>
      </c>
      <c r="J210" s="664">
        <v>46.85</v>
      </c>
      <c r="K210" s="677">
        <v>1</v>
      </c>
      <c r="L210" s="664">
        <v>1</v>
      </c>
      <c r="M210" s="665">
        <v>46.85</v>
      </c>
    </row>
    <row r="211" spans="1:13" ht="14.4" customHeight="1" x14ac:dyDescent="0.3">
      <c r="A211" s="660" t="s">
        <v>2887</v>
      </c>
      <c r="B211" s="661" t="s">
        <v>2722</v>
      </c>
      <c r="C211" s="661" t="s">
        <v>1599</v>
      </c>
      <c r="D211" s="661" t="s">
        <v>1600</v>
      </c>
      <c r="E211" s="661" t="s">
        <v>1601</v>
      </c>
      <c r="F211" s="664"/>
      <c r="G211" s="664"/>
      <c r="H211" s="677">
        <v>0</v>
      </c>
      <c r="I211" s="664">
        <v>4</v>
      </c>
      <c r="J211" s="664">
        <v>1903.08</v>
      </c>
      <c r="K211" s="677">
        <v>1</v>
      </c>
      <c r="L211" s="664">
        <v>4</v>
      </c>
      <c r="M211" s="665">
        <v>1903.08</v>
      </c>
    </row>
    <row r="212" spans="1:13" ht="14.4" customHeight="1" x14ac:dyDescent="0.3">
      <c r="A212" s="660" t="s">
        <v>2887</v>
      </c>
      <c r="B212" s="661" t="s">
        <v>2722</v>
      </c>
      <c r="C212" s="661" t="s">
        <v>3709</v>
      </c>
      <c r="D212" s="661" t="s">
        <v>3710</v>
      </c>
      <c r="E212" s="661" t="s">
        <v>3711</v>
      </c>
      <c r="F212" s="664"/>
      <c r="G212" s="664"/>
      <c r="H212" s="677">
        <v>0</v>
      </c>
      <c r="I212" s="664">
        <v>1</v>
      </c>
      <c r="J212" s="664">
        <v>1300.49</v>
      </c>
      <c r="K212" s="677">
        <v>1</v>
      </c>
      <c r="L212" s="664">
        <v>1</v>
      </c>
      <c r="M212" s="665">
        <v>1300.49</v>
      </c>
    </row>
    <row r="213" spans="1:13" ht="14.4" customHeight="1" x14ac:dyDescent="0.3">
      <c r="A213" s="660" t="s">
        <v>2887</v>
      </c>
      <c r="B213" s="661" t="s">
        <v>2729</v>
      </c>
      <c r="C213" s="661" t="s">
        <v>1590</v>
      </c>
      <c r="D213" s="661" t="s">
        <v>1479</v>
      </c>
      <c r="E213" s="661" t="s">
        <v>1591</v>
      </c>
      <c r="F213" s="664"/>
      <c r="G213" s="664"/>
      <c r="H213" s="677">
        <v>0</v>
      </c>
      <c r="I213" s="664">
        <v>3</v>
      </c>
      <c r="J213" s="664">
        <v>1630.17</v>
      </c>
      <c r="K213" s="677">
        <v>1</v>
      </c>
      <c r="L213" s="664">
        <v>3</v>
      </c>
      <c r="M213" s="665">
        <v>1630.17</v>
      </c>
    </row>
    <row r="214" spans="1:13" ht="14.4" customHeight="1" x14ac:dyDescent="0.3">
      <c r="A214" s="660" t="s">
        <v>2887</v>
      </c>
      <c r="B214" s="661" t="s">
        <v>2729</v>
      </c>
      <c r="C214" s="661" t="s">
        <v>1478</v>
      </c>
      <c r="D214" s="661" t="s">
        <v>1479</v>
      </c>
      <c r="E214" s="661" t="s">
        <v>1480</v>
      </c>
      <c r="F214" s="664"/>
      <c r="G214" s="664"/>
      <c r="H214" s="677">
        <v>0</v>
      </c>
      <c r="I214" s="664">
        <v>6</v>
      </c>
      <c r="J214" s="664">
        <v>4890.6000000000004</v>
      </c>
      <c r="K214" s="677">
        <v>1</v>
      </c>
      <c r="L214" s="664">
        <v>6</v>
      </c>
      <c r="M214" s="665">
        <v>4890.6000000000004</v>
      </c>
    </row>
    <row r="215" spans="1:13" ht="14.4" customHeight="1" x14ac:dyDescent="0.3">
      <c r="A215" s="660" t="s">
        <v>2887</v>
      </c>
      <c r="B215" s="661" t="s">
        <v>2729</v>
      </c>
      <c r="C215" s="661" t="s">
        <v>1482</v>
      </c>
      <c r="D215" s="661" t="s">
        <v>1479</v>
      </c>
      <c r="E215" s="661" t="s">
        <v>1483</v>
      </c>
      <c r="F215" s="664"/>
      <c r="G215" s="664"/>
      <c r="H215" s="677">
        <v>0</v>
      </c>
      <c r="I215" s="664">
        <v>4</v>
      </c>
      <c r="J215" s="664">
        <v>3694.96</v>
      </c>
      <c r="K215" s="677">
        <v>1</v>
      </c>
      <c r="L215" s="664">
        <v>4</v>
      </c>
      <c r="M215" s="665">
        <v>3694.96</v>
      </c>
    </row>
    <row r="216" spans="1:13" ht="14.4" customHeight="1" x14ac:dyDescent="0.3">
      <c r="A216" s="660" t="s">
        <v>2887</v>
      </c>
      <c r="B216" s="661" t="s">
        <v>2729</v>
      </c>
      <c r="C216" s="661" t="s">
        <v>2360</v>
      </c>
      <c r="D216" s="661" t="s">
        <v>2361</v>
      </c>
      <c r="E216" s="661" t="s">
        <v>1480</v>
      </c>
      <c r="F216" s="664"/>
      <c r="G216" s="664"/>
      <c r="H216" s="677">
        <v>0</v>
      </c>
      <c r="I216" s="664">
        <v>2</v>
      </c>
      <c r="J216" s="664">
        <v>2771.24</v>
      </c>
      <c r="K216" s="677">
        <v>1</v>
      </c>
      <c r="L216" s="664">
        <v>2</v>
      </c>
      <c r="M216" s="665">
        <v>2771.24</v>
      </c>
    </row>
    <row r="217" spans="1:13" ht="14.4" customHeight="1" x14ac:dyDescent="0.3">
      <c r="A217" s="660" t="s">
        <v>2887</v>
      </c>
      <c r="B217" s="661" t="s">
        <v>4413</v>
      </c>
      <c r="C217" s="661" t="s">
        <v>3694</v>
      </c>
      <c r="D217" s="661" t="s">
        <v>3695</v>
      </c>
      <c r="E217" s="661" t="s">
        <v>3696</v>
      </c>
      <c r="F217" s="664"/>
      <c r="G217" s="664"/>
      <c r="H217" s="677">
        <v>0</v>
      </c>
      <c r="I217" s="664">
        <v>1</v>
      </c>
      <c r="J217" s="664">
        <v>186.87</v>
      </c>
      <c r="K217" s="677">
        <v>1</v>
      </c>
      <c r="L217" s="664">
        <v>1</v>
      </c>
      <c r="M217" s="665">
        <v>186.87</v>
      </c>
    </row>
    <row r="218" spans="1:13" ht="14.4" customHeight="1" x14ac:dyDescent="0.3">
      <c r="A218" s="660" t="s">
        <v>2887</v>
      </c>
      <c r="B218" s="661" t="s">
        <v>4421</v>
      </c>
      <c r="C218" s="661" t="s">
        <v>3617</v>
      </c>
      <c r="D218" s="661" t="s">
        <v>3616</v>
      </c>
      <c r="E218" s="661" t="s">
        <v>3206</v>
      </c>
      <c r="F218" s="664"/>
      <c r="G218" s="664"/>
      <c r="H218" s="677">
        <v>0</v>
      </c>
      <c r="I218" s="664">
        <v>1</v>
      </c>
      <c r="J218" s="664">
        <v>583.62</v>
      </c>
      <c r="K218" s="677">
        <v>1</v>
      </c>
      <c r="L218" s="664">
        <v>1</v>
      </c>
      <c r="M218" s="665">
        <v>583.62</v>
      </c>
    </row>
    <row r="219" spans="1:13" ht="14.4" customHeight="1" x14ac:dyDescent="0.3">
      <c r="A219" s="660" t="s">
        <v>2887</v>
      </c>
      <c r="B219" s="661" t="s">
        <v>2828</v>
      </c>
      <c r="C219" s="661" t="s">
        <v>3678</v>
      </c>
      <c r="D219" s="661" t="s">
        <v>3679</v>
      </c>
      <c r="E219" s="661" t="s">
        <v>3680</v>
      </c>
      <c r="F219" s="664"/>
      <c r="G219" s="664"/>
      <c r="H219" s="677">
        <v>0</v>
      </c>
      <c r="I219" s="664">
        <v>1</v>
      </c>
      <c r="J219" s="664">
        <v>556.04</v>
      </c>
      <c r="K219" s="677">
        <v>1</v>
      </c>
      <c r="L219" s="664">
        <v>1</v>
      </c>
      <c r="M219" s="665">
        <v>556.04</v>
      </c>
    </row>
    <row r="220" spans="1:13" ht="14.4" customHeight="1" x14ac:dyDescent="0.3">
      <c r="A220" s="660" t="s">
        <v>2887</v>
      </c>
      <c r="B220" s="661" t="s">
        <v>2746</v>
      </c>
      <c r="C220" s="661" t="s">
        <v>3704</v>
      </c>
      <c r="D220" s="661" t="s">
        <v>3705</v>
      </c>
      <c r="E220" s="661" t="s">
        <v>2382</v>
      </c>
      <c r="F220" s="664"/>
      <c r="G220" s="664"/>
      <c r="H220" s="677">
        <v>0</v>
      </c>
      <c r="I220" s="664">
        <v>1</v>
      </c>
      <c r="J220" s="664">
        <v>37.159999999999997</v>
      </c>
      <c r="K220" s="677">
        <v>1</v>
      </c>
      <c r="L220" s="664">
        <v>1</v>
      </c>
      <c r="M220" s="665">
        <v>37.159999999999997</v>
      </c>
    </row>
    <row r="221" spans="1:13" ht="14.4" customHeight="1" x14ac:dyDescent="0.3">
      <c r="A221" s="660" t="s">
        <v>2887</v>
      </c>
      <c r="B221" s="661" t="s">
        <v>2754</v>
      </c>
      <c r="C221" s="661" t="s">
        <v>2467</v>
      </c>
      <c r="D221" s="661" t="s">
        <v>611</v>
      </c>
      <c r="E221" s="661" t="s">
        <v>2833</v>
      </c>
      <c r="F221" s="664"/>
      <c r="G221" s="664"/>
      <c r="H221" s="677">
        <v>0</v>
      </c>
      <c r="I221" s="664">
        <v>10</v>
      </c>
      <c r="J221" s="664">
        <v>1522</v>
      </c>
      <c r="K221" s="677">
        <v>1</v>
      </c>
      <c r="L221" s="664">
        <v>10</v>
      </c>
      <c r="M221" s="665">
        <v>1522</v>
      </c>
    </row>
    <row r="222" spans="1:13" ht="14.4" customHeight="1" x14ac:dyDescent="0.3">
      <c r="A222" s="660" t="s">
        <v>2887</v>
      </c>
      <c r="B222" s="661" t="s">
        <v>2754</v>
      </c>
      <c r="C222" s="661" t="s">
        <v>3413</v>
      </c>
      <c r="D222" s="661" t="s">
        <v>3414</v>
      </c>
      <c r="E222" s="661" t="s">
        <v>2755</v>
      </c>
      <c r="F222" s="664"/>
      <c r="G222" s="664"/>
      <c r="H222" s="677">
        <v>0</v>
      </c>
      <c r="I222" s="664">
        <v>1</v>
      </c>
      <c r="J222" s="664">
        <v>145.02000000000001</v>
      </c>
      <c r="K222" s="677">
        <v>1</v>
      </c>
      <c r="L222" s="664">
        <v>1</v>
      </c>
      <c r="M222" s="665">
        <v>145.02000000000001</v>
      </c>
    </row>
    <row r="223" spans="1:13" ht="14.4" customHeight="1" x14ac:dyDescent="0.3">
      <c r="A223" s="660" t="s">
        <v>2887</v>
      </c>
      <c r="B223" s="661" t="s">
        <v>2759</v>
      </c>
      <c r="C223" s="661" t="s">
        <v>1712</v>
      </c>
      <c r="D223" s="661" t="s">
        <v>1713</v>
      </c>
      <c r="E223" s="661" t="s">
        <v>2760</v>
      </c>
      <c r="F223" s="664"/>
      <c r="G223" s="664"/>
      <c r="H223" s="677">
        <v>0</v>
      </c>
      <c r="I223" s="664">
        <v>1</v>
      </c>
      <c r="J223" s="664">
        <v>170.52</v>
      </c>
      <c r="K223" s="677">
        <v>1</v>
      </c>
      <c r="L223" s="664">
        <v>1</v>
      </c>
      <c r="M223" s="665">
        <v>170.52</v>
      </c>
    </row>
    <row r="224" spans="1:13" ht="14.4" customHeight="1" x14ac:dyDescent="0.3">
      <c r="A224" s="660" t="s">
        <v>2887</v>
      </c>
      <c r="B224" s="661" t="s">
        <v>2762</v>
      </c>
      <c r="C224" s="661" t="s">
        <v>1719</v>
      </c>
      <c r="D224" s="661" t="s">
        <v>1720</v>
      </c>
      <c r="E224" s="661" t="s">
        <v>2763</v>
      </c>
      <c r="F224" s="664"/>
      <c r="G224" s="664"/>
      <c r="H224" s="677">
        <v>0</v>
      </c>
      <c r="I224" s="664">
        <v>3</v>
      </c>
      <c r="J224" s="664">
        <v>335.15999999999997</v>
      </c>
      <c r="K224" s="677">
        <v>1</v>
      </c>
      <c r="L224" s="664">
        <v>3</v>
      </c>
      <c r="M224" s="665">
        <v>335.15999999999997</v>
      </c>
    </row>
    <row r="225" spans="1:13" ht="14.4" customHeight="1" x14ac:dyDescent="0.3">
      <c r="A225" s="660" t="s">
        <v>2887</v>
      </c>
      <c r="B225" s="661" t="s">
        <v>2762</v>
      </c>
      <c r="C225" s="661" t="s">
        <v>3690</v>
      </c>
      <c r="D225" s="661" t="s">
        <v>3691</v>
      </c>
      <c r="E225" s="661" t="s">
        <v>3548</v>
      </c>
      <c r="F225" s="664"/>
      <c r="G225" s="664"/>
      <c r="H225" s="677">
        <v>0</v>
      </c>
      <c r="I225" s="664">
        <v>1</v>
      </c>
      <c r="J225" s="664">
        <v>59.85</v>
      </c>
      <c r="K225" s="677">
        <v>1</v>
      </c>
      <c r="L225" s="664">
        <v>1</v>
      </c>
      <c r="M225" s="665">
        <v>59.85</v>
      </c>
    </row>
    <row r="226" spans="1:13" ht="14.4" customHeight="1" x14ac:dyDescent="0.3">
      <c r="A226" s="660" t="s">
        <v>2887</v>
      </c>
      <c r="B226" s="661" t="s">
        <v>2762</v>
      </c>
      <c r="C226" s="661" t="s">
        <v>3574</v>
      </c>
      <c r="D226" s="661" t="s">
        <v>1720</v>
      </c>
      <c r="E226" s="661" t="s">
        <v>3575</v>
      </c>
      <c r="F226" s="664"/>
      <c r="G226" s="664"/>
      <c r="H226" s="677"/>
      <c r="I226" s="664">
        <v>3</v>
      </c>
      <c r="J226" s="664">
        <v>0</v>
      </c>
      <c r="K226" s="677"/>
      <c r="L226" s="664">
        <v>3</v>
      </c>
      <c r="M226" s="665">
        <v>0</v>
      </c>
    </row>
    <row r="227" spans="1:13" ht="14.4" customHeight="1" x14ac:dyDescent="0.3">
      <c r="A227" s="660" t="s">
        <v>2887</v>
      </c>
      <c r="B227" s="661" t="s">
        <v>2762</v>
      </c>
      <c r="C227" s="661" t="s">
        <v>3692</v>
      </c>
      <c r="D227" s="661" t="s">
        <v>3691</v>
      </c>
      <c r="E227" s="661" t="s">
        <v>3693</v>
      </c>
      <c r="F227" s="664"/>
      <c r="G227" s="664"/>
      <c r="H227" s="677">
        <v>0</v>
      </c>
      <c r="I227" s="664">
        <v>1</v>
      </c>
      <c r="J227" s="664">
        <v>83.79</v>
      </c>
      <c r="K227" s="677">
        <v>1</v>
      </c>
      <c r="L227" s="664">
        <v>1</v>
      </c>
      <c r="M227" s="665">
        <v>83.79</v>
      </c>
    </row>
    <row r="228" spans="1:13" ht="14.4" customHeight="1" x14ac:dyDescent="0.3">
      <c r="A228" s="660" t="s">
        <v>2887</v>
      </c>
      <c r="B228" s="661" t="s">
        <v>2764</v>
      </c>
      <c r="C228" s="661" t="s">
        <v>1777</v>
      </c>
      <c r="D228" s="661" t="s">
        <v>1778</v>
      </c>
      <c r="E228" s="661" t="s">
        <v>1779</v>
      </c>
      <c r="F228" s="664"/>
      <c r="G228" s="664"/>
      <c r="H228" s="677">
        <v>0</v>
      </c>
      <c r="I228" s="664">
        <v>3</v>
      </c>
      <c r="J228" s="664">
        <v>359.1</v>
      </c>
      <c r="K228" s="677">
        <v>1</v>
      </c>
      <c r="L228" s="664">
        <v>3</v>
      </c>
      <c r="M228" s="665">
        <v>359.1</v>
      </c>
    </row>
    <row r="229" spans="1:13" ht="14.4" customHeight="1" x14ac:dyDescent="0.3">
      <c r="A229" s="660" t="s">
        <v>2887</v>
      </c>
      <c r="B229" s="661" t="s">
        <v>2773</v>
      </c>
      <c r="C229" s="661" t="s">
        <v>1723</v>
      </c>
      <c r="D229" s="661" t="s">
        <v>1724</v>
      </c>
      <c r="E229" s="661" t="s">
        <v>3001</v>
      </c>
      <c r="F229" s="664"/>
      <c r="G229" s="664"/>
      <c r="H229" s="677">
        <v>0</v>
      </c>
      <c r="I229" s="664">
        <v>1</v>
      </c>
      <c r="J229" s="664">
        <v>66.819999999999993</v>
      </c>
      <c r="K229" s="677">
        <v>1</v>
      </c>
      <c r="L229" s="664">
        <v>1</v>
      </c>
      <c r="M229" s="665">
        <v>66.819999999999993</v>
      </c>
    </row>
    <row r="230" spans="1:13" ht="14.4" customHeight="1" x14ac:dyDescent="0.3">
      <c r="A230" s="660" t="s">
        <v>2887</v>
      </c>
      <c r="B230" s="661" t="s">
        <v>2774</v>
      </c>
      <c r="C230" s="661" t="s">
        <v>1716</v>
      </c>
      <c r="D230" s="661" t="s">
        <v>1717</v>
      </c>
      <c r="E230" s="661" t="s">
        <v>2760</v>
      </c>
      <c r="F230" s="664"/>
      <c r="G230" s="664"/>
      <c r="H230" s="677">
        <v>0</v>
      </c>
      <c r="I230" s="664">
        <v>1</v>
      </c>
      <c r="J230" s="664">
        <v>66.819999999999993</v>
      </c>
      <c r="K230" s="677">
        <v>1</v>
      </c>
      <c r="L230" s="664">
        <v>1</v>
      </c>
      <c r="M230" s="665">
        <v>66.819999999999993</v>
      </c>
    </row>
    <row r="231" spans="1:13" ht="14.4" customHeight="1" x14ac:dyDescent="0.3">
      <c r="A231" s="660" t="s">
        <v>2887</v>
      </c>
      <c r="B231" s="661" t="s">
        <v>2779</v>
      </c>
      <c r="C231" s="661" t="s">
        <v>1821</v>
      </c>
      <c r="D231" s="661" t="s">
        <v>1822</v>
      </c>
      <c r="E231" s="661" t="s">
        <v>2781</v>
      </c>
      <c r="F231" s="664"/>
      <c r="G231" s="664"/>
      <c r="H231" s="677">
        <v>0</v>
      </c>
      <c r="I231" s="664">
        <v>15</v>
      </c>
      <c r="J231" s="664">
        <v>44868.450000000004</v>
      </c>
      <c r="K231" s="677">
        <v>1</v>
      </c>
      <c r="L231" s="664">
        <v>15</v>
      </c>
      <c r="M231" s="665">
        <v>44868.450000000004</v>
      </c>
    </row>
    <row r="232" spans="1:13" ht="14.4" customHeight="1" x14ac:dyDescent="0.3">
      <c r="A232" s="660" t="s">
        <v>2887</v>
      </c>
      <c r="B232" s="661" t="s">
        <v>2779</v>
      </c>
      <c r="C232" s="661" t="s">
        <v>2982</v>
      </c>
      <c r="D232" s="661" t="s">
        <v>1822</v>
      </c>
      <c r="E232" s="661" t="s">
        <v>2983</v>
      </c>
      <c r="F232" s="664"/>
      <c r="G232" s="664"/>
      <c r="H232" s="677">
        <v>0</v>
      </c>
      <c r="I232" s="664">
        <v>2</v>
      </c>
      <c r="J232" s="664">
        <v>1496.42</v>
      </c>
      <c r="K232" s="677">
        <v>1</v>
      </c>
      <c r="L232" s="664">
        <v>2</v>
      </c>
      <c r="M232" s="665">
        <v>1496.42</v>
      </c>
    </row>
    <row r="233" spans="1:13" ht="14.4" customHeight="1" x14ac:dyDescent="0.3">
      <c r="A233" s="660" t="s">
        <v>2887</v>
      </c>
      <c r="B233" s="661" t="s">
        <v>2784</v>
      </c>
      <c r="C233" s="661" t="s">
        <v>1622</v>
      </c>
      <c r="D233" s="661" t="s">
        <v>1623</v>
      </c>
      <c r="E233" s="661" t="s">
        <v>1991</v>
      </c>
      <c r="F233" s="664"/>
      <c r="G233" s="664"/>
      <c r="H233" s="677">
        <v>0</v>
      </c>
      <c r="I233" s="664">
        <v>2</v>
      </c>
      <c r="J233" s="664">
        <v>2854.46</v>
      </c>
      <c r="K233" s="677">
        <v>1</v>
      </c>
      <c r="L233" s="664">
        <v>2</v>
      </c>
      <c r="M233" s="665">
        <v>2854.46</v>
      </c>
    </row>
    <row r="234" spans="1:13" ht="14.4" customHeight="1" x14ac:dyDescent="0.3">
      <c r="A234" s="660" t="s">
        <v>2887</v>
      </c>
      <c r="B234" s="661" t="s">
        <v>4414</v>
      </c>
      <c r="C234" s="661" t="s">
        <v>3254</v>
      </c>
      <c r="D234" s="661" t="s">
        <v>3255</v>
      </c>
      <c r="E234" s="661" t="s">
        <v>3256</v>
      </c>
      <c r="F234" s="664"/>
      <c r="G234" s="664"/>
      <c r="H234" s="677">
        <v>0</v>
      </c>
      <c r="I234" s="664">
        <v>7</v>
      </c>
      <c r="J234" s="664">
        <v>15259.509999999998</v>
      </c>
      <c r="K234" s="677">
        <v>1</v>
      </c>
      <c r="L234" s="664">
        <v>7</v>
      </c>
      <c r="M234" s="665">
        <v>15259.509999999998</v>
      </c>
    </row>
    <row r="235" spans="1:13" ht="14.4" customHeight="1" x14ac:dyDescent="0.3">
      <c r="A235" s="660" t="s">
        <v>2887</v>
      </c>
      <c r="B235" s="661" t="s">
        <v>2842</v>
      </c>
      <c r="C235" s="661" t="s">
        <v>2340</v>
      </c>
      <c r="D235" s="661" t="s">
        <v>2341</v>
      </c>
      <c r="E235" s="661" t="s">
        <v>2843</v>
      </c>
      <c r="F235" s="664"/>
      <c r="G235" s="664"/>
      <c r="H235" s="677">
        <v>0</v>
      </c>
      <c r="I235" s="664">
        <v>2</v>
      </c>
      <c r="J235" s="664">
        <v>96.84</v>
      </c>
      <c r="K235" s="677">
        <v>1</v>
      </c>
      <c r="L235" s="664">
        <v>2</v>
      </c>
      <c r="M235" s="665">
        <v>96.84</v>
      </c>
    </row>
    <row r="236" spans="1:13" ht="14.4" customHeight="1" x14ac:dyDescent="0.3">
      <c r="A236" s="660" t="s">
        <v>2887</v>
      </c>
      <c r="B236" s="661" t="s">
        <v>2787</v>
      </c>
      <c r="C236" s="661" t="s">
        <v>1485</v>
      </c>
      <c r="D236" s="661" t="s">
        <v>1486</v>
      </c>
      <c r="E236" s="661" t="s">
        <v>1487</v>
      </c>
      <c r="F236" s="664"/>
      <c r="G236" s="664"/>
      <c r="H236" s="677">
        <v>0</v>
      </c>
      <c r="I236" s="664">
        <v>2</v>
      </c>
      <c r="J236" s="664">
        <v>62.64</v>
      </c>
      <c r="K236" s="677">
        <v>1</v>
      </c>
      <c r="L236" s="664">
        <v>2</v>
      </c>
      <c r="M236" s="665">
        <v>62.64</v>
      </c>
    </row>
    <row r="237" spans="1:13" ht="14.4" customHeight="1" x14ac:dyDescent="0.3">
      <c r="A237" s="660" t="s">
        <v>2887</v>
      </c>
      <c r="B237" s="661" t="s">
        <v>2787</v>
      </c>
      <c r="C237" s="661" t="s">
        <v>3724</v>
      </c>
      <c r="D237" s="661" t="s">
        <v>3725</v>
      </c>
      <c r="E237" s="661" t="s">
        <v>3726</v>
      </c>
      <c r="F237" s="664">
        <v>1</v>
      </c>
      <c r="G237" s="664">
        <v>31.32</v>
      </c>
      <c r="H237" s="677">
        <v>1</v>
      </c>
      <c r="I237" s="664"/>
      <c r="J237" s="664"/>
      <c r="K237" s="677">
        <v>0</v>
      </c>
      <c r="L237" s="664">
        <v>1</v>
      </c>
      <c r="M237" s="665">
        <v>31.32</v>
      </c>
    </row>
    <row r="238" spans="1:13" ht="14.4" customHeight="1" x14ac:dyDescent="0.3">
      <c r="A238" s="660" t="s">
        <v>2887</v>
      </c>
      <c r="B238" s="661" t="s">
        <v>2804</v>
      </c>
      <c r="C238" s="661" t="s">
        <v>3087</v>
      </c>
      <c r="D238" s="661" t="s">
        <v>1607</v>
      </c>
      <c r="E238" s="661" t="s">
        <v>3088</v>
      </c>
      <c r="F238" s="664"/>
      <c r="G238" s="664"/>
      <c r="H238" s="677">
        <v>0</v>
      </c>
      <c r="I238" s="664">
        <v>1</v>
      </c>
      <c r="J238" s="664">
        <v>264</v>
      </c>
      <c r="K238" s="677">
        <v>1</v>
      </c>
      <c r="L238" s="664">
        <v>1</v>
      </c>
      <c r="M238" s="665">
        <v>264</v>
      </c>
    </row>
    <row r="239" spans="1:13" ht="14.4" customHeight="1" x14ac:dyDescent="0.3">
      <c r="A239" s="660" t="s">
        <v>2887</v>
      </c>
      <c r="B239" s="661" t="s">
        <v>2810</v>
      </c>
      <c r="C239" s="661" t="s">
        <v>1455</v>
      </c>
      <c r="D239" s="661" t="s">
        <v>1456</v>
      </c>
      <c r="E239" s="661" t="s">
        <v>2811</v>
      </c>
      <c r="F239" s="664"/>
      <c r="G239" s="664"/>
      <c r="H239" s="677">
        <v>0</v>
      </c>
      <c r="I239" s="664">
        <v>1</v>
      </c>
      <c r="J239" s="664">
        <v>227.32</v>
      </c>
      <c r="K239" s="677">
        <v>1</v>
      </c>
      <c r="L239" s="664">
        <v>1</v>
      </c>
      <c r="M239" s="665">
        <v>227.32</v>
      </c>
    </row>
    <row r="240" spans="1:13" ht="14.4" customHeight="1" x14ac:dyDescent="0.3">
      <c r="A240" s="660" t="s">
        <v>2887</v>
      </c>
      <c r="B240" s="661" t="s">
        <v>2782</v>
      </c>
      <c r="C240" s="661" t="s">
        <v>1848</v>
      </c>
      <c r="D240" s="661" t="s">
        <v>1845</v>
      </c>
      <c r="E240" s="661" t="s">
        <v>2783</v>
      </c>
      <c r="F240" s="664"/>
      <c r="G240" s="664"/>
      <c r="H240" s="677">
        <v>0</v>
      </c>
      <c r="I240" s="664">
        <v>2</v>
      </c>
      <c r="J240" s="664">
        <v>27698.52</v>
      </c>
      <c r="K240" s="677">
        <v>1</v>
      </c>
      <c r="L240" s="664">
        <v>2</v>
      </c>
      <c r="M240" s="665">
        <v>27698.52</v>
      </c>
    </row>
    <row r="241" spans="1:13" ht="14.4" customHeight="1" x14ac:dyDescent="0.3">
      <c r="A241" s="660" t="s">
        <v>2888</v>
      </c>
      <c r="B241" s="661" t="s">
        <v>2720</v>
      </c>
      <c r="C241" s="661" t="s">
        <v>3804</v>
      </c>
      <c r="D241" s="661" t="s">
        <v>2972</v>
      </c>
      <c r="E241" s="661" t="s">
        <v>3805</v>
      </c>
      <c r="F241" s="664"/>
      <c r="G241" s="664"/>
      <c r="H241" s="677"/>
      <c r="I241" s="664">
        <v>1</v>
      </c>
      <c r="J241" s="664">
        <v>0</v>
      </c>
      <c r="K241" s="677"/>
      <c r="L241" s="664">
        <v>1</v>
      </c>
      <c r="M241" s="665">
        <v>0</v>
      </c>
    </row>
    <row r="242" spans="1:13" ht="14.4" customHeight="1" x14ac:dyDescent="0.3">
      <c r="A242" s="660" t="s">
        <v>2888</v>
      </c>
      <c r="B242" s="661" t="s">
        <v>2720</v>
      </c>
      <c r="C242" s="661" t="s">
        <v>3806</v>
      </c>
      <c r="D242" s="661" t="s">
        <v>3807</v>
      </c>
      <c r="E242" s="661" t="s">
        <v>3808</v>
      </c>
      <c r="F242" s="664">
        <v>1</v>
      </c>
      <c r="G242" s="664">
        <v>0</v>
      </c>
      <c r="H242" s="677"/>
      <c r="I242" s="664"/>
      <c r="J242" s="664"/>
      <c r="K242" s="677"/>
      <c r="L242" s="664">
        <v>1</v>
      </c>
      <c r="M242" s="665">
        <v>0</v>
      </c>
    </row>
    <row r="243" spans="1:13" ht="14.4" customHeight="1" x14ac:dyDescent="0.3">
      <c r="A243" s="660" t="s">
        <v>2888</v>
      </c>
      <c r="B243" s="661" t="s">
        <v>4410</v>
      </c>
      <c r="C243" s="661" t="s">
        <v>3181</v>
      </c>
      <c r="D243" s="661" t="s">
        <v>3182</v>
      </c>
      <c r="E243" s="661" t="s">
        <v>3183</v>
      </c>
      <c r="F243" s="664"/>
      <c r="G243" s="664"/>
      <c r="H243" s="677">
        <v>0</v>
      </c>
      <c r="I243" s="664">
        <v>1</v>
      </c>
      <c r="J243" s="664">
        <v>187.41</v>
      </c>
      <c r="K243" s="677">
        <v>1</v>
      </c>
      <c r="L243" s="664">
        <v>1</v>
      </c>
      <c r="M243" s="665">
        <v>187.41</v>
      </c>
    </row>
    <row r="244" spans="1:13" ht="14.4" customHeight="1" x14ac:dyDescent="0.3">
      <c r="A244" s="660" t="s">
        <v>2888</v>
      </c>
      <c r="B244" s="661" t="s">
        <v>2724</v>
      </c>
      <c r="C244" s="661" t="s">
        <v>1618</v>
      </c>
      <c r="D244" s="661" t="s">
        <v>1619</v>
      </c>
      <c r="E244" s="661" t="s">
        <v>2725</v>
      </c>
      <c r="F244" s="664"/>
      <c r="G244" s="664"/>
      <c r="H244" s="677">
        <v>0</v>
      </c>
      <c r="I244" s="664">
        <v>1</v>
      </c>
      <c r="J244" s="664">
        <v>635.35</v>
      </c>
      <c r="K244" s="677">
        <v>1</v>
      </c>
      <c r="L244" s="664">
        <v>1</v>
      </c>
      <c r="M244" s="665">
        <v>635.35</v>
      </c>
    </row>
    <row r="245" spans="1:13" ht="14.4" customHeight="1" x14ac:dyDescent="0.3">
      <c r="A245" s="660" t="s">
        <v>2888</v>
      </c>
      <c r="B245" s="661" t="s">
        <v>4424</v>
      </c>
      <c r="C245" s="661" t="s">
        <v>3765</v>
      </c>
      <c r="D245" s="661" t="s">
        <v>3766</v>
      </c>
      <c r="E245" s="661" t="s">
        <v>3767</v>
      </c>
      <c r="F245" s="664">
        <v>1</v>
      </c>
      <c r="G245" s="664">
        <v>0</v>
      </c>
      <c r="H245" s="677"/>
      <c r="I245" s="664"/>
      <c r="J245" s="664"/>
      <c r="K245" s="677"/>
      <c r="L245" s="664">
        <v>1</v>
      </c>
      <c r="M245" s="665">
        <v>0</v>
      </c>
    </row>
    <row r="246" spans="1:13" ht="14.4" customHeight="1" x14ac:dyDescent="0.3">
      <c r="A246" s="660" t="s">
        <v>2888</v>
      </c>
      <c r="B246" s="661" t="s">
        <v>4425</v>
      </c>
      <c r="C246" s="661" t="s">
        <v>3768</v>
      </c>
      <c r="D246" s="661" t="s">
        <v>3769</v>
      </c>
      <c r="E246" s="661" t="s">
        <v>3770</v>
      </c>
      <c r="F246" s="664">
        <v>1</v>
      </c>
      <c r="G246" s="664">
        <v>848.35</v>
      </c>
      <c r="H246" s="677">
        <v>1</v>
      </c>
      <c r="I246" s="664"/>
      <c r="J246" s="664"/>
      <c r="K246" s="677">
        <v>0</v>
      </c>
      <c r="L246" s="664">
        <v>1</v>
      </c>
      <c r="M246" s="665">
        <v>848.35</v>
      </c>
    </row>
    <row r="247" spans="1:13" ht="14.4" customHeight="1" x14ac:dyDescent="0.3">
      <c r="A247" s="660" t="s">
        <v>2888</v>
      </c>
      <c r="B247" s="661" t="s">
        <v>4411</v>
      </c>
      <c r="C247" s="661" t="s">
        <v>3066</v>
      </c>
      <c r="D247" s="661" t="s">
        <v>3067</v>
      </c>
      <c r="E247" s="661" t="s">
        <v>3068</v>
      </c>
      <c r="F247" s="664"/>
      <c r="G247" s="664"/>
      <c r="H247" s="677">
        <v>0</v>
      </c>
      <c r="I247" s="664">
        <v>1</v>
      </c>
      <c r="J247" s="664">
        <v>120.61</v>
      </c>
      <c r="K247" s="677">
        <v>1</v>
      </c>
      <c r="L247" s="664">
        <v>1</v>
      </c>
      <c r="M247" s="665">
        <v>120.61</v>
      </c>
    </row>
    <row r="248" spans="1:13" ht="14.4" customHeight="1" x14ac:dyDescent="0.3">
      <c r="A248" s="660" t="s">
        <v>2888</v>
      </c>
      <c r="B248" s="661" t="s">
        <v>4411</v>
      </c>
      <c r="C248" s="661" t="s">
        <v>3207</v>
      </c>
      <c r="D248" s="661" t="s">
        <v>3208</v>
      </c>
      <c r="E248" s="661" t="s">
        <v>3209</v>
      </c>
      <c r="F248" s="664"/>
      <c r="G248" s="664"/>
      <c r="H248" s="677">
        <v>0</v>
      </c>
      <c r="I248" s="664">
        <v>2</v>
      </c>
      <c r="J248" s="664">
        <v>369.48</v>
      </c>
      <c r="K248" s="677">
        <v>1</v>
      </c>
      <c r="L248" s="664">
        <v>2</v>
      </c>
      <c r="M248" s="665">
        <v>369.48</v>
      </c>
    </row>
    <row r="249" spans="1:13" ht="14.4" customHeight="1" x14ac:dyDescent="0.3">
      <c r="A249" s="660" t="s">
        <v>2888</v>
      </c>
      <c r="B249" s="661" t="s">
        <v>2729</v>
      </c>
      <c r="C249" s="661" t="s">
        <v>1478</v>
      </c>
      <c r="D249" s="661" t="s">
        <v>1479</v>
      </c>
      <c r="E249" s="661" t="s">
        <v>1480</v>
      </c>
      <c r="F249" s="664"/>
      <c r="G249" s="664"/>
      <c r="H249" s="677">
        <v>0</v>
      </c>
      <c r="I249" s="664">
        <v>5</v>
      </c>
      <c r="J249" s="664">
        <v>4075.5</v>
      </c>
      <c r="K249" s="677">
        <v>1</v>
      </c>
      <c r="L249" s="664">
        <v>5</v>
      </c>
      <c r="M249" s="665">
        <v>4075.5</v>
      </c>
    </row>
    <row r="250" spans="1:13" ht="14.4" customHeight="1" x14ac:dyDescent="0.3">
      <c r="A250" s="660" t="s">
        <v>2888</v>
      </c>
      <c r="B250" s="661" t="s">
        <v>4418</v>
      </c>
      <c r="C250" s="661" t="s">
        <v>3798</v>
      </c>
      <c r="D250" s="661" t="s">
        <v>3799</v>
      </c>
      <c r="E250" s="661" t="s">
        <v>3754</v>
      </c>
      <c r="F250" s="664">
        <v>3</v>
      </c>
      <c r="G250" s="664">
        <v>148.35000000000002</v>
      </c>
      <c r="H250" s="677">
        <v>1</v>
      </c>
      <c r="I250" s="664"/>
      <c r="J250" s="664"/>
      <c r="K250" s="677">
        <v>0</v>
      </c>
      <c r="L250" s="664">
        <v>3</v>
      </c>
      <c r="M250" s="665">
        <v>148.35000000000002</v>
      </c>
    </row>
    <row r="251" spans="1:13" ht="14.4" customHeight="1" x14ac:dyDescent="0.3">
      <c r="A251" s="660" t="s">
        <v>2888</v>
      </c>
      <c r="B251" s="661" t="s">
        <v>4421</v>
      </c>
      <c r="C251" s="661" t="s">
        <v>3809</v>
      </c>
      <c r="D251" s="661" t="s">
        <v>3614</v>
      </c>
      <c r="E251" s="661" t="s">
        <v>945</v>
      </c>
      <c r="F251" s="664"/>
      <c r="G251" s="664"/>
      <c r="H251" s="677">
        <v>0</v>
      </c>
      <c r="I251" s="664">
        <v>1</v>
      </c>
      <c r="J251" s="664">
        <v>97.26</v>
      </c>
      <c r="K251" s="677">
        <v>1</v>
      </c>
      <c r="L251" s="664">
        <v>1</v>
      </c>
      <c r="M251" s="665">
        <v>97.26</v>
      </c>
    </row>
    <row r="252" spans="1:13" ht="14.4" customHeight="1" x14ac:dyDescent="0.3">
      <c r="A252" s="660" t="s">
        <v>2888</v>
      </c>
      <c r="B252" s="661" t="s">
        <v>4421</v>
      </c>
      <c r="C252" s="661" t="s">
        <v>3613</v>
      </c>
      <c r="D252" s="661" t="s">
        <v>3614</v>
      </c>
      <c r="E252" s="661" t="s">
        <v>3206</v>
      </c>
      <c r="F252" s="664"/>
      <c r="G252" s="664"/>
      <c r="H252" s="677">
        <v>0</v>
      </c>
      <c r="I252" s="664">
        <v>2</v>
      </c>
      <c r="J252" s="664">
        <v>583.64</v>
      </c>
      <c r="K252" s="677">
        <v>1</v>
      </c>
      <c r="L252" s="664">
        <v>2</v>
      </c>
      <c r="M252" s="665">
        <v>583.64</v>
      </c>
    </row>
    <row r="253" spans="1:13" ht="14.4" customHeight="1" x14ac:dyDescent="0.3">
      <c r="A253" s="660" t="s">
        <v>2888</v>
      </c>
      <c r="B253" s="661" t="s">
        <v>2740</v>
      </c>
      <c r="C253" s="661" t="s">
        <v>3790</v>
      </c>
      <c r="D253" s="661" t="s">
        <v>1539</v>
      </c>
      <c r="E253" s="661" t="s">
        <v>2741</v>
      </c>
      <c r="F253" s="664"/>
      <c r="G253" s="664"/>
      <c r="H253" s="677"/>
      <c r="I253" s="664">
        <v>1</v>
      </c>
      <c r="J253" s="664">
        <v>0</v>
      </c>
      <c r="K253" s="677"/>
      <c r="L253" s="664">
        <v>1</v>
      </c>
      <c r="M253" s="665">
        <v>0</v>
      </c>
    </row>
    <row r="254" spans="1:13" ht="14.4" customHeight="1" x14ac:dyDescent="0.3">
      <c r="A254" s="660" t="s">
        <v>2888</v>
      </c>
      <c r="B254" s="661" t="s">
        <v>2743</v>
      </c>
      <c r="C254" s="661" t="s">
        <v>3142</v>
      </c>
      <c r="D254" s="661" t="s">
        <v>3141</v>
      </c>
      <c r="E254" s="661" t="s">
        <v>1417</v>
      </c>
      <c r="F254" s="664"/>
      <c r="G254" s="664"/>
      <c r="H254" s="677">
        <v>0</v>
      </c>
      <c r="I254" s="664">
        <v>2</v>
      </c>
      <c r="J254" s="664">
        <v>416.38</v>
      </c>
      <c r="K254" s="677">
        <v>1</v>
      </c>
      <c r="L254" s="664">
        <v>2</v>
      </c>
      <c r="M254" s="665">
        <v>416.38</v>
      </c>
    </row>
    <row r="255" spans="1:13" ht="14.4" customHeight="1" x14ac:dyDescent="0.3">
      <c r="A255" s="660" t="s">
        <v>2888</v>
      </c>
      <c r="B255" s="661" t="s">
        <v>2743</v>
      </c>
      <c r="C255" s="661" t="s">
        <v>1534</v>
      </c>
      <c r="D255" s="661" t="s">
        <v>2368</v>
      </c>
      <c r="E255" s="661" t="s">
        <v>1638</v>
      </c>
      <c r="F255" s="664"/>
      <c r="G255" s="664"/>
      <c r="H255" s="677">
        <v>0</v>
      </c>
      <c r="I255" s="664">
        <v>3</v>
      </c>
      <c r="J255" s="664">
        <v>374.73</v>
      </c>
      <c r="K255" s="677">
        <v>1</v>
      </c>
      <c r="L255" s="664">
        <v>3</v>
      </c>
      <c r="M255" s="665">
        <v>374.73</v>
      </c>
    </row>
    <row r="256" spans="1:13" ht="14.4" customHeight="1" x14ac:dyDescent="0.3">
      <c r="A256" s="660" t="s">
        <v>2888</v>
      </c>
      <c r="B256" s="661" t="s">
        <v>2744</v>
      </c>
      <c r="C256" s="661" t="s">
        <v>3823</v>
      </c>
      <c r="D256" s="661" t="s">
        <v>3824</v>
      </c>
      <c r="E256" s="661" t="s">
        <v>3825</v>
      </c>
      <c r="F256" s="664">
        <v>3</v>
      </c>
      <c r="G256" s="664">
        <v>394.62</v>
      </c>
      <c r="H256" s="677">
        <v>1</v>
      </c>
      <c r="I256" s="664"/>
      <c r="J256" s="664"/>
      <c r="K256" s="677">
        <v>0</v>
      </c>
      <c r="L256" s="664">
        <v>3</v>
      </c>
      <c r="M256" s="665">
        <v>394.62</v>
      </c>
    </row>
    <row r="257" spans="1:13" ht="14.4" customHeight="1" x14ac:dyDescent="0.3">
      <c r="A257" s="660" t="s">
        <v>2888</v>
      </c>
      <c r="B257" s="661" t="s">
        <v>2751</v>
      </c>
      <c r="C257" s="661" t="s">
        <v>3784</v>
      </c>
      <c r="D257" s="661" t="s">
        <v>3785</v>
      </c>
      <c r="E257" s="661" t="s">
        <v>3786</v>
      </c>
      <c r="F257" s="664"/>
      <c r="G257" s="664"/>
      <c r="H257" s="677">
        <v>0</v>
      </c>
      <c r="I257" s="664">
        <v>2</v>
      </c>
      <c r="J257" s="664">
        <v>124.48</v>
      </c>
      <c r="K257" s="677">
        <v>1</v>
      </c>
      <c r="L257" s="664">
        <v>2</v>
      </c>
      <c r="M257" s="665">
        <v>124.48</v>
      </c>
    </row>
    <row r="258" spans="1:13" ht="14.4" customHeight="1" x14ac:dyDescent="0.3">
      <c r="A258" s="660" t="s">
        <v>2888</v>
      </c>
      <c r="B258" s="661" t="s">
        <v>2751</v>
      </c>
      <c r="C258" s="661" t="s">
        <v>3787</v>
      </c>
      <c r="D258" s="661" t="s">
        <v>3788</v>
      </c>
      <c r="E258" s="661" t="s">
        <v>3789</v>
      </c>
      <c r="F258" s="664">
        <v>1</v>
      </c>
      <c r="G258" s="664">
        <v>103.74</v>
      </c>
      <c r="H258" s="677">
        <v>1</v>
      </c>
      <c r="I258" s="664"/>
      <c r="J258" s="664"/>
      <c r="K258" s="677">
        <v>0</v>
      </c>
      <c r="L258" s="664">
        <v>1</v>
      </c>
      <c r="M258" s="665">
        <v>103.74</v>
      </c>
    </row>
    <row r="259" spans="1:13" ht="14.4" customHeight="1" x14ac:dyDescent="0.3">
      <c r="A259" s="660" t="s">
        <v>2888</v>
      </c>
      <c r="B259" s="661" t="s">
        <v>2751</v>
      </c>
      <c r="C259" s="661" t="s">
        <v>2344</v>
      </c>
      <c r="D259" s="661" t="s">
        <v>2345</v>
      </c>
      <c r="E259" s="661" t="s">
        <v>2830</v>
      </c>
      <c r="F259" s="664"/>
      <c r="G259" s="664"/>
      <c r="H259" s="677">
        <v>0</v>
      </c>
      <c r="I259" s="664">
        <v>1</v>
      </c>
      <c r="J259" s="664">
        <v>82.99</v>
      </c>
      <c r="K259" s="677">
        <v>1</v>
      </c>
      <c r="L259" s="664">
        <v>1</v>
      </c>
      <c r="M259" s="665">
        <v>82.99</v>
      </c>
    </row>
    <row r="260" spans="1:13" ht="14.4" customHeight="1" x14ac:dyDescent="0.3">
      <c r="A260" s="660" t="s">
        <v>2888</v>
      </c>
      <c r="B260" s="661" t="s">
        <v>2754</v>
      </c>
      <c r="C260" s="661" t="s">
        <v>2467</v>
      </c>
      <c r="D260" s="661" t="s">
        <v>611</v>
      </c>
      <c r="E260" s="661" t="s">
        <v>2833</v>
      </c>
      <c r="F260" s="664"/>
      <c r="G260" s="664"/>
      <c r="H260" s="677">
        <v>0</v>
      </c>
      <c r="I260" s="664">
        <v>1</v>
      </c>
      <c r="J260" s="664">
        <v>150.04</v>
      </c>
      <c r="K260" s="677">
        <v>1</v>
      </c>
      <c r="L260" s="664">
        <v>1</v>
      </c>
      <c r="M260" s="665">
        <v>150.04</v>
      </c>
    </row>
    <row r="261" spans="1:13" ht="14.4" customHeight="1" x14ac:dyDescent="0.3">
      <c r="A261" s="660" t="s">
        <v>2888</v>
      </c>
      <c r="B261" s="661" t="s">
        <v>2764</v>
      </c>
      <c r="C261" s="661" t="s">
        <v>1777</v>
      </c>
      <c r="D261" s="661" t="s">
        <v>1778</v>
      </c>
      <c r="E261" s="661" t="s">
        <v>1779</v>
      </c>
      <c r="F261" s="664"/>
      <c r="G261" s="664"/>
      <c r="H261" s="677">
        <v>0</v>
      </c>
      <c r="I261" s="664">
        <v>2</v>
      </c>
      <c r="J261" s="664">
        <v>239.4</v>
      </c>
      <c r="K261" s="677">
        <v>1</v>
      </c>
      <c r="L261" s="664">
        <v>2</v>
      </c>
      <c r="M261" s="665">
        <v>239.4</v>
      </c>
    </row>
    <row r="262" spans="1:13" ht="14.4" customHeight="1" x14ac:dyDescent="0.3">
      <c r="A262" s="660" t="s">
        <v>2888</v>
      </c>
      <c r="B262" s="661" t="s">
        <v>2774</v>
      </c>
      <c r="C262" s="661" t="s">
        <v>1716</v>
      </c>
      <c r="D262" s="661" t="s">
        <v>1717</v>
      </c>
      <c r="E262" s="661" t="s">
        <v>2760</v>
      </c>
      <c r="F262" s="664"/>
      <c r="G262" s="664"/>
      <c r="H262" s="677">
        <v>0</v>
      </c>
      <c r="I262" s="664">
        <v>4</v>
      </c>
      <c r="J262" s="664">
        <v>267.27999999999997</v>
      </c>
      <c r="K262" s="677">
        <v>1</v>
      </c>
      <c r="L262" s="664">
        <v>4</v>
      </c>
      <c r="M262" s="665">
        <v>267.27999999999997</v>
      </c>
    </row>
    <row r="263" spans="1:13" ht="14.4" customHeight="1" x14ac:dyDescent="0.3">
      <c r="A263" s="660" t="s">
        <v>2888</v>
      </c>
      <c r="B263" s="661" t="s">
        <v>2779</v>
      </c>
      <c r="C263" s="661" t="s">
        <v>1821</v>
      </c>
      <c r="D263" s="661" t="s">
        <v>1822</v>
      </c>
      <c r="E263" s="661" t="s">
        <v>2781</v>
      </c>
      <c r="F263" s="664"/>
      <c r="G263" s="664"/>
      <c r="H263" s="677">
        <v>0</v>
      </c>
      <c r="I263" s="664">
        <v>4</v>
      </c>
      <c r="J263" s="664">
        <v>11964.92</v>
      </c>
      <c r="K263" s="677">
        <v>1</v>
      </c>
      <c r="L263" s="664">
        <v>4</v>
      </c>
      <c r="M263" s="665">
        <v>11964.92</v>
      </c>
    </row>
    <row r="264" spans="1:13" ht="14.4" customHeight="1" x14ac:dyDescent="0.3">
      <c r="A264" s="660" t="s">
        <v>2888</v>
      </c>
      <c r="B264" s="661" t="s">
        <v>4414</v>
      </c>
      <c r="C264" s="661" t="s">
        <v>3254</v>
      </c>
      <c r="D264" s="661" t="s">
        <v>3255</v>
      </c>
      <c r="E264" s="661" t="s">
        <v>3256</v>
      </c>
      <c r="F264" s="664"/>
      <c r="G264" s="664"/>
      <c r="H264" s="677">
        <v>0</v>
      </c>
      <c r="I264" s="664">
        <v>5</v>
      </c>
      <c r="J264" s="664">
        <v>10899.65</v>
      </c>
      <c r="K264" s="677">
        <v>1</v>
      </c>
      <c r="L264" s="664">
        <v>5</v>
      </c>
      <c r="M264" s="665">
        <v>10899.65</v>
      </c>
    </row>
    <row r="265" spans="1:13" ht="14.4" customHeight="1" x14ac:dyDescent="0.3">
      <c r="A265" s="660" t="s">
        <v>2888</v>
      </c>
      <c r="B265" s="661" t="s">
        <v>4426</v>
      </c>
      <c r="C265" s="661" t="s">
        <v>3782</v>
      </c>
      <c r="D265" s="661" t="s">
        <v>3783</v>
      </c>
      <c r="E265" s="661" t="s">
        <v>3463</v>
      </c>
      <c r="F265" s="664">
        <v>1</v>
      </c>
      <c r="G265" s="664">
        <v>1170.93</v>
      </c>
      <c r="H265" s="677">
        <v>1</v>
      </c>
      <c r="I265" s="664"/>
      <c r="J265" s="664"/>
      <c r="K265" s="677">
        <v>0</v>
      </c>
      <c r="L265" s="664">
        <v>1</v>
      </c>
      <c r="M265" s="665">
        <v>1170.93</v>
      </c>
    </row>
    <row r="266" spans="1:13" ht="14.4" customHeight="1" x14ac:dyDescent="0.3">
      <c r="A266" s="660" t="s">
        <v>2888</v>
      </c>
      <c r="B266" s="661" t="s">
        <v>2804</v>
      </c>
      <c r="C266" s="661" t="s">
        <v>3087</v>
      </c>
      <c r="D266" s="661" t="s">
        <v>1607</v>
      </c>
      <c r="E266" s="661" t="s">
        <v>3088</v>
      </c>
      <c r="F266" s="664"/>
      <c r="G266" s="664"/>
      <c r="H266" s="677">
        <v>0</v>
      </c>
      <c r="I266" s="664">
        <v>1</v>
      </c>
      <c r="J266" s="664">
        <v>264</v>
      </c>
      <c r="K266" s="677">
        <v>1</v>
      </c>
      <c r="L266" s="664">
        <v>1</v>
      </c>
      <c r="M266" s="665">
        <v>264</v>
      </c>
    </row>
    <row r="267" spans="1:13" ht="14.4" customHeight="1" x14ac:dyDescent="0.3">
      <c r="A267" s="660" t="s">
        <v>2888</v>
      </c>
      <c r="B267" s="661" t="s">
        <v>2807</v>
      </c>
      <c r="C267" s="661" t="s">
        <v>3739</v>
      </c>
      <c r="D267" s="661" t="s">
        <v>3740</v>
      </c>
      <c r="E267" s="661" t="s">
        <v>3741</v>
      </c>
      <c r="F267" s="664">
        <v>1</v>
      </c>
      <c r="G267" s="664">
        <v>0</v>
      </c>
      <c r="H267" s="677"/>
      <c r="I267" s="664"/>
      <c r="J267" s="664"/>
      <c r="K267" s="677"/>
      <c r="L267" s="664">
        <v>1</v>
      </c>
      <c r="M267" s="665">
        <v>0</v>
      </c>
    </row>
    <row r="268" spans="1:13" ht="14.4" customHeight="1" x14ac:dyDescent="0.3">
      <c r="A268" s="660" t="s">
        <v>2889</v>
      </c>
      <c r="B268" s="661" t="s">
        <v>2720</v>
      </c>
      <c r="C268" s="661" t="s">
        <v>3936</v>
      </c>
      <c r="D268" s="661" t="s">
        <v>3937</v>
      </c>
      <c r="E268" s="661" t="s">
        <v>3938</v>
      </c>
      <c r="F268" s="664"/>
      <c r="G268" s="664"/>
      <c r="H268" s="677">
        <v>0</v>
      </c>
      <c r="I268" s="664">
        <v>1</v>
      </c>
      <c r="J268" s="664">
        <v>334.66</v>
      </c>
      <c r="K268" s="677">
        <v>1</v>
      </c>
      <c r="L268" s="664">
        <v>1</v>
      </c>
      <c r="M268" s="665">
        <v>334.66</v>
      </c>
    </row>
    <row r="269" spans="1:13" ht="14.4" customHeight="1" x14ac:dyDescent="0.3">
      <c r="A269" s="660" t="s">
        <v>2889</v>
      </c>
      <c r="B269" s="661" t="s">
        <v>2720</v>
      </c>
      <c r="C269" s="661" t="s">
        <v>3934</v>
      </c>
      <c r="D269" s="661" t="s">
        <v>3807</v>
      </c>
      <c r="E269" s="661" t="s">
        <v>3935</v>
      </c>
      <c r="F269" s="664">
        <v>1</v>
      </c>
      <c r="G269" s="664">
        <v>0</v>
      </c>
      <c r="H269" s="677"/>
      <c r="I269" s="664"/>
      <c r="J269" s="664"/>
      <c r="K269" s="677"/>
      <c r="L269" s="664">
        <v>1</v>
      </c>
      <c r="M269" s="665">
        <v>0</v>
      </c>
    </row>
    <row r="270" spans="1:13" ht="14.4" customHeight="1" x14ac:dyDescent="0.3">
      <c r="A270" s="660" t="s">
        <v>2889</v>
      </c>
      <c r="B270" s="661" t="s">
        <v>4410</v>
      </c>
      <c r="C270" s="661" t="s">
        <v>3586</v>
      </c>
      <c r="D270" s="661" t="s">
        <v>3587</v>
      </c>
      <c r="E270" s="661" t="s">
        <v>3588</v>
      </c>
      <c r="F270" s="664"/>
      <c r="G270" s="664"/>
      <c r="H270" s="677">
        <v>0</v>
      </c>
      <c r="I270" s="664">
        <v>8</v>
      </c>
      <c r="J270" s="664">
        <v>374.8</v>
      </c>
      <c r="K270" s="677">
        <v>1</v>
      </c>
      <c r="L270" s="664">
        <v>8</v>
      </c>
      <c r="M270" s="665">
        <v>374.8</v>
      </c>
    </row>
    <row r="271" spans="1:13" ht="14.4" customHeight="1" x14ac:dyDescent="0.3">
      <c r="A271" s="660" t="s">
        <v>2889</v>
      </c>
      <c r="B271" s="661" t="s">
        <v>4410</v>
      </c>
      <c r="C271" s="661" t="s">
        <v>3181</v>
      </c>
      <c r="D271" s="661" t="s">
        <v>3182</v>
      </c>
      <c r="E271" s="661" t="s">
        <v>3183</v>
      </c>
      <c r="F271" s="664"/>
      <c r="G271" s="664"/>
      <c r="H271" s="677">
        <v>0</v>
      </c>
      <c r="I271" s="664">
        <v>2</v>
      </c>
      <c r="J271" s="664">
        <v>374.82</v>
      </c>
      <c r="K271" s="677">
        <v>1</v>
      </c>
      <c r="L271" s="664">
        <v>2</v>
      </c>
      <c r="M271" s="665">
        <v>374.82</v>
      </c>
    </row>
    <row r="272" spans="1:13" ht="14.4" customHeight="1" x14ac:dyDescent="0.3">
      <c r="A272" s="660" t="s">
        <v>2889</v>
      </c>
      <c r="B272" s="661" t="s">
        <v>2722</v>
      </c>
      <c r="C272" s="661" t="s">
        <v>3510</v>
      </c>
      <c r="D272" s="661" t="s">
        <v>3511</v>
      </c>
      <c r="E272" s="661" t="s">
        <v>3512</v>
      </c>
      <c r="F272" s="664"/>
      <c r="G272" s="664"/>
      <c r="H272" s="677">
        <v>0</v>
      </c>
      <c r="I272" s="664">
        <v>1</v>
      </c>
      <c r="J272" s="664">
        <v>974.8</v>
      </c>
      <c r="K272" s="677">
        <v>1</v>
      </c>
      <c r="L272" s="664">
        <v>1</v>
      </c>
      <c r="M272" s="665">
        <v>974.8</v>
      </c>
    </row>
    <row r="273" spans="1:13" ht="14.4" customHeight="1" x14ac:dyDescent="0.3">
      <c r="A273" s="660" t="s">
        <v>2889</v>
      </c>
      <c r="B273" s="661" t="s">
        <v>2729</v>
      </c>
      <c r="C273" s="661" t="s">
        <v>1587</v>
      </c>
      <c r="D273" s="661" t="s">
        <v>1479</v>
      </c>
      <c r="E273" s="661" t="s">
        <v>1588</v>
      </c>
      <c r="F273" s="664"/>
      <c r="G273" s="664"/>
      <c r="H273" s="677">
        <v>0</v>
      </c>
      <c r="I273" s="664">
        <v>5</v>
      </c>
      <c r="J273" s="664">
        <v>2037.75</v>
      </c>
      <c r="K273" s="677">
        <v>1</v>
      </c>
      <c r="L273" s="664">
        <v>5</v>
      </c>
      <c r="M273" s="665">
        <v>2037.75</v>
      </c>
    </row>
    <row r="274" spans="1:13" ht="14.4" customHeight="1" x14ac:dyDescent="0.3">
      <c r="A274" s="660" t="s">
        <v>2889</v>
      </c>
      <c r="B274" s="661" t="s">
        <v>2729</v>
      </c>
      <c r="C274" s="661" t="s">
        <v>1590</v>
      </c>
      <c r="D274" s="661" t="s">
        <v>1479</v>
      </c>
      <c r="E274" s="661" t="s">
        <v>1591</v>
      </c>
      <c r="F274" s="664"/>
      <c r="G274" s="664"/>
      <c r="H274" s="677">
        <v>0</v>
      </c>
      <c r="I274" s="664">
        <v>28</v>
      </c>
      <c r="J274" s="664">
        <v>15214.919999999998</v>
      </c>
      <c r="K274" s="677">
        <v>1</v>
      </c>
      <c r="L274" s="664">
        <v>28</v>
      </c>
      <c r="M274" s="665">
        <v>15214.919999999998</v>
      </c>
    </row>
    <row r="275" spans="1:13" ht="14.4" customHeight="1" x14ac:dyDescent="0.3">
      <c r="A275" s="660" t="s">
        <v>2889</v>
      </c>
      <c r="B275" s="661" t="s">
        <v>2729</v>
      </c>
      <c r="C275" s="661" t="s">
        <v>2998</v>
      </c>
      <c r="D275" s="661" t="s">
        <v>1479</v>
      </c>
      <c r="E275" s="661" t="s">
        <v>2999</v>
      </c>
      <c r="F275" s="664"/>
      <c r="G275" s="664"/>
      <c r="H275" s="677">
        <v>0</v>
      </c>
      <c r="I275" s="664">
        <v>2</v>
      </c>
      <c r="J275" s="664">
        <v>326.02</v>
      </c>
      <c r="K275" s="677">
        <v>1</v>
      </c>
      <c r="L275" s="664">
        <v>2</v>
      </c>
      <c r="M275" s="665">
        <v>326.02</v>
      </c>
    </row>
    <row r="276" spans="1:13" ht="14.4" customHeight="1" x14ac:dyDescent="0.3">
      <c r="A276" s="660" t="s">
        <v>2889</v>
      </c>
      <c r="B276" s="661" t="s">
        <v>2729</v>
      </c>
      <c r="C276" s="661" t="s">
        <v>1478</v>
      </c>
      <c r="D276" s="661" t="s">
        <v>1479</v>
      </c>
      <c r="E276" s="661" t="s">
        <v>1480</v>
      </c>
      <c r="F276" s="664"/>
      <c r="G276" s="664"/>
      <c r="H276" s="677">
        <v>0</v>
      </c>
      <c r="I276" s="664">
        <v>39</v>
      </c>
      <c r="J276" s="664">
        <v>31788.9</v>
      </c>
      <c r="K276" s="677">
        <v>1</v>
      </c>
      <c r="L276" s="664">
        <v>39</v>
      </c>
      <c r="M276" s="665">
        <v>31788.9</v>
      </c>
    </row>
    <row r="277" spans="1:13" ht="14.4" customHeight="1" x14ac:dyDescent="0.3">
      <c r="A277" s="660" t="s">
        <v>2889</v>
      </c>
      <c r="B277" s="661" t="s">
        <v>2729</v>
      </c>
      <c r="C277" s="661" t="s">
        <v>1482</v>
      </c>
      <c r="D277" s="661" t="s">
        <v>1479</v>
      </c>
      <c r="E277" s="661" t="s">
        <v>1483</v>
      </c>
      <c r="F277" s="664"/>
      <c r="G277" s="664"/>
      <c r="H277" s="677">
        <v>0</v>
      </c>
      <c r="I277" s="664">
        <v>4</v>
      </c>
      <c r="J277" s="664">
        <v>3694.96</v>
      </c>
      <c r="K277" s="677">
        <v>1</v>
      </c>
      <c r="L277" s="664">
        <v>4</v>
      </c>
      <c r="M277" s="665">
        <v>3694.96</v>
      </c>
    </row>
    <row r="278" spans="1:13" ht="14.4" customHeight="1" x14ac:dyDescent="0.3">
      <c r="A278" s="660" t="s">
        <v>2889</v>
      </c>
      <c r="B278" s="661" t="s">
        <v>2729</v>
      </c>
      <c r="C278" s="661" t="s">
        <v>2360</v>
      </c>
      <c r="D278" s="661" t="s">
        <v>2361</v>
      </c>
      <c r="E278" s="661" t="s">
        <v>1480</v>
      </c>
      <c r="F278" s="664"/>
      <c r="G278" s="664"/>
      <c r="H278" s="677">
        <v>0</v>
      </c>
      <c r="I278" s="664">
        <v>14</v>
      </c>
      <c r="J278" s="664">
        <v>19398.68</v>
      </c>
      <c r="K278" s="677">
        <v>1</v>
      </c>
      <c r="L278" s="664">
        <v>14</v>
      </c>
      <c r="M278" s="665">
        <v>19398.68</v>
      </c>
    </row>
    <row r="279" spans="1:13" ht="14.4" customHeight="1" x14ac:dyDescent="0.3">
      <c r="A279" s="660" t="s">
        <v>2889</v>
      </c>
      <c r="B279" s="661" t="s">
        <v>2729</v>
      </c>
      <c r="C279" s="661" t="s">
        <v>2364</v>
      </c>
      <c r="D279" s="661" t="s">
        <v>2361</v>
      </c>
      <c r="E279" s="661" t="s">
        <v>1483</v>
      </c>
      <c r="F279" s="664"/>
      <c r="G279" s="664"/>
      <c r="H279" s="677">
        <v>0</v>
      </c>
      <c r="I279" s="664">
        <v>5</v>
      </c>
      <c r="J279" s="664">
        <v>9237.4500000000007</v>
      </c>
      <c r="K279" s="677">
        <v>1</v>
      </c>
      <c r="L279" s="664">
        <v>5</v>
      </c>
      <c r="M279" s="665">
        <v>9237.4500000000007</v>
      </c>
    </row>
    <row r="280" spans="1:13" ht="14.4" customHeight="1" x14ac:dyDescent="0.3">
      <c r="A280" s="660" t="s">
        <v>2889</v>
      </c>
      <c r="B280" s="661" t="s">
        <v>4413</v>
      </c>
      <c r="C280" s="661" t="s">
        <v>3260</v>
      </c>
      <c r="D280" s="661" t="s">
        <v>3261</v>
      </c>
      <c r="E280" s="661" t="s">
        <v>3262</v>
      </c>
      <c r="F280" s="664">
        <v>1</v>
      </c>
      <c r="G280" s="664">
        <v>300.33</v>
      </c>
      <c r="H280" s="677">
        <v>1</v>
      </c>
      <c r="I280" s="664"/>
      <c r="J280" s="664"/>
      <c r="K280" s="677">
        <v>0</v>
      </c>
      <c r="L280" s="664">
        <v>1</v>
      </c>
      <c r="M280" s="665">
        <v>300.33</v>
      </c>
    </row>
    <row r="281" spans="1:13" ht="14.4" customHeight="1" x14ac:dyDescent="0.3">
      <c r="A281" s="660" t="s">
        <v>2889</v>
      </c>
      <c r="B281" s="661" t="s">
        <v>4415</v>
      </c>
      <c r="C281" s="661" t="s">
        <v>3377</v>
      </c>
      <c r="D281" s="661" t="s">
        <v>3378</v>
      </c>
      <c r="E281" s="661" t="s">
        <v>3379</v>
      </c>
      <c r="F281" s="664"/>
      <c r="G281" s="664"/>
      <c r="H281" s="677">
        <v>0</v>
      </c>
      <c r="I281" s="664">
        <v>2</v>
      </c>
      <c r="J281" s="664">
        <v>320.2</v>
      </c>
      <c r="K281" s="677">
        <v>1</v>
      </c>
      <c r="L281" s="664">
        <v>2</v>
      </c>
      <c r="M281" s="665">
        <v>320.2</v>
      </c>
    </row>
    <row r="282" spans="1:13" ht="14.4" customHeight="1" x14ac:dyDescent="0.3">
      <c r="A282" s="660" t="s">
        <v>2889</v>
      </c>
      <c r="B282" s="661" t="s">
        <v>2730</v>
      </c>
      <c r="C282" s="661" t="s">
        <v>3111</v>
      </c>
      <c r="D282" s="661" t="s">
        <v>1464</v>
      </c>
      <c r="E282" s="661" t="s">
        <v>3112</v>
      </c>
      <c r="F282" s="664"/>
      <c r="G282" s="664"/>
      <c r="H282" s="677">
        <v>0</v>
      </c>
      <c r="I282" s="664">
        <v>2</v>
      </c>
      <c r="J282" s="664">
        <v>288.02</v>
      </c>
      <c r="K282" s="677">
        <v>1</v>
      </c>
      <c r="L282" s="664">
        <v>2</v>
      </c>
      <c r="M282" s="665">
        <v>288.02</v>
      </c>
    </row>
    <row r="283" spans="1:13" ht="14.4" customHeight="1" x14ac:dyDescent="0.3">
      <c r="A283" s="660" t="s">
        <v>2889</v>
      </c>
      <c r="B283" s="661" t="s">
        <v>2732</v>
      </c>
      <c r="C283" s="661" t="s">
        <v>3849</v>
      </c>
      <c r="D283" s="661" t="s">
        <v>3850</v>
      </c>
      <c r="E283" s="661" t="s">
        <v>2620</v>
      </c>
      <c r="F283" s="664">
        <v>1</v>
      </c>
      <c r="G283" s="664">
        <v>140.44</v>
      </c>
      <c r="H283" s="677">
        <v>1</v>
      </c>
      <c r="I283" s="664"/>
      <c r="J283" s="664"/>
      <c r="K283" s="677">
        <v>0</v>
      </c>
      <c r="L283" s="664">
        <v>1</v>
      </c>
      <c r="M283" s="665">
        <v>140.44</v>
      </c>
    </row>
    <row r="284" spans="1:13" ht="14.4" customHeight="1" x14ac:dyDescent="0.3">
      <c r="A284" s="660" t="s">
        <v>2889</v>
      </c>
      <c r="B284" s="661" t="s">
        <v>2732</v>
      </c>
      <c r="C284" s="661" t="s">
        <v>3851</v>
      </c>
      <c r="D284" s="661" t="s">
        <v>3850</v>
      </c>
      <c r="E284" s="661" t="s">
        <v>2825</v>
      </c>
      <c r="F284" s="664">
        <v>1</v>
      </c>
      <c r="G284" s="664">
        <v>234.07</v>
      </c>
      <c r="H284" s="677">
        <v>1</v>
      </c>
      <c r="I284" s="664"/>
      <c r="J284" s="664"/>
      <c r="K284" s="677">
        <v>0</v>
      </c>
      <c r="L284" s="664">
        <v>1</v>
      </c>
      <c r="M284" s="665">
        <v>234.07</v>
      </c>
    </row>
    <row r="285" spans="1:13" ht="14.4" customHeight="1" x14ac:dyDescent="0.3">
      <c r="A285" s="660" t="s">
        <v>2889</v>
      </c>
      <c r="B285" s="661" t="s">
        <v>2733</v>
      </c>
      <c r="C285" s="661" t="s">
        <v>3852</v>
      </c>
      <c r="D285" s="661" t="s">
        <v>3853</v>
      </c>
      <c r="E285" s="661" t="s">
        <v>3854</v>
      </c>
      <c r="F285" s="664">
        <v>2</v>
      </c>
      <c r="G285" s="664">
        <v>0</v>
      </c>
      <c r="H285" s="677"/>
      <c r="I285" s="664"/>
      <c r="J285" s="664"/>
      <c r="K285" s="677"/>
      <c r="L285" s="664">
        <v>2</v>
      </c>
      <c r="M285" s="665">
        <v>0</v>
      </c>
    </row>
    <row r="286" spans="1:13" ht="14.4" customHeight="1" x14ac:dyDescent="0.3">
      <c r="A286" s="660" t="s">
        <v>2889</v>
      </c>
      <c r="B286" s="661" t="s">
        <v>2733</v>
      </c>
      <c r="C286" s="661" t="s">
        <v>3541</v>
      </c>
      <c r="D286" s="661" t="s">
        <v>3542</v>
      </c>
      <c r="E286" s="661" t="s">
        <v>1585</v>
      </c>
      <c r="F286" s="664"/>
      <c r="G286" s="664"/>
      <c r="H286" s="677">
        <v>0</v>
      </c>
      <c r="I286" s="664">
        <v>1</v>
      </c>
      <c r="J286" s="664">
        <v>70.23</v>
      </c>
      <c r="K286" s="677">
        <v>1</v>
      </c>
      <c r="L286" s="664">
        <v>1</v>
      </c>
      <c r="M286" s="665">
        <v>70.23</v>
      </c>
    </row>
    <row r="287" spans="1:13" ht="14.4" customHeight="1" x14ac:dyDescent="0.3">
      <c r="A287" s="660" t="s">
        <v>2889</v>
      </c>
      <c r="B287" s="661" t="s">
        <v>2733</v>
      </c>
      <c r="C287" s="661" t="s">
        <v>3855</v>
      </c>
      <c r="D287" s="661" t="s">
        <v>3856</v>
      </c>
      <c r="E287" s="661" t="s">
        <v>1503</v>
      </c>
      <c r="F287" s="664">
        <v>1</v>
      </c>
      <c r="G287" s="664">
        <v>35.11</v>
      </c>
      <c r="H287" s="677">
        <v>1</v>
      </c>
      <c r="I287" s="664"/>
      <c r="J287" s="664"/>
      <c r="K287" s="677">
        <v>0</v>
      </c>
      <c r="L287" s="664">
        <v>1</v>
      </c>
      <c r="M287" s="665">
        <v>35.11</v>
      </c>
    </row>
    <row r="288" spans="1:13" ht="14.4" customHeight="1" x14ac:dyDescent="0.3">
      <c r="A288" s="660" t="s">
        <v>2889</v>
      </c>
      <c r="B288" s="661" t="s">
        <v>2733</v>
      </c>
      <c r="C288" s="661" t="s">
        <v>3857</v>
      </c>
      <c r="D288" s="661" t="s">
        <v>3858</v>
      </c>
      <c r="E288" s="661" t="s">
        <v>3859</v>
      </c>
      <c r="F288" s="664">
        <v>1</v>
      </c>
      <c r="G288" s="664">
        <v>0</v>
      </c>
      <c r="H288" s="677"/>
      <c r="I288" s="664"/>
      <c r="J288" s="664"/>
      <c r="K288" s="677"/>
      <c r="L288" s="664">
        <v>1</v>
      </c>
      <c r="M288" s="665">
        <v>0</v>
      </c>
    </row>
    <row r="289" spans="1:13" ht="14.4" customHeight="1" x14ac:dyDescent="0.3">
      <c r="A289" s="660" t="s">
        <v>2889</v>
      </c>
      <c r="B289" s="661" t="s">
        <v>4418</v>
      </c>
      <c r="C289" s="661" t="s">
        <v>3923</v>
      </c>
      <c r="D289" s="661" t="s">
        <v>3924</v>
      </c>
      <c r="E289" s="661" t="s">
        <v>3573</v>
      </c>
      <c r="F289" s="664"/>
      <c r="G289" s="664"/>
      <c r="H289" s="677">
        <v>0</v>
      </c>
      <c r="I289" s="664">
        <v>1</v>
      </c>
      <c r="J289" s="664">
        <v>176.58</v>
      </c>
      <c r="K289" s="677">
        <v>1</v>
      </c>
      <c r="L289" s="664">
        <v>1</v>
      </c>
      <c r="M289" s="665">
        <v>176.58</v>
      </c>
    </row>
    <row r="290" spans="1:13" ht="14.4" customHeight="1" x14ac:dyDescent="0.3">
      <c r="A290" s="660" t="s">
        <v>2889</v>
      </c>
      <c r="B290" s="661" t="s">
        <v>2819</v>
      </c>
      <c r="C290" s="661" t="s">
        <v>3939</v>
      </c>
      <c r="D290" s="661" t="s">
        <v>2372</v>
      </c>
      <c r="E290" s="661" t="s">
        <v>3940</v>
      </c>
      <c r="F290" s="664"/>
      <c r="G290" s="664"/>
      <c r="H290" s="677">
        <v>0</v>
      </c>
      <c r="I290" s="664">
        <v>2</v>
      </c>
      <c r="J290" s="664">
        <v>289.62</v>
      </c>
      <c r="K290" s="677">
        <v>1</v>
      </c>
      <c r="L290" s="664">
        <v>2</v>
      </c>
      <c r="M290" s="665">
        <v>289.62</v>
      </c>
    </row>
    <row r="291" spans="1:13" ht="14.4" customHeight="1" x14ac:dyDescent="0.3">
      <c r="A291" s="660" t="s">
        <v>2889</v>
      </c>
      <c r="B291" s="661" t="s">
        <v>2820</v>
      </c>
      <c r="C291" s="661" t="s">
        <v>3946</v>
      </c>
      <c r="D291" s="661" t="s">
        <v>3947</v>
      </c>
      <c r="E291" s="661" t="s">
        <v>3948</v>
      </c>
      <c r="F291" s="664">
        <v>1</v>
      </c>
      <c r="G291" s="664">
        <v>46.84</v>
      </c>
      <c r="H291" s="677">
        <v>1</v>
      </c>
      <c r="I291" s="664"/>
      <c r="J291" s="664"/>
      <c r="K291" s="677">
        <v>0</v>
      </c>
      <c r="L291" s="664">
        <v>1</v>
      </c>
      <c r="M291" s="665">
        <v>46.84</v>
      </c>
    </row>
    <row r="292" spans="1:13" ht="14.4" customHeight="1" x14ac:dyDescent="0.3">
      <c r="A292" s="660" t="s">
        <v>2889</v>
      </c>
      <c r="B292" s="661" t="s">
        <v>2820</v>
      </c>
      <c r="C292" s="661" t="s">
        <v>3202</v>
      </c>
      <c r="D292" s="661" t="s">
        <v>2821</v>
      </c>
      <c r="E292" s="661" t="s">
        <v>3203</v>
      </c>
      <c r="F292" s="664"/>
      <c r="G292" s="664"/>
      <c r="H292" s="677">
        <v>0</v>
      </c>
      <c r="I292" s="664">
        <v>2</v>
      </c>
      <c r="J292" s="664">
        <v>160.9</v>
      </c>
      <c r="K292" s="677">
        <v>1</v>
      </c>
      <c r="L292" s="664">
        <v>2</v>
      </c>
      <c r="M292" s="665">
        <v>160.9</v>
      </c>
    </row>
    <row r="293" spans="1:13" ht="14.4" customHeight="1" x14ac:dyDescent="0.3">
      <c r="A293" s="660" t="s">
        <v>2889</v>
      </c>
      <c r="B293" s="661" t="s">
        <v>2739</v>
      </c>
      <c r="C293" s="661" t="s">
        <v>3942</v>
      </c>
      <c r="D293" s="661" t="s">
        <v>1581</v>
      </c>
      <c r="E293" s="661" t="s">
        <v>3943</v>
      </c>
      <c r="F293" s="664"/>
      <c r="G293" s="664"/>
      <c r="H293" s="677">
        <v>0</v>
      </c>
      <c r="I293" s="664">
        <v>1</v>
      </c>
      <c r="J293" s="664">
        <v>614.29999999999995</v>
      </c>
      <c r="K293" s="677">
        <v>1</v>
      </c>
      <c r="L293" s="664">
        <v>1</v>
      </c>
      <c r="M293" s="665">
        <v>614.29999999999995</v>
      </c>
    </row>
    <row r="294" spans="1:13" ht="14.4" customHeight="1" x14ac:dyDescent="0.3">
      <c r="A294" s="660" t="s">
        <v>2889</v>
      </c>
      <c r="B294" s="661" t="s">
        <v>2742</v>
      </c>
      <c r="C294" s="661" t="s">
        <v>3902</v>
      </c>
      <c r="D294" s="661" t="s">
        <v>1472</v>
      </c>
      <c r="E294" s="661" t="s">
        <v>3206</v>
      </c>
      <c r="F294" s="664"/>
      <c r="G294" s="664"/>
      <c r="H294" s="677">
        <v>0</v>
      </c>
      <c r="I294" s="664">
        <v>2</v>
      </c>
      <c r="J294" s="664">
        <v>155.58000000000001</v>
      </c>
      <c r="K294" s="677">
        <v>1</v>
      </c>
      <c r="L294" s="664">
        <v>2</v>
      </c>
      <c r="M294" s="665">
        <v>155.58000000000001</v>
      </c>
    </row>
    <row r="295" spans="1:13" ht="14.4" customHeight="1" x14ac:dyDescent="0.3">
      <c r="A295" s="660" t="s">
        <v>2889</v>
      </c>
      <c r="B295" s="661" t="s">
        <v>2742</v>
      </c>
      <c r="C295" s="661" t="s">
        <v>3903</v>
      </c>
      <c r="D295" s="661" t="s">
        <v>3904</v>
      </c>
      <c r="E295" s="661" t="s">
        <v>3905</v>
      </c>
      <c r="F295" s="664">
        <v>1</v>
      </c>
      <c r="G295" s="664">
        <v>0</v>
      </c>
      <c r="H295" s="677"/>
      <c r="I295" s="664"/>
      <c r="J295" s="664"/>
      <c r="K295" s="677"/>
      <c r="L295" s="664">
        <v>1</v>
      </c>
      <c r="M295" s="665">
        <v>0</v>
      </c>
    </row>
    <row r="296" spans="1:13" ht="14.4" customHeight="1" x14ac:dyDescent="0.3">
      <c r="A296" s="660" t="s">
        <v>2889</v>
      </c>
      <c r="B296" s="661" t="s">
        <v>2743</v>
      </c>
      <c r="C296" s="661" t="s">
        <v>3142</v>
      </c>
      <c r="D296" s="661" t="s">
        <v>3141</v>
      </c>
      <c r="E296" s="661" t="s">
        <v>1417</v>
      </c>
      <c r="F296" s="664"/>
      <c r="G296" s="664"/>
      <c r="H296" s="677">
        <v>0</v>
      </c>
      <c r="I296" s="664">
        <v>1</v>
      </c>
      <c r="J296" s="664">
        <v>208.19</v>
      </c>
      <c r="K296" s="677">
        <v>1</v>
      </c>
      <c r="L296" s="664">
        <v>1</v>
      </c>
      <c r="M296" s="665">
        <v>208.19</v>
      </c>
    </row>
    <row r="297" spans="1:13" ht="14.4" customHeight="1" x14ac:dyDescent="0.3">
      <c r="A297" s="660" t="s">
        <v>2889</v>
      </c>
      <c r="B297" s="661" t="s">
        <v>2743</v>
      </c>
      <c r="C297" s="661" t="s">
        <v>2367</v>
      </c>
      <c r="D297" s="661" t="s">
        <v>2368</v>
      </c>
      <c r="E297" s="661" t="s">
        <v>2825</v>
      </c>
      <c r="F297" s="664"/>
      <c r="G297" s="664"/>
      <c r="H297" s="677">
        <v>0</v>
      </c>
      <c r="I297" s="664">
        <v>1</v>
      </c>
      <c r="J297" s="664">
        <v>416.37</v>
      </c>
      <c r="K297" s="677">
        <v>1</v>
      </c>
      <c r="L297" s="664">
        <v>1</v>
      </c>
      <c r="M297" s="665">
        <v>416.37</v>
      </c>
    </row>
    <row r="298" spans="1:13" ht="14.4" customHeight="1" x14ac:dyDescent="0.3">
      <c r="A298" s="660" t="s">
        <v>2889</v>
      </c>
      <c r="B298" s="661" t="s">
        <v>2751</v>
      </c>
      <c r="C298" s="661" t="s">
        <v>3895</v>
      </c>
      <c r="D298" s="661" t="s">
        <v>3896</v>
      </c>
      <c r="E298" s="661" t="s">
        <v>3897</v>
      </c>
      <c r="F298" s="664"/>
      <c r="G298" s="664"/>
      <c r="H298" s="677">
        <v>0</v>
      </c>
      <c r="I298" s="664">
        <v>1</v>
      </c>
      <c r="J298" s="664">
        <v>62.24</v>
      </c>
      <c r="K298" s="677">
        <v>1</v>
      </c>
      <c r="L298" s="664">
        <v>1</v>
      </c>
      <c r="M298" s="665">
        <v>62.24</v>
      </c>
    </row>
    <row r="299" spans="1:13" ht="14.4" customHeight="1" x14ac:dyDescent="0.3">
      <c r="A299" s="660" t="s">
        <v>2889</v>
      </c>
      <c r="B299" s="661" t="s">
        <v>2751</v>
      </c>
      <c r="C299" s="661" t="s">
        <v>3898</v>
      </c>
      <c r="D299" s="661" t="s">
        <v>3899</v>
      </c>
      <c r="E299" s="661" t="s">
        <v>3900</v>
      </c>
      <c r="F299" s="664"/>
      <c r="G299" s="664"/>
      <c r="H299" s="677">
        <v>0</v>
      </c>
      <c r="I299" s="664">
        <v>1</v>
      </c>
      <c r="J299" s="664">
        <v>124.49</v>
      </c>
      <c r="K299" s="677">
        <v>1</v>
      </c>
      <c r="L299" s="664">
        <v>1</v>
      </c>
      <c r="M299" s="665">
        <v>124.49</v>
      </c>
    </row>
    <row r="300" spans="1:13" ht="14.4" customHeight="1" x14ac:dyDescent="0.3">
      <c r="A300" s="660" t="s">
        <v>2889</v>
      </c>
      <c r="B300" s="661" t="s">
        <v>2751</v>
      </c>
      <c r="C300" s="661" t="s">
        <v>2551</v>
      </c>
      <c r="D300" s="661" t="s">
        <v>2552</v>
      </c>
      <c r="E300" s="661" t="s">
        <v>2553</v>
      </c>
      <c r="F300" s="664"/>
      <c r="G300" s="664"/>
      <c r="H300" s="677">
        <v>0</v>
      </c>
      <c r="I300" s="664">
        <v>1</v>
      </c>
      <c r="J300" s="664">
        <v>48.37</v>
      </c>
      <c r="K300" s="677">
        <v>1</v>
      </c>
      <c r="L300" s="664">
        <v>1</v>
      </c>
      <c r="M300" s="665">
        <v>48.37</v>
      </c>
    </row>
    <row r="301" spans="1:13" ht="14.4" customHeight="1" x14ac:dyDescent="0.3">
      <c r="A301" s="660" t="s">
        <v>2889</v>
      </c>
      <c r="B301" s="661" t="s">
        <v>4427</v>
      </c>
      <c r="C301" s="661" t="s">
        <v>3867</v>
      </c>
      <c r="D301" s="661" t="s">
        <v>3868</v>
      </c>
      <c r="E301" s="661" t="s">
        <v>3869</v>
      </c>
      <c r="F301" s="664">
        <v>4</v>
      </c>
      <c r="G301" s="664">
        <v>317.92</v>
      </c>
      <c r="H301" s="677">
        <v>1</v>
      </c>
      <c r="I301" s="664"/>
      <c r="J301" s="664"/>
      <c r="K301" s="677">
        <v>0</v>
      </c>
      <c r="L301" s="664">
        <v>4</v>
      </c>
      <c r="M301" s="665">
        <v>317.92</v>
      </c>
    </row>
    <row r="302" spans="1:13" ht="14.4" customHeight="1" x14ac:dyDescent="0.3">
      <c r="A302" s="660" t="s">
        <v>2889</v>
      </c>
      <c r="B302" s="661" t="s">
        <v>4427</v>
      </c>
      <c r="C302" s="661" t="s">
        <v>3870</v>
      </c>
      <c r="D302" s="661" t="s">
        <v>3871</v>
      </c>
      <c r="E302" s="661" t="s">
        <v>3872</v>
      </c>
      <c r="F302" s="664">
        <v>4</v>
      </c>
      <c r="G302" s="664">
        <v>158.96</v>
      </c>
      <c r="H302" s="677">
        <v>1</v>
      </c>
      <c r="I302" s="664"/>
      <c r="J302" s="664"/>
      <c r="K302" s="677">
        <v>0</v>
      </c>
      <c r="L302" s="664">
        <v>4</v>
      </c>
      <c r="M302" s="665">
        <v>158.96</v>
      </c>
    </row>
    <row r="303" spans="1:13" ht="14.4" customHeight="1" x14ac:dyDescent="0.3">
      <c r="A303" s="660" t="s">
        <v>2889</v>
      </c>
      <c r="B303" s="661" t="s">
        <v>4427</v>
      </c>
      <c r="C303" s="661" t="s">
        <v>3873</v>
      </c>
      <c r="D303" s="661" t="s">
        <v>3871</v>
      </c>
      <c r="E303" s="661" t="s">
        <v>3874</v>
      </c>
      <c r="F303" s="664">
        <v>5</v>
      </c>
      <c r="G303" s="664">
        <v>0</v>
      </c>
      <c r="H303" s="677"/>
      <c r="I303" s="664"/>
      <c r="J303" s="664"/>
      <c r="K303" s="677"/>
      <c r="L303" s="664">
        <v>5</v>
      </c>
      <c r="M303" s="665">
        <v>0</v>
      </c>
    </row>
    <row r="304" spans="1:13" ht="14.4" customHeight="1" x14ac:dyDescent="0.3">
      <c r="A304" s="660" t="s">
        <v>2889</v>
      </c>
      <c r="B304" s="661" t="s">
        <v>2754</v>
      </c>
      <c r="C304" s="661" t="s">
        <v>2467</v>
      </c>
      <c r="D304" s="661" t="s">
        <v>611</v>
      </c>
      <c r="E304" s="661" t="s">
        <v>2833</v>
      </c>
      <c r="F304" s="664"/>
      <c r="G304" s="664"/>
      <c r="H304" s="677">
        <v>0</v>
      </c>
      <c r="I304" s="664">
        <v>2</v>
      </c>
      <c r="J304" s="664">
        <v>304.39999999999998</v>
      </c>
      <c r="K304" s="677">
        <v>1</v>
      </c>
      <c r="L304" s="664">
        <v>2</v>
      </c>
      <c r="M304" s="665">
        <v>304.39999999999998</v>
      </c>
    </row>
    <row r="305" spans="1:13" ht="14.4" customHeight="1" x14ac:dyDescent="0.3">
      <c r="A305" s="660" t="s">
        <v>2889</v>
      </c>
      <c r="B305" s="661" t="s">
        <v>2759</v>
      </c>
      <c r="C305" s="661" t="s">
        <v>1712</v>
      </c>
      <c r="D305" s="661" t="s">
        <v>1713</v>
      </c>
      <c r="E305" s="661" t="s">
        <v>2760</v>
      </c>
      <c r="F305" s="664"/>
      <c r="G305" s="664"/>
      <c r="H305" s="677">
        <v>0</v>
      </c>
      <c r="I305" s="664">
        <v>9</v>
      </c>
      <c r="J305" s="664">
        <v>1534.68</v>
      </c>
      <c r="K305" s="677">
        <v>1</v>
      </c>
      <c r="L305" s="664">
        <v>9</v>
      </c>
      <c r="M305" s="665">
        <v>1534.68</v>
      </c>
    </row>
    <row r="306" spans="1:13" ht="14.4" customHeight="1" x14ac:dyDescent="0.3">
      <c r="A306" s="660" t="s">
        <v>2889</v>
      </c>
      <c r="B306" s="661" t="s">
        <v>2762</v>
      </c>
      <c r="C306" s="661" t="s">
        <v>1719</v>
      </c>
      <c r="D306" s="661" t="s">
        <v>1720</v>
      </c>
      <c r="E306" s="661" t="s">
        <v>2763</v>
      </c>
      <c r="F306" s="664"/>
      <c r="G306" s="664"/>
      <c r="H306" s="677">
        <v>0</v>
      </c>
      <c r="I306" s="664">
        <v>3</v>
      </c>
      <c r="J306" s="664">
        <v>335.15999999999997</v>
      </c>
      <c r="K306" s="677">
        <v>1</v>
      </c>
      <c r="L306" s="664">
        <v>3</v>
      </c>
      <c r="M306" s="665">
        <v>335.15999999999997</v>
      </c>
    </row>
    <row r="307" spans="1:13" ht="14.4" customHeight="1" x14ac:dyDescent="0.3">
      <c r="A307" s="660" t="s">
        <v>2889</v>
      </c>
      <c r="B307" s="661" t="s">
        <v>2764</v>
      </c>
      <c r="C307" s="661" t="s">
        <v>1777</v>
      </c>
      <c r="D307" s="661" t="s">
        <v>1778</v>
      </c>
      <c r="E307" s="661" t="s">
        <v>1779</v>
      </c>
      <c r="F307" s="664"/>
      <c r="G307" s="664"/>
      <c r="H307" s="677">
        <v>0</v>
      </c>
      <c r="I307" s="664">
        <v>1</v>
      </c>
      <c r="J307" s="664">
        <v>119.7</v>
      </c>
      <c r="K307" s="677">
        <v>1</v>
      </c>
      <c r="L307" s="664">
        <v>1</v>
      </c>
      <c r="M307" s="665">
        <v>119.7</v>
      </c>
    </row>
    <row r="308" spans="1:13" ht="14.4" customHeight="1" x14ac:dyDescent="0.3">
      <c r="A308" s="660" t="s">
        <v>2889</v>
      </c>
      <c r="B308" s="661" t="s">
        <v>2773</v>
      </c>
      <c r="C308" s="661" t="s">
        <v>1723</v>
      </c>
      <c r="D308" s="661" t="s">
        <v>1724</v>
      </c>
      <c r="E308" s="661" t="s">
        <v>3001</v>
      </c>
      <c r="F308" s="664"/>
      <c r="G308" s="664"/>
      <c r="H308" s="677">
        <v>0</v>
      </c>
      <c r="I308" s="664">
        <v>2</v>
      </c>
      <c r="J308" s="664">
        <v>133.63999999999999</v>
      </c>
      <c r="K308" s="677">
        <v>1</v>
      </c>
      <c r="L308" s="664">
        <v>2</v>
      </c>
      <c r="M308" s="665">
        <v>133.63999999999999</v>
      </c>
    </row>
    <row r="309" spans="1:13" ht="14.4" customHeight="1" x14ac:dyDescent="0.3">
      <c r="A309" s="660" t="s">
        <v>2889</v>
      </c>
      <c r="B309" s="661" t="s">
        <v>2774</v>
      </c>
      <c r="C309" s="661" t="s">
        <v>1716</v>
      </c>
      <c r="D309" s="661" t="s">
        <v>1717</v>
      </c>
      <c r="E309" s="661" t="s">
        <v>2760</v>
      </c>
      <c r="F309" s="664"/>
      <c r="G309" s="664"/>
      <c r="H309" s="677">
        <v>0</v>
      </c>
      <c r="I309" s="664">
        <v>1</v>
      </c>
      <c r="J309" s="664">
        <v>66.819999999999993</v>
      </c>
      <c r="K309" s="677">
        <v>1</v>
      </c>
      <c r="L309" s="664">
        <v>1</v>
      </c>
      <c r="M309" s="665">
        <v>66.819999999999993</v>
      </c>
    </row>
    <row r="310" spans="1:13" ht="14.4" customHeight="1" x14ac:dyDescent="0.3">
      <c r="A310" s="660" t="s">
        <v>2889</v>
      </c>
      <c r="B310" s="661" t="s">
        <v>2779</v>
      </c>
      <c r="C310" s="661" t="s">
        <v>1821</v>
      </c>
      <c r="D310" s="661" t="s">
        <v>1822</v>
      </c>
      <c r="E310" s="661" t="s">
        <v>2781</v>
      </c>
      <c r="F310" s="664"/>
      <c r="G310" s="664"/>
      <c r="H310" s="677">
        <v>0</v>
      </c>
      <c r="I310" s="664">
        <v>6</v>
      </c>
      <c r="J310" s="664">
        <v>17947.38</v>
      </c>
      <c r="K310" s="677">
        <v>1</v>
      </c>
      <c r="L310" s="664">
        <v>6</v>
      </c>
      <c r="M310" s="665">
        <v>17947.38</v>
      </c>
    </row>
    <row r="311" spans="1:13" ht="14.4" customHeight="1" x14ac:dyDescent="0.3">
      <c r="A311" s="660" t="s">
        <v>2889</v>
      </c>
      <c r="B311" s="661" t="s">
        <v>2779</v>
      </c>
      <c r="C311" s="661" t="s">
        <v>2982</v>
      </c>
      <c r="D311" s="661" t="s">
        <v>1822</v>
      </c>
      <c r="E311" s="661" t="s">
        <v>2983</v>
      </c>
      <c r="F311" s="664"/>
      <c r="G311" s="664"/>
      <c r="H311" s="677">
        <v>0</v>
      </c>
      <c r="I311" s="664">
        <v>2</v>
      </c>
      <c r="J311" s="664">
        <v>1496.42</v>
      </c>
      <c r="K311" s="677">
        <v>1</v>
      </c>
      <c r="L311" s="664">
        <v>2</v>
      </c>
      <c r="M311" s="665">
        <v>1496.42</v>
      </c>
    </row>
    <row r="312" spans="1:13" ht="14.4" customHeight="1" x14ac:dyDescent="0.3">
      <c r="A312" s="660" t="s">
        <v>2889</v>
      </c>
      <c r="B312" s="661" t="s">
        <v>2784</v>
      </c>
      <c r="C312" s="661" t="s">
        <v>1622</v>
      </c>
      <c r="D312" s="661" t="s">
        <v>1623</v>
      </c>
      <c r="E312" s="661" t="s">
        <v>1991</v>
      </c>
      <c r="F312" s="664"/>
      <c r="G312" s="664"/>
      <c r="H312" s="677">
        <v>0</v>
      </c>
      <c r="I312" s="664">
        <v>11</v>
      </c>
      <c r="J312" s="664">
        <v>15699.530000000002</v>
      </c>
      <c r="K312" s="677">
        <v>1</v>
      </c>
      <c r="L312" s="664">
        <v>11</v>
      </c>
      <c r="M312" s="665">
        <v>15699.530000000002</v>
      </c>
    </row>
    <row r="313" spans="1:13" ht="14.4" customHeight="1" x14ac:dyDescent="0.3">
      <c r="A313" s="660" t="s">
        <v>2889</v>
      </c>
      <c r="B313" s="661" t="s">
        <v>2842</v>
      </c>
      <c r="C313" s="661" t="s">
        <v>2340</v>
      </c>
      <c r="D313" s="661" t="s">
        <v>2341</v>
      </c>
      <c r="E313" s="661" t="s">
        <v>2843</v>
      </c>
      <c r="F313" s="664"/>
      <c r="G313" s="664"/>
      <c r="H313" s="677">
        <v>0</v>
      </c>
      <c r="I313" s="664">
        <v>4</v>
      </c>
      <c r="J313" s="664">
        <v>193.68</v>
      </c>
      <c r="K313" s="677">
        <v>1</v>
      </c>
      <c r="L313" s="664">
        <v>4</v>
      </c>
      <c r="M313" s="665">
        <v>193.68</v>
      </c>
    </row>
    <row r="314" spans="1:13" ht="14.4" customHeight="1" x14ac:dyDescent="0.3">
      <c r="A314" s="660" t="s">
        <v>2889</v>
      </c>
      <c r="B314" s="661" t="s">
        <v>2787</v>
      </c>
      <c r="C314" s="661" t="s">
        <v>3336</v>
      </c>
      <c r="D314" s="661" t="s">
        <v>2357</v>
      </c>
      <c r="E314" s="661" t="s">
        <v>3337</v>
      </c>
      <c r="F314" s="664"/>
      <c r="G314" s="664"/>
      <c r="H314" s="677">
        <v>0</v>
      </c>
      <c r="I314" s="664">
        <v>3</v>
      </c>
      <c r="J314" s="664">
        <v>281.88</v>
      </c>
      <c r="K314" s="677">
        <v>1</v>
      </c>
      <c r="L314" s="664">
        <v>3</v>
      </c>
      <c r="M314" s="665">
        <v>281.88</v>
      </c>
    </row>
    <row r="315" spans="1:13" ht="14.4" customHeight="1" x14ac:dyDescent="0.3">
      <c r="A315" s="660" t="s">
        <v>2889</v>
      </c>
      <c r="B315" s="661" t="s">
        <v>2787</v>
      </c>
      <c r="C315" s="661" t="s">
        <v>3956</v>
      </c>
      <c r="D315" s="661" t="s">
        <v>3957</v>
      </c>
      <c r="E315" s="661" t="s">
        <v>3958</v>
      </c>
      <c r="F315" s="664"/>
      <c r="G315" s="664"/>
      <c r="H315" s="677">
        <v>0</v>
      </c>
      <c r="I315" s="664">
        <v>1</v>
      </c>
      <c r="J315" s="664">
        <v>300.68</v>
      </c>
      <c r="K315" s="677">
        <v>1</v>
      </c>
      <c r="L315" s="664">
        <v>1</v>
      </c>
      <c r="M315" s="665">
        <v>300.68</v>
      </c>
    </row>
    <row r="316" spans="1:13" ht="14.4" customHeight="1" x14ac:dyDescent="0.3">
      <c r="A316" s="660" t="s">
        <v>2889</v>
      </c>
      <c r="B316" s="661" t="s">
        <v>2796</v>
      </c>
      <c r="C316" s="661" t="s">
        <v>3618</v>
      </c>
      <c r="D316" s="661" t="s">
        <v>1551</v>
      </c>
      <c r="E316" s="661" t="s">
        <v>3619</v>
      </c>
      <c r="F316" s="664"/>
      <c r="G316" s="664"/>
      <c r="H316" s="677">
        <v>0</v>
      </c>
      <c r="I316" s="664">
        <v>11</v>
      </c>
      <c r="J316" s="664">
        <v>14148.2</v>
      </c>
      <c r="K316" s="677">
        <v>1</v>
      </c>
      <c r="L316" s="664">
        <v>11</v>
      </c>
      <c r="M316" s="665">
        <v>14148.2</v>
      </c>
    </row>
    <row r="317" spans="1:13" ht="14.4" customHeight="1" x14ac:dyDescent="0.3">
      <c r="A317" s="660" t="s">
        <v>2889</v>
      </c>
      <c r="B317" s="661" t="s">
        <v>2796</v>
      </c>
      <c r="C317" s="661" t="s">
        <v>3198</v>
      </c>
      <c r="D317" s="661" t="s">
        <v>3199</v>
      </c>
      <c r="E317" s="661" t="s">
        <v>3200</v>
      </c>
      <c r="F317" s="664"/>
      <c r="G317" s="664"/>
      <c r="H317" s="677">
        <v>0</v>
      </c>
      <c r="I317" s="664">
        <v>3</v>
      </c>
      <c r="J317" s="664">
        <v>5146.4400000000005</v>
      </c>
      <c r="K317" s="677">
        <v>1</v>
      </c>
      <c r="L317" s="664">
        <v>3</v>
      </c>
      <c r="M317" s="665">
        <v>5146.4400000000005</v>
      </c>
    </row>
    <row r="318" spans="1:13" ht="14.4" customHeight="1" x14ac:dyDescent="0.3">
      <c r="A318" s="660" t="s">
        <v>2889</v>
      </c>
      <c r="B318" s="661" t="s">
        <v>2798</v>
      </c>
      <c r="C318" s="661" t="s">
        <v>3838</v>
      </c>
      <c r="D318" s="661" t="s">
        <v>3839</v>
      </c>
      <c r="E318" s="661" t="s">
        <v>2802</v>
      </c>
      <c r="F318" s="664">
        <v>1</v>
      </c>
      <c r="G318" s="664">
        <v>10.26</v>
      </c>
      <c r="H318" s="677">
        <v>1</v>
      </c>
      <c r="I318" s="664"/>
      <c r="J318" s="664"/>
      <c r="K318" s="677">
        <v>0</v>
      </c>
      <c r="L318" s="664">
        <v>1</v>
      </c>
      <c r="M318" s="665">
        <v>10.26</v>
      </c>
    </row>
    <row r="319" spans="1:13" ht="14.4" customHeight="1" x14ac:dyDescent="0.3">
      <c r="A319" s="660" t="s">
        <v>2889</v>
      </c>
      <c r="B319" s="661" t="s">
        <v>2798</v>
      </c>
      <c r="C319" s="661" t="s">
        <v>1530</v>
      </c>
      <c r="D319" s="661" t="s">
        <v>2799</v>
      </c>
      <c r="E319" s="661" t="s">
        <v>2800</v>
      </c>
      <c r="F319" s="664"/>
      <c r="G319" s="664"/>
      <c r="H319" s="677">
        <v>0</v>
      </c>
      <c r="I319" s="664">
        <v>6</v>
      </c>
      <c r="J319" s="664">
        <v>40.08</v>
      </c>
      <c r="K319" s="677">
        <v>1</v>
      </c>
      <c r="L319" s="664">
        <v>6</v>
      </c>
      <c r="M319" s="665">
        <v>40.08</v>
      </c>
    </row>
    <row r="320" spans="1:13" ht="14.4" customHeight="1" x14ac:dyDescent="0.3">
      <c r="A320" s="660" t="s">
        <v>2889</v>
      </c>
      <c r="B320" s="661" t="s">
        <v>2798</v>
      </c>
      <c r="C320" s="661" t="s">
        <v>3840</v>
      </c>
      <c r="D320" s="661" t="s">
        <v>3841</v>
      </c>
      <c r="E320" s="661" t="s">
        <v>2800</v>
      </c>
      <c r="F320" s="664">
        <v>2</v>
      </c>
      <c r="G320" s="664">
        <v>10.28</v>
      </c>
      <c r="H320" s="677">
        <v>1</v>
      </c>
      <c r="I320" s="664"/>
      <c r="J320" s="664"/>
      <c r="K320" s="677">
        <v>0</v>
      </c>
      <c r="L320" s="664">
        <v>2</v>
      </c>
      <c r="M320" s="665">
        <v>10.28</v>
      </c>
    </row>
    <row r="321" spans="1:13" ht="14.4" customHeight="1" x14ac:dyDescent="0.3">
      <c r="A321" s="660" t="s">
        <v>2889</v>
      </c>
      <c r="B321" s="661" t="s">
        <v>2804</v>
      </c>
      <c r="C321" s="661" t="s">
        <v>1546</v>
      </c>
      <c r="D321" s="661" t="s">
        <v>1547</v>
      </c>
      <c r="E321" s="661" t="s">
        <v>2805</v>
      </c>
      <c r="F321" s="664"/>
      <c r="G321" s="664"/>
      <c r="H321" s="677">
        <v>0</v>
      </c>
      <c r="I321" s="664">
        <v>2</v>
      </c>
      <c r="J321" s="664">
        <v>131.97999999999999</v>
      </c>
      <c r="K321" s="677">
        <v>1</v>
      </c>
      <c r="L321" s="664">
        <v>2</v>
      </c>
      <c r="M321" s="665">
        <v>131.97999999999999</v>
      </c>
    </row>
    <row r="322" spans="1:13" ht="14.4" customHeight="1" x14ac:dyDescent="0.3">
      <c r="A322" s="660" t="s">
        <v>2889</v>
      </c>
      <c r="B322" s="661" t="s">
        <v>2804</v>
      </c>
      <c r="C322" s="661" t="s">
        <v>3087</v>
      </c>
      <c r="D322" s="661" t="s">
        <v>1607</v>
      </c>
      <c r="E322" s="661" t="s">
        <v>3088</v>
      </c>
      <c r="F322" s="664"/>
      <c r="G322" s="664"/>
      <c r="H322" s="677">
        <v>0</v>
      </c>
      <c r="I322" s="664">
        <v>3</v>
      </c>
      <c r="J322" s="664">
        <v>792</v>
      </c>
      <c r="K322" s="677">
        <v>1</v>
      </c>
      <c r="L322" s="664">
        <v>3</v>
      </c>
      <c r="M322" s="665">
        <v>792</v>
      </c>
    </row>
    <row r="323" spans="1:13" ht="14.4" customHeight="1" x14ac:dyDescent="0.3">
      <c r="A323" s="660" t="s">
        <v>2889</v>
      </c>
      <c r="B323" s="661" t="s">
        <v>2845</v>
      </c>
      <c r="C323" s="661" t="s">
        <v>3953</v>
      </c>
      <c r="D323" s="661" t="s">
        <v>3954</v>
      </c>
      <c r="E323" s="661" t="s">
        <v>3955</v>
      </c>
      <c r="F323" s="664"/>
      <c r="G323" s="664"/>
      <c r="H323" s="677">
        <v>0</v>
      </c>
      <c r="I323" s="664">
        <v>1</v>
      </c>
      <c r="J323" s="664">
        <v>439.98</v>
      </c>
      <c r="K323" s="677">
        <v>1</v>
      </c>
      <c r="L323" s="664">
        <v>1</v>
      </c>
      <c r="M323" s="665">
        <v>439.98</v>
      </c>
    </row>
    <row r="324" spans="1:13" ht="14.4" customHeight="1" x14ac:dyDescent="0.3">
      <c r="A324" s="660" t="s">
        <v>2889</v>
      </c>
      <c r="B324" s="661" t="s">
        <v>4428</v>
      </c>
      <c r="C324" s="661" t="s">
        <v>1008</v>
      </c>
      <c r="D324" s="661" t="s">
        <v>3847</v>
      </c>
      <c r="E324" s="661" t="s">
        <v>3848</v>
      </c>
      <c r="F324" s="664"/>
      <c r="G324" s="664"/>
      <c r="H324" s="677">
        <v>0</v>
      </c>
      <c r="I324" s="664">
        <v>2</v>
      </c>
      <c r="J324" s="664">
        <v>207.6</v>
      </c>
      <c r="K324" s="677">
        <v>1</v>
      </c>
      <c r="L324" s="664">
        <v>2</v>
      </c>
      <c r="M324" s="665">
        <v>207.6</v>
      </c>
    </row>
    <row r="325" spans="1:13" ht="14.4" customHeight="1" x14ac:dyDescent="0.3">
      <c r="A325" s="660" t="s">
        <v>2889</v>
      </c>
      <c r="B325" s="661" t="s">
        <v>2810</v>
      </c>
      <c r="C325" s="661" t="s">
        <v>1517</v>
      </c>
      <c r="D325" s="661" t="s">
        <v>1456</v>
      </c>
      <c r="E325" s="661" t="s">
        <v>1585</v>
      </c>
      <c r="F325" s="664"/>
      <c r="G325" s="664"/>
      <c r="H325" s="677">
        <v>0</v>
      </c>
      <c r="I325" s="664">
        <v>1</v>
      </c>
      <c r="J325" s="664">
        <v>113.66</v>
      </c>
      <c r="K325" s="677">
        <v>1</v>
      </c>
      <c r="L325" s="664">
        <v>1</v>
      </c>
      <c r="M325" s="665">
        <v>113.66</v>
      </c>
    </row>
    <row r="326" spans="1:13" ht="14.4" customHeight="1" x14ac:dyDescent="0.3">
      <c r="A326" s="660" t="s">
        <v>2889</v>
      </c>
      <c r="B326" s="661" t="s">
        <v>4429</v>
      </c>
      <c r="C326" s="661" t="s">
        <v>3892</v>
      </c>
      <c r="D326" s="661" t="s">
        <v>3893</v>
      </c>
      <c r="E326" s="661" t="s">
        <v>3894</v>
      </c>
      <c r="F326" s="664"/>
      <c r="G326" s="664"/>
      <c r="H326" s="677">
        <v>0</v>
      </c>
      <c r="I326" s="664">
        <v>2</v>
      </c>
      <c r="J326" s="664">
        <v>136.38</v>
      </c>
      <c r="K326" s="677">
        <v>1</v>
      </c>
      <c r="L326" s="664">
        <v>2</v>
      </c>
      <c r="M326" s="665">
        <v>136.38</v>
      </c>
    </row>
    <row r="327" spans="1:13" ht="14.4" customHeight="1" x14ac:dyDescent="0.3">
      <c r="A327" s="660" t="s">
        <v>2889</v>
      </c>
      <c r="B327" s="661" t="s">
        <v>2812</v>
      </c>
      <c r="C327" s="661" t="s">
        <v>3944</v>
      </c>
      <c r="D327" s="661" t="s">
        <v>3945</v>
      </c>
      <c r="E327" s="661" t="s">
        <v>2557</v>
      </c>
      <c r="F327" s="664"/>
      <c r="G327" s="664"/>
      <c r="H327" s="677">
        <v>0</v>
      </c>
      <c r="I327" s="664">
        <v>30</v>
      </c>
      <c r="J327" s="664">
        <v>992.7</v>
      </c>
      <c r="K327" s="677">
        <v>1</v>
      </c>
      <c r="L327" s="664">
        <v>30</v>
      </c>
      <c r="M327" s="665">
        <v>992.7</v>
      </c>
    </row>
    <row r="328" spans="1:13" ht="14.4" customHeight="1" x14ac:dyDescent="0.3">
      <c r="A328" s="660" t="s">
        <v>2889</v>
      </c>
      <c r="B328" s="661" t="s">
        <v>2812</v>
      </c>
      <c r="C328" s="661" t="s">
        <v>2558</v>
      </c>
      <c r="D328" s="661" t="s">
        <v>2559</v>
      </c>
      <c r="E328" s="661" t="s">
        <v>1641</v>
      </c>
      <c r="F328" s="664"/>
      <c r="G328" s="664"/>
      <c r="H328" s="677">
        <v>0</v>
      </c>
      <c r="I328" s="664">
        <v>2</v>
      </c>
      <c r="J328" s="664">
        <v>252.7</v>
      </c>
      <c r="K328" s="677">
        <v>1</v>
      </c>
      <c r="L328" s="664">
        <v>2</v>
      </c>
      <c r="M328" s="665">
        <v>252.7</v>
      </c>
    </row>
    <row r="329" spans="1:13" ht="14.4" customHeight="1" x14ac:dyDescent="0.3">
      <c r="A329" s="660" t="s">
        <v>2889</v>
      </c>
      <c r="B329" s="661" t="s">
        <v>2782</v>
      </c>
      <c r="C329" s="661" t="s">
        <v>1848</v>
      </c>
      <c r="D329" s="661" t="s">
        <v>1845</v>
      </c>
      <c r="E329" s="661" t="s">
        <v>2783</v>
      </c>
      <c r="F329" s="664"/>
      <c r="G329" s="664"/>
      <c r="H329" s="677">
        <v>0</v>
      </c>
      <c r="I329" s="664">
        <v>6</v>
      </c>
      <c r="J329" s="664">
        <v>83095.56</v>
      </c>
      <c r="K329" s="677">
        <v>1</v>
      </c>
      <c r="L329" s="664">
        <v>6</v>
      </c>
      <c r="M329" s="665">
        <v>83095.56</v>
      </c>
    </row>
    <row r="330" spans="1:13" ht="14.4" customHeight="1" x14ac:dyDescent="0.3">
      <c r="A330" s="660" t="s">
        <v>2890</v>
      </c>
      <c r="B330" s="661" t="s">
        <v>2722</v>
      </c>
      <c r="C330" s="661" t="s">
        <v>1599</v>
      </c>
      <c r="D330" s="661" t="s">
        <v>1600</v>
      </c>
      <c r="E330" s="661" t="s">
        <v>1601</v>
      </c>
      <c r="F330" s="664"/>
      <c r="G330" s="664"/>
      <c r="H330" s="677">
        <v>0</v>
      </c>
      <c r="I330" s="664">
        <v>2</v>
      </c>
      <c r="J330" s="664">
        <v>951.54</v>
      </c>
      <c r="K330" s="677">
        <v>1</v>
      </c>
      <c r="L330" s="664">
        <v>2</v>
      </c>
      <c r="M330" s="665">
        <v>951.54</v>
      </c>
    </row>
    <row r="331" spans="1:13" ht="14.4" customHeight="1" x14ac:dyDescent="0.3">
      <c r="A331" s="660" t="s">
        <v>2890</v>
      </c>
      <c r="B331" s="661" t="s">
        <v>2722</v>
      </c>
      <c r="C331" s="661" t="s">
        <v>3709</v>
      </c>
      <c r="D331" s="661" t="s">
        <v>3710</v>
      </c>
      <c r="E331" s="661" t="s">
        <v>3711</v>
      </c>
      <c r="F331" s="664"/>
      <c r="G331" s="664"/>
      <c r="H331" s="677">
        <v>0</v>
      </c>
      <c r="I331" s="664">
        <v>3</v>
      </c>
      <c r="J331" s="664">
        <v>3901.4700000000003</v>
      </c>
      <c r="K331" s="677">
        <v>1</v>
      </c>
      <c r="L331" s="664">
        <v>3</v>
      </c>
      <c r="M331" s="665">
        <v>3901.4700000000003</v>
      </c>
    </row>
    <row r="332" spans="1:13" ht="14.4" customHeight="1" x14ac:dyDescent="0.3">
      <c r="A332" s="660" t="s">
        <v>2890</v>
      </c>
      <c r="B332" s="661" t="s">
        <v>2722</v>
      </c>
      <c r="C332" s="661" t="s">
        <v>3445</v>
      </c>
      <c r="D332" s="661" t="s">
        <v>3446</v>
      </c>
      <c r="E332" s="661" t="s">
        <v>3447</v>
      </c>
      <c r="F332" s="664"/>
      <c r="G332" s="664"/>
      <c r="H332" s="677">
        <v>0</v>
      </c>
      <c r="I332" s="664">
        <v>1</v>
      </c>
      <c r="J332" s="664">
        <v>1300.49</v>
      </c>
      <c r="K332" s="677">
        <v>1</v>
      </c>
      <c r="L332" s="664">
        <v>1</v>
      </c>
      <c r="M332" s="665">
        <v>1300.49</v>
      </c>
    </row>
    <row r="333" spans="1:13" ht="14.4" customHeight="1" x14ac:dyDescent="0.3">
      <c r="A333" s="660" t="s">
        <v>2890</v>
      </c>
      <c r="B333" s="661" t="s">
        <v>4411</v>
      </c>
      <c r="C333" s="661" t="s">
        <v>3066</v>
      </c>
      <c r="D333" s="661" t="s">
        <v>3067</v>
      </c>
      <c r="E333" s="661" t="s">
        <v>3068</v>
      </c>
      <c r="F333" s="664"/>
      <c r="G333" s="664"/>
      <c r="H333" s="677">
        <v>0</v>
      </c>
      <c r="I333" s="664">
        <v>1</v>
      </c>
      <c r="J333" s="664">
        <v>120.61</v>
      </c>
      <c r="K333" s="677">
        <v>1</v>
      </c>
      <c r="L333" s="664">
        <v>1</v>
      </c>
      <c r="M333" s="665">
        <v>120.61</v>
      </c>
    </row>
    <row r="334" spans="1:13" ht="14.4" customHeight="1" x14ac:dyDescent="0.3">
      <c r="A334" s="660" t="s">
        <v>2890</v>
      </c>
      <c r="B334" s="661" t="s">
        <v>2729</v>
      </c>
      <c r="C334" s="661" t="s">
        <v>1590</v>
      </c>
      <c r="D334" s="661" t="s">
        <v>1479</v>
      </c>
      <c r="E334" s="661" t="s">
        <v>1591</v>
      </c>
      <c r="F334" s="664"/>
      <c r="G334" s="664"/>
      <c r="H334" s="677">
        <v>0</v>
      </c>
      <c r="I334" s="664">
        <v>1</v>
      </c>
      <c r="J334" s="664">
        <v>543.39</v>
      </c>
      <c r="K334" s="677">
        <v>1</v>
      </c>
      <c r="L334" s="664">
        <v>1</v>
      </c>
      <c r="M334" s="665">
        <v>543.39</v>
      </c>
    </row>
    <row r="335" spans="1:13" ht="14.4" customHeight="1" x14ac:dyDescent="0.3">
      <c r="A335" s="660" t="s">
        <v>2890</v>
      </c>
      <c r="B335" s="661" t="s">
        <v>2729</v>
      </c>
      <c r="C335" s="661" t="s">
        <v>1478</v>
      </c>
      <c r="D335" s="661" t="s">
        <v>1479</v>
      </c>
      <c r="E335" s="661" t="s">
        <v>1480</v>
      </c>
      <c r="F335" s="664"/>
      <c r="G335" s="664"/>
      <c r="H335" s="677">
        <v>0</v>
      </c>
      <c r="I335" s="664">
        <v>4</v>
      </c>
      <c r="J335" s="664">
        <v>3260.4</v>
      </c>
      <c r="K335" s="677">
        <v>1</v>
      </c>
      <c r="L335" s="664">
        <v>4</v>
      </c>
      <c r="M335" s="665">
        <v>3260.4</v>
      </c>
    </row>
    <row r="336" spans="1:13" ht="14.4" customHeight="1" x14ac:dyDescent="0.3">
      <c r="A336" s="660" t="s">
        <v>2890</v>
      </c>
      <c r="B336" s="661" t="s">
        <v>2729</v>
      </c>
      <c r="C336" s="661" t="s">
        <v>3374</v>
      </c>
      <c r="D336" s="661" t="s">
        <v>1479</v>
      </c>
      <c r="E336" s="661" t="s">
        <v>2850</v>
      </c>
      <c r="F336" s="664"/>
      <c r="G336" s="664"/>
      <c r="H336" s="677">
        <v>0</v>
      </c>
      <c r="I336" s="664">
        <v>1</v>
      </c>
      <c r="J336" s="664">
        <v>1154.68</v>
      </c>
      <c r="K336" s="677">
        <v>1</v>
      </c>
      <c r="L336" s="664">
        <v>1</v>
      </c>
      <c r="M336" s="665">
        <v>1154.68</v>
      </c>
    </row>
    <row r="337" spans="1:13" ht="14.4" customHeight="1" x14ac:dyDescent="0.3">
      <c r="A337" s="660" t="s">
        <v>2890</v>
      </c>
      <c r="B337" s="661" t="s">
        <v>4420</v>
      </c>
      <c r="C337" s="661" t="s">
        <v>3595</v>
      </c>
      <c r="D337" s="661" t="s">
        <v>3596</v>
      </c>
      <c r="E337" s="661" t="s">
        <v>3597</v>
      </c>
      <c r="F337" s="664">
        <v>1</v>
      </c>
      <c r="G337" s="664">
        <v>459.3</v>
      </c>
      <c r="H337" s="677">
        <v>1</v>
      </c>
      <c r="I337" s="664"/>
      <c r="J337" s="664"/>
      <c r="K337" s="677">
        <v>0</v>
      </c>
      <c r="L337" s="664">
        <v>1</v>
      </c>
      <c r="M337" s="665">
        <v>459.3</v>
      </c>
    </row>
    <row r="338" spans="1:13" ht="14.4" customHeight="1" x14ac:dyDescent="0.3">
      <c r="A338" s="660" t="s">
        <v>2890</v>
      </c>
      <c r="B338" s="661" t="s">
        <v>2759</v>
      </c>
      <c r="C338" s="661" t="s">
        <v>1712</v>
      </c>
      <c r="D338" s="661" t="s">
        <v>1713</v>
      </c>
      <c r="E338" s="661" t="s">
        <v>2760</v>
      </c>
      <c r="F338" s="664"/>
      <c r="G338" s="664"/>
      <c r="H338" s="677">
        <v>0</v>
      </c>
      <c r="I338" s="664">
        <v>2</v>
      </c>
      <c r="J338" s="664">
        <v>341.04</v>
      </c>
      <c r="K338" s="677">
        <v>1</v>
      </c>
      <c r="L338" s="664">
        <v>2</v>
      </c>
      <c r="M338" s="665">
        <v>341.04</v>
      </c>
    </row>
    <row r="339" spans="1:13" ht="14.4" customHeight="1" x14ac:dyDescent="0.3">
      <c r="A339" s="660" t="s">
        <v>2890</v>
      </c>
      <c r="B339" s="661" t="s">
        <v>2764</v>
      </c>
      <c r="C339" s="661" t="s">
        <v>1777</v>
      </c>
      <c r="D339" s="661" t="s">
        <v>1778</v>
      </c>
      <c r="E339" s="661" t="s">
        <v>1779</v>
      </c>
      <c r="F339" s="664"/>
      <c r="G339" s="664"/>
      <c r="H339" s="677">
        <v>0</v>
      </c>
      <c r="I339" s="664">
        <v>2</v>
      </c>
      <c r="J339" s="664">
        <v>239.4</v>
      </c>
      <c r="K339" s="677">
        <v>1</v>
      </c>
      <c r="L339" s="664">
        <v>2</v>
      </c>
      <c r="M339" s="665">
        <v>239.4</v>
      </c>
    </row>
    <row r="340" spans="1:13" ht="14.4" customHeight="1" x14ac:dyDescent="0.3">
      <c r="A340" s="660" t="s">
        <v>2890</v>
      </c>
      <c r="B340" s="661" t="s">
        <v>2774</v>
      </c>
      <c r="C340" s="661" t="s">
        <v>1716</v>
      </c>
      <c r="D340" s="661" t="s">
        <v>1717</v>
      </c>
      <c r="E340" s="661" t="s">
        <v>2760</v>
      </c>
      <c r="F340" s="664"/>
      <c r="G340" s="664"/>
      <c r="H340" s="677">
        <v>0</v>
      </c>
      <c r="I340" s="664">
        <v>2</v>
      </c>
      <c r="J340" s="664">
        <v>133.63999999999999</v>
      </c>
      <c r="K340" s="677">
        <v>1</v>
      </c>
      <c r="L340" s="664">
        <v>2</v>
      </c>
      <c r="M340" s="665">
        <v>133.63999999999999</v>
      </c>
    </row>
    <row r="341" spans="1:13" ht="14.4" customHeight="1" x14ac:dyDescent="0.3">
      <c r="A341" s="660" t="s">
        <v>2890</v>
      </c>
      <c r="B341" s="661" t="s">
        <v>2779</v>
      </c>
      <c r="C341" s="661" t="s">
        <v>1821</v>
      </c>
      <c r="D341" s="661" t="s">
        <v>1822</v>
      </c>
      <c r="E341" s="661" t="s">
        <v>2781</v>
      </c>
      <c r="F341" s="664"/>
      <c r="G341" s="664"/>
      <c r="H341" s="677">
        <v>0</v>
      </c>
      <c r="I341" s="664">
        <v>4</v>
      </c>
      <c r="J341" s="664">
        <v>11964.92</v>
      </c>
      <c r="K341" s="677">
        <v>1</v>
      </c>
      <c r="L341" s="664">
        <v>4</v>
      </c>
      <c r="M341" s="665">
        <v>11964.92</v>
      </c>
    </row>
    <row r="342" spans="1:13" ht="14.4" customHeight="1" x14ac:dyDescent="0.3">
      <c r="A342" s="660" t="s">
        <v>2890</v>
      </c>
      <c r="B342" s="661" t="s">
        <v>2784</v>
      </c>
      <c r="C342" s="661" t="s">
        <v>1622</v>
      </c>
      <c r="D342" s="661" t="s">
        <v>1623</v>
      </c>
      <c r="E342" s="661" t="s">
        <v>1991</v>
      </c>
      <c r="F342" s="664"/>
      <c r="G342" s="664"/>
      <c r="H342" s="677">
        <v>0</v>
      </c>
      <c r="I342" s="664">
        <v>3</v>
      </c>
      <c r="J342" s="664">
        <v>4281.6900000000005</v>
      </c>
      <c r="K342" s="677">
        <v>1</v>
      </c>
      <c r="L342" s="664">
        <v>3</v>
      </c>
      <c r="M342" s="665">
        <v>4281.6900000000005</v>
      </c>
    </row>
    <row r="343" spans="1:13" ht="14.4" customHeight="1" x14ac:dyDescent="0.3">
      <c r="A343" s="660" t="s">
        <v>2890</v>
      </c>
      <c r="B343" s="661" t="s">
        <v>4414</v>
      </c>
      <c r="C343" s="661" t="s">
        <v>3254</v>
      </c>
      <c r="D343" s="661" t="s">
        <v>3255</v>
      </c>
      <c r="E343" s="661" t="s">
        <v>3256</v>
      </c>
      <c r="F343" s="664"/>
      <c r="G343" s="664"/>
      <c r="H343" s="677">
        <v>0</v>
      </c>
      <c r="I343" s="664">
        <v>2</v>
      </c>
      <c r="J343" s="664">
        <v>4359.8599999999997</v>
      </c>
      <c r="K343" s="677">
        <v>1</v>
      </c>
      <c r="L343" s="664">
        <v>2</v>
      </c>
      <c r="M343" s="665">
        <v>4359.8599999999997</v>
      </c>
    </row>
    <row r="344" spans="1:13" ht="14.4" customHeight="1" x14ac:dyDescent="0.3">
      <c r="A344" s="660" t="s">
        <v>2890</v>
      </c>
      <c r="B344" s="661" t="s">
        <v>2791</v>
      </c>
      <c r="C344" s="661" t="s">
        <v>3431</v>
      </c>
      <c r="D344" s="661" t="s">
        <v>2794</v>
      </c>
      <c r="E344" s="661" t="s">
        <v>3432</v>
      </c>
      <c r="F344" s="664"/>
      <c r="G344" s="664"/>
      <c r="H344" s="677">
        <v>0</v>
      </c>
      <c r="I344" s="664">
        <v>1</v>
      </c>
      <c r="J344" s="664">
        <v>848.49</v>
      </c>
      <c r="K344" s="677">
        <v>1</v>
      </c>
      <c r="L344" s="664">
        <v>1</v>
      </c>
      <c r="M344" s="665">
        <v>848.49</v>
      </c>
    </row>
    <row r="345" spans="1:13" ht="14.4" customHeight="1" x14ac:dyDescent="0.3">
      <c r="A345" s="660" t="s">
        <v>2890</v>
      </c>
      <c r="B345" s="661" t="s">
        <v>2810</v>
      </c>
      <c r="C345" s="661" t="s">
        <v>1517</v>
      </c>
      <c r="D345" s="661" t="s">
        <v>1456</v>
      </c>
      <c r="E345" s="661" t="s">
        <v>1585</v>
      </c>
      <c r="F345" s="664"/>
      <c r="G345" s="664"/>
      <c r="H345" s="677">
        <v>0</v>
      </c>
      <c r="I345" s="664">
        <v>1</v>
      </c>
      <c r="J345" s="664">
        <v>113.66</v>
      </c>
      <c r="K345" s="677">
        <v>1</v>
      </c>
      <c r="L345" s="664">
        <v>1</v>
      </c>
      <c r="M345" s="665">
        <v>113.66</v>
      </c>
    </row>
    <row r="346" spans="1:13" ht="14.4" customHeight="1" x14ac:dyDescent="0.3">
      <c r="A346" s="660" t="s">
        <v>2890</v>
      </c>
      <c r="B346" s="661" t="s">
        <v>2812</v>
      </c>
      <c r="C346" s="661" t="s">
        <v>4007</v>
      </c>
      <c r="D346" s="661" t="s">
        <v>4008</v>
      </c>
      <c r="E346" s="661" t="s">
        <v>1661</v>
      </c>
      <c r="F346" s="664"/>
      <c r="G346" s="664"/>
      <c r="H346" s="677">
        <v>0</v>
      </c>
      <c r="I346" s="664">
        <v>3</v>
      </c>
      <c r="J346" s="664">
        <v>582.78</v>
      </c>
      <c r="K346" s="677">
        <v>1</v>
      </c>
      <c r="L346" s="664">
        <v>3</v>
      </c>
      <c r="M346" s="665">
        <v>582.78</v>
      </c>
    </row>
    <row r="347" spans="1:13" ht="14.4" customHeight="1" x14ac:dyDescent="0.3">
      <c r="A347" s="660" t="s">
        <v>2891</v>
      </c>
      <c r="B347" s="661" t="s">
        <v>2722</v>
      </c>
      <c r="C347" s="661" t="s">
        <v>1599</v>
      </c>
      <c r="D347" s="661" t="s">
        <v>1600</v>
      </c>
      <c r="E347" s="661" t="s">
        <v>1601</v>
      </c>
      <c r="F347" s="664"/>
      <c r="G347" s="664"/>
      <c r="H347" s="677">
        <v>0</v>
      </c>
      <c r="I347" s="664">
        <v>1</v>
      </c>
      <c r="J347" s="664">
        <v>475.77</v>
      </c>
      <c r="K347" s="677">
        <v>1</v>
      </c>
      <c r="L347" s="664">
        <v>1</v>
      </c>
      <c r="M347" s="665">
        <v>475.77</v>
      </c>
    </row>
    <row r="348" spans="1:13" ht="14.4" customHeight="1" x14ac:dyDescent="0.3">
      <c r="A348" s="660" t="s">
        <v>2891</v>
      </c>
      <c r="B348" s="661" t="s">
        <v>2722</v>
      </c>
      <c r="C348" s="661" t="s">
        <v>3445</v>
      </c>
      <c r="D348" s="661" t="s">
        <v>3446</v>
      </c>
      <c r="E348" s="661" t="s">
        <v>3447</v>
      </c>
      <c r="F348" s="664"/>
      <c r="G348" s="664"/>
      <c r="H348" s="677">
        <v>0</v>
      </c>
      <c r="I348" s="664">
        <v>2</v>
      </c>
      <c r="J348" s="664">
        <v>2600.98</v>
      </c>
      <c r="K348" s="677">
        <v>1</v>
      </c>
      <c r="L348" s="664">
        <v>2</v>
      </c>
      <c r="M348" s="665">
        <v>2600.98</v>
      </c>
    </row>
    <row r="349" spans="1:13" ht="14.4" customHeight="1" x14ac:dyDescent="0.3">
      <c r="A349" s="660" t="s">
        <v>2891</v>
      </c>
      <c r="B349" s="661" t="s">
        <v>4411</v>
      </c>
      <c r="C349" s="661" t="s">
        <v>4061</v>
      </c>
      <c r="D349" s="661" t="s">
        <v>4062</v>
      </c>
      <c r="E349" s="661" t="s">
        <v>4063</v>
      </c>
      <c r="F349" s="664"/>
      <c r="G349" s="664"/>
      <c r="H349" s="677">
        <v>0</v>
      </c>
      <c r="I349" s="664">
        <v>1</v>
      </c>
      <c r="J349" s="664">
        <v>46.88</v>
      </c>
      <c r="K349" s="677">
        <v>1</v>
      </c>
      <c r="L349" s="664">
        <v>1</v>
      </c>
      <c r="M349" s="665">
        <v>46.88</v>
      </c>
    </row>
    <row r="350" spans="1:13" ht="14.4" customHeight="1" x14ac:dyDescent="0.3">
      <c r="A350" s="660" t="s">
        <v>2891</v>
      </c>
      <c r="B350" s="661" t="s">
        <v>4411</v>
      </c>
      <c r="C350" s="661" t="s">
        <v>3340</v>
      </c>
      <c r="D350" s="661" t="s">
        <v>3341</v>
      </c>
      <c r="E350" s="661" t="s">
        <v>3209</v>
      </c>
      <c r="F350" s="664"/>
      <c r="G350" s="664"/>
      <c r="H350" s="677">
        <v>0</v>
      </c>
      <c r="I350" s="664">
        <v>3</v>
      </c>
      <c r="J350" s="664">
        <v>554.22</v>
      </c>
      <c r="K350" s="677">
        <v>1</v>
      </c>
      <c r="L350" s="664">
        <v>3</v>
      </c>
      <c r="M350" s="665">
        <v>554.22</v>
      </c>
    </row>
    <row r="351" spans="1:13" ht="14.4" customHeight="1" x14ac:dyDescent="0.3">
      <c r="A351" s="660" t="s">
        <v>2891</v>
      </c>
      <c r="B351" s="661" t="s">
        <v>4411</v>
      </c>
      <c r="C351" s="661" t="s">
        <v>3066</v>
      </c>
      <c r="D351" s="661" t="s">
        <v>3067</v>
      </c>
      <c r="E351" s="661" t="s">
        <v>3068</v>
      </c>
      <c r="F351" s="664"/>
      <c r="G351" s="664"/>
      <c r="H351" s="677">
        <v>0</v>
      </c>
      <c r="I351" s="664">
        <v>1</v>
      </c>
      <c r="J351" s="664">
        <v>120.61</v>
      </c>
      <c r="K351" s="677">
        <v>1</v>
      </c>
      <c r="L351" s="664">
        <v>1</v>
      </c>
      <c r="M351" s="665">
        <v>120.61</v>
      </c>
    </row>
    <row r="352" spans="1:13" ht="14.4" customHeight="1" x14ac:dyDescent="0.3">
      <c r="A352" s="660" t="s">
        <v>2891</v>
      </c>
      <c r="B352" s="661" t="s">
        <v>4411</v>
      </c>
      <c r="C352" s="661" t="s">
        <v>3207</v>
      </c>
      <c r="D352" s="661" t="s">
        <v>3208</v>
      </c>
      <c r="E352" s="661" t="s">
        <v>3209</v>
      </c>
      <c r="F352" s="664"/>
      <c r="G352" s="664"/>
      <c r="H352" s="677">
        <v>0</v>
      </c>
      <c r="I352" s="664">
        <v>1</v>
      </c>
      <c r="J352" s="664">
        <v>184.74</v>
      </c>
      <c r="K352" s="677">
        <v>1</v>
      </c>
      <c r="L352" s="664">
        <v>1</v>
      </c>
      <c r="M352" s="665">
        <v>184.74</v>
      </c>
    </row>
    <row r="353" spans="1:13" ht="14.4" customHeight="1" x14ac:dyDescent="0.3">
      <c r="A353" s="660" t="s">
        <v>2891</v>
      </c>
      <c r="B353" s="661" t="s">
        <v>2729</v>
      </c>
      <c r="C353" s="661" t="s">
        <v>1587</v>
      </c>
      <c r="D353" s="661" t="s">
        <v>1479</v>
      </c>
      <c r="E353" s="661" t="s">
        <v>1588</v>
      </c>
      <c r="F353" s="664"/>
      <c r="G353" s="664"/>
      <c r="H353" s="677">
        <v>0</v>
      </c>
      <c r="I353" s="664">
        <v>4</v>
      </c>
      <c r="J353" s="664">
        <v>1630.2</v>
      </c>
      <c r="K353" s="677">
        <v>1</v>
      </c>
      <c r="L353" s="664">
        <v>4</v>
      </c>
      <c r="M353" s="665">
        <v>1630.2</v>
      </c>
    </row>
    <row r="354" spans="1:13" ht="14.4" customHeight="1" x14ac:dyDescent="0.3">
      <c r="A354" s="660" t="s">
        <v>2891</v>
      </c>
      <c r="B354" s="661" t="s">
        <v>2729</v>
      </c>
      <c r="C354" s="661" t="s">
        <v>1590</v>
      </c>
      <c r="D354" s="661" t="s">
        <v>1479</v>
      </c>
      <c r="E354" s="661" t="s">
        <v>1591</v>
      </c>
      <c r="F354" s="664"/>
      <c r="G354" s="664"/>
      <c r="H354" s="677">
        <v>0</v>
      </c>
      <c r="I354" s="664">
        <v>7</v>
      </c>
      <c r="J354" s="664">
        <v>3803.73</v>
      </c>
      <c r="K354" s="677">
        <v>1</v>
      </c>
      <c r="L354" s="664">
        <v>7</v>
      </c>
      <c r="M354" s="665">
        <v>3803.73</v>
      </c>
    </row>
    <row r="355" spans="1:13" ht="14.4" customHeight="1" x14ac:dyDescent="0.3">
      <c r="A355" s="660" t="s">
        <v>2891</v>
      </c>
      <c r="B355" s="661" t="s">
        <v>2729</v>
      </c>
      <c r="C355" s="661" t="s">
        <v>1478</v>
      </c>
      <c r="D355" s="661" t="s">
        <v>1479</v>
      </c>
      <c r="E355" s="661" t="s">
        <v>1480</v>
      </c>
      <c r="F355" s="664"/>
      <c r="G355" s="664"/>
      <c r="H355" s="677">
        <v>0</v>
      </c>
      <c r="I355" s="664">
        <v>7</v>
      </c>
      <c r="J355" s="664">
        <v>5705.7</v>
      </c>
      <c r="K355" s="677">
        <v>1</v>
      </c>
      <c r="L355" s="664">
        <v>7</v>
      </c>
      <c r="M355" s="665">
        <v>5705.7</v>
      </c>
    </row>
    <row r="356" spans="1:13" ht="14.4" customHeight="1" x14ac:dyDescent="0.3">
      <c r="A356" s="660" t="s">
        <v>2891</v>
      </c>
      <c r="B356" s="661" t="s">
        <v>2729</v>
      </c>
      <c r="C356" s="661" t="s">
        <v>2360</v>
      </c>
      <c r="D356" s="661" t="s">
        <v>2361</v>
      </c>
      <c r="E356" s="661" t="s">
        <v>1480</v>
      </c>
      <c r="F356" s="664"/>
      <c r="G356" s="664"/>
      <c r="H356" s="677">
        <v>0</v>
      </c>
      <c r="I356" s="664">
        <v>6</v>
      </c>
      <c r="J356" s="664">
        <v>8313.7199999999993</v>
      </c>
      <c r="K356" s="677">
        <v>1</v>
      </c>
      <c r="L356" s="664">
        <v>6</v>
      </c>
      <c r="M356" s="665">
        <v>8313.7199999999993</v>
      </c>
    </row>
    <row r="357" spans="1:13" ht="14.4" customHeight="1" x14ac:dyDescent="0.3">
      <c r="A357" s="660" t="s">
        <v>2891</v>
      </c>
      <c r="B357" s="661" t="s">
        <v>2729</v>
      </c>
      <c r="C357" s="661" t="s">
        <v>2364</v>
      </c>
      <c r="D357" s="661" t="s">
        <v>2361</v>
      </c>
      <c r="E357" s="661" t="s">
        <v>1483</v>
      </c>
      <c r="F357" s="664"/>
      <c r="G357" s="664"/>
      <c r="H357" s="677">
        <v>0</v>
      </c>
      <c r="I357" s="664">
        <v>1</v>
      </c>
      <c r="J357" s="664">
        <v>1847.49</v>
      </c>
      <c r="K357" s="677">
        <v>1</v>
      </c>
      <c r="L357" s="664">
        <v>1</v>
      </c>
      <c r="M357" s="665">
        <v>1847.49</v>
      </c>
    </row>
    <row r="358" spans="1:13" ht="14.4" customHeight="1" x14ac:dyDescent="0.3">
      <c r="A358" s="660" t="s">
        <v>2891</v>
      </c>
      <c r="B358" s="661" t="s">
        <v>4415</v>
      </c>
      <c r="C358" s="661" t="s">
        <v>4038</v>
      </c>
      <c r="D358" s="661" t="s">
        <v>3623</v>
      </c>
      <c r="E358" s="661" t="s">
        <v>3621</v>
      </c>
      <c r="F358" s="664">
        <v>1</v>
      </c>
      <c r="G358" s="664">
        <v>320.20999999999998</v>
      </c>
      <c r="H358" s="677">
        <v>1</v>
      </c>
      <c r="I358" s="664"/>
      <c r="J358" s="664"/>
      <c r="K358" s="677">
        <v>0</v>
      </c>
      <c r="L358" s="664">
        <v>1</v>
      </c>
      <c r="M358" s="665">
        <v>320.20999999999998</v>
      </c>
    </row>
    <row r="359" spans="1:13" ht="14.4" customHeight="1" x14ac:dyDescent="0.3">
      <c r="A359" s="660" t="s">
        <v>2891</v>
      </c>
      <c r="B359" s="661" t="s">
        <v>2733</v>
      </c>
      <c r="C359" s="661" t="s">
        <v>1501</v>
      </c>
      <c r="D359" s="661" t="s">
        <v>1502</v>
      </c>
      <c r="E359" s="661" t="s">
        <v>1503</v>
      </c>
      <c r="F359" s="664"/>
      <c r="G359" s="664"/>
      <c r="H359" s="677">
        <v>0</v>
      </c>
      <c r="I359" s="664">
        <v>2</v>
      </c>
      <c r="J359" s="664">
        <v>70.22</v>
      </c>
      <c r="K359" s="677">
        <v>1</v>
      </c>
      <c r="L359" s="664">
        <v>2</v>
      </c>
      <c r="M359" s="665">
        <v>70.22</v>
      </c>
    </row>
    <row r="360" spans="1:13" ht="14.4" customHeight="1" x14ac:dyDescent="0.3">
      <c r="A360" s="660" t="s">
        <v>2891</v>
      </c>
      <c r="B360" s="661" t="s">
        <v>2740</v>
      </c>
      <c r="C360" s="661" t="s">
        <v>3186</v>
      </c>
      <c r="D360" s="661" t="s">
        <v>1539</v>
      </c>
      <c r="E360" s="661" t="s">
        <v>1540</v>
      </c>
      <c r="F360" s="664"/>
      <c r="G360" s="664"/>
      <c r="H360" s="677">
        <v>0</v>
      </c>
      <c r="I360" s="664">
        <v>1</v>
      </c>
      <c r="J360" s="664">
        <v>54.98</v>
      </c>
      <c r="K360" s="677">
        <v>1</v>
      </c>
      <c r="L360" s="664">
        <v>1</v>
      </c>
      <c r="M360" s="665">
        <v>54.98</v>
      </c>
    </row>
    <row r="361" spans="1:13" ht="14.4" customHeight="1" x14ac:dyDescent="0.3">
      <c r="A361" s="660" t="s">
        <v>2891</v>
      </c>
      <c r="B361" s="661" t="s">
        <v>2742</v>
      </c>
      <c r="C361" s="661" t="s">
        <v>1471</v>
      </c>
      <c r="D361" s="661" t="s">
        <v>1472</v>
      </c>
      <c r="E361" s="661" t="s">
        <v>945</v>
      </c>
      <c r="F361" s="664"/>
      <c r="G361" s="664"/>
      <c r="H361" s="677">
        <v>0</v>
      </c>
      <c r="I361" s="664">
        <v>1</v>
      </c>
      <c r="J361" s="664">
        <v>25.94</v>
      </c>
      <c r="K361" s="677">
        <v>1</v>
      </c>
      <c r="L361" s="664">
        <v>1</v>
      </c>
      <c r="M361" s="665">
        <v>25.94</v>
      </c>
    </row>
    <row r="362" spans="1:13" ht="14.4" customHeight="1" x14ac:dyDescent="0.3">
      <c r="A362" s="660" t="s">
        <v>2891</v>
      </c>
      <c r="B362" s="661" t="s">
        <v>2746</v>
      </c>
      <c r="C362" s="661" t="s">
        <v>3704</v>
      </c>
      <c r="D362" s="661" t="s">
        <v>3705</v>
      </c>
      <c r="E362" s="661" t="s">
        <v>2382</v>
      </c>
      <c r="F362" s="664"/>
      <c r="G362" s="664"/>
      <c r="H362" s="677">
        <v>0</v>
      </c>
      <c r="I362" s="664">
        <v>3</v>
      </c>
      <c r="J362" s="664">
        <v>111.47999999999999</v>
      </c>
      <c r="K362" s="677">
        <v>1</v>
      </c>
      <c r="L362" s="664">
        <v>3</v>
      </c>
      <c r="M362" s="665">
        <v>111.47999999999999</v>
      </c>
    </row>
    <row r="363" spans="1:13" ht="14.4" customHeight="1" x14ac:dyDescent="0.3">
      <c r="A363" s="660" t="s">
        <v>2891</v>
      </c>
      <c r="B363" s="661" t="s">
        <v>2746</v>
      </c>
      <c r="C363" s="661" t="s">
        <v>3324</v>
      </c>
      <c r="D363" s="661" t="s">
        <v>3325</v>
      </c>
      <c r="E363" s="661" t="s">
        <v>3326</v>
      </c>
      <c r="F363" s="664"/>
      <c r="G363" s="664"/>
      <c r="H363" s="677">
        <v>0</v>
      </c>
      <c r="I363" s="664">
        <v>2</v>
      </c>
      <c r="J363" s="664">
        <v>495.56</v>
      </c>
      <c r="K363" s="677">
        <v>1</v>
      </c>
      <c r="L363" s="664">
        <v>2</v>
      </c>
      <c r="M363" s="665">
        <v>495.56</v>
      </c>
    </row>
    <row r="364" spans="1:13" ht="14.4" customHeight="1" x14ac:dyDescent="0.3">
      <c r="A364" s="660" t="s">
        <v>2891</v>
      </c>
      <c r="B364" s="661" t="s">
        <v>2754</v>
      </c>
      <c r="C364" s="661" t="s">
        <v>2467</v>
      </c>
      <c r="D364" s="661" t="s">
        <v>611</v>
      </c>
      <c r="E364" s="661" t="s">
        <v>2833</v>
      </c>
      <c r="F364" s="664"/>
      <c r="G364" s="664"/>
      <c r="H364" s="677">
        <v>0</v>
      </c>
      <c r="I364" s="664">
        <v>2</v>
      </c>
      <c r="J364" s="664">
        <v>308.72000000000003</v>
      </c>
      <c r="K364" s="677">
        <v>1</v>
      </c>
      <c r="L364" s="664">
        <v>2</v>
      </c>
      <c r="M364" s="665">
        <v>308.72000000000003</v>
      </c>
    </row>
    <row r="365" spans="1:13" ht="14.4" customHeight="1" x14ac:dyDescent="0.3">
      <c r="A365" s="660" t="s">
        <v>2891</v>
      </c>
      <c r="B365" s="661" t="s">
        <v>2762</v>
      </c>
      <c r="C365" s="661" t="s">
        <v>2940</v>
      </c>
      <c r="D365" s="661" t="s">
        <v>1736</v>
      </c>
      <c r="E365" s="661" t="s">
        <v>2941</v>
      </c>
      <c r="F365" s="664"/>
      <c r="G365" s="664"/>
      <c r="H365" s="677">
        <v>0</v>
      </c>
      <c r="I365" s="664">
        <v>1</v>
      </c>
      <c r="J365" s="664">
        <v>83.79</v>
      </c>
      <c r="K365" s="677">
        <v>1</v>
      </c>
      <c r="L365" s="664">
        <v>1</v>
      </c>
      <c r="M365" s="665">
        <v>83.79</v>
      </c>
    </row>
    <row r="366" spans="1:13" ht="14.4" customHeight="1" x14ac:dyDescent="0.3">
      <c r="A366" s="660" t="s">
        <v>2891</v>
      </c>
      <c r="B366" s="661" t="s">
        <v>2764</v>
      </c>
      <c r="C366" s="661" t="s">
        <v>1777</v>
      </c>
      <c r="D366" s="661" t="s">
        <v>1778</v>
      </c>
      <c r="E366" s="661" t="s">
        <v>1779</v>
      </c>
      <c r="F366" s="664"/>
      <c r="G366" s="664"/>
      <c r="H366" s="677">
        <v>0</v>
      </c>
      <c r="I366" s="664">
        <v>2</v>
      </c>
      <c r="J366" s="664">
        <v>239.4</v>
      </c>
      <c r="K366" s="677">
        <v>1</v>
      </c>
      <c r="L366" s="664">
        <v>2</v>
      </c>
      <c r="M366" s="665">
        <v>239.4</v>
      </c>
    </row>
    <row r="367" spans="1:13" ht="14.4" customHeight="1" x14ac:dyDescent="0.3">
      <c r="A367" s="660" t="s">
        <v>2891</v>
      </c>
      <c r="B367" s="661" t="s">
        <v>2764</v>
      </c>
      <c r="C367" s="661" t="s">
        <v>3386</v>
      </c>
      <c r="D367" s="661" t="s">
        <v>1778</v>
      </c>
      <c r="E367" s="661" t="s">
        <v>3387</v>
      </c>
      <c r="F367" s="664"/>
      <c r="G367" s="664"/>
      <c r="H367" s="677">
        <v>0</v>
      </c>
      <c r="I367" s="664">
        <v>1</v>
      </c>
      <c r="J367" s="664">
        <v>425.17</v>
      </c>
      <c r="K367" s="677">
        <v>1</v>
      </c>
      <c r="L367" s="664">
        <v>1</v>
      </c>
      <c r="M367" s="665">
        <v>425.17</v>
      </c>
    </row>
    <row r="368" spans="1:13" ht="14.4" customHeight="1" x14ac:dyDescent="0.3">
      <c r="A368" s="660" t="s">
        <v>2891</v>
      </c>
      <c r="B368" s="661" t="s">
        <v>2774</v>
      </c>
      <c r="C368" s="661" t="s">
        <v>1716</v>
      </c>
      <c r="D368" s="661" t="s">
        <v>1717</v>
      </c>
      <c r="E368" s="661" t="s">
        <v>2760</v>
      </c>
      <c r="F368" s="664"/>
      <c r="G368" s="664"/>
      <c r="H368" s="677">
        <v>0</v>
      </c>
      <c r="I368" s="664">
        <v>3</v>
      </c>
      <c r="J368" s="664">
        <v>200.45999999999998</v>
      </c>
      <c r="K368" s="677">
        <v>1</v>
      </c>
      <c r="L368" s="664">
        <v>3</v>
      </c>
      <c r="M368" s="665">
        <v>200.45999999999998</v>
      </c>
    </row>
    <row r="369" spans="1:13" ht="14.4" customHeight="1" x14ac:dyDescent="0.3">
      <c r="A369" s="660" t="s">
        <v>2891</v>
      </c>
      <c r="B369" s="661" t="s">
        <v>2779</v>
      </c>
      <c r="C369" s="661" t="s">
        <v>1821</v>
      </c>
      <c r="D369" s="661" t="s">
        <v>1822</v>
      </c>
      <c r="E369" s="661" t="s">
        <v>2781</v>
      </c>
      <c r="F369" s="664"/>
      <c r="G369" s="664"/>
      <c r="H369" s="677">
        <v>0</v>
      </c>
      <c r="I369" s="664">
        <v>1</v>
      </c>
      <c r="J369" s="664">
        <v>2991.23</v>
      </c>
      <c r="K369" s="677">
        <v>1</v>
      </c>
      <c r="L369" s="664">
        <v>1</v>
      </c>
      <c r="M369" s="665">
        <v>2991.23</v>
      </c>
    </row>
    <row r="370" spans="1:13" ht="14.4" customHeight="1" x14ac:dyDescent="0.3">
      <c r="A370" s="660" t="s">
        <v>2891</v>
      </c>
      <c r="B370" s="661" t="s">
        <v>2779</v>
      </c>
      <c r="C370" s="661" t="s">
        <v>2982</v>
      </c>
      <c r="D370" s="661" t="s">
        <v>1822</v>
      </c>
      <c r="E370" s="661" t="s">
        <v>2983</v>
      </c>
      <c r="F370" s="664"/>
      <c r="G370" s="664"/>
      <c r="H370" s="677">
        <v>0</v>
      </c>
      <c r="I370" s="664">
        <v>2</v>
      </c>
      <c r="J370" s="664">
        <v>1496.42</v>
      </c>
      <c r="K370" s="677">
        <v>1</v>
      </c>
      <c r="L370" s="664">
        <v>2</v>
      </c>
      <c r="M370" s="665">
        <v>1496.42</v>
      </c>
    </row>
    <row r="371" spans="1:13" ht="14.4" customHeight="1" x14ac:dyDescent="0.3">
      <c r="A371" s="660" t="s">
        <v>2891</v>
      </c>
      <c r="B371" s="661" t="s">
        <v>2784</v>
      </c>
      <c r="C371" s="661" t="s">
        <v>1622</v>
      </c>
      <c r="D371" s="661" t="s">
        <v>1623</v>
      </c>
      <c r="E371" s="661" t="s">
        <v>1991</v>
      </c>
      <c r="F371" s="664"/>
      <c r="G371" s="664"/>
      <c r="H371" s="677">
        <v>0</v>
      </c>
      <c r="I371" s="664">
        <v>4</v>
      </c>
      <c r="J371" s="664">
        <v>5708.92</v>
      </c>
      <c r="K371" s="677">
        <v>1</v>
      </c>
      <c r="L371" s="664">
        <v>4</v>
      </c>
      <c r="M371" s="665">
        <v>5708.92</v>
      </c>
    </row>
    <row r="372" spans="1:13" ht="14.4" customHeight="1" x14ac:dyDescent="0.3">
      <c r="A372" s="660" t="s">
        <v>2891</v>
      </c>
      <c r="B372" s="661" t="s">
        <v>4414</v>
      </c>
      <c r="C372" s="661" t="s">
        <v>3254</v>
      </c>
      <c r="D372" s="661" t="s">
        <v>3255</v>
      </c>
      <c r="E372" s="661" t="s">
        <v>3256</v>
      </c>
      <c r="F372" s="664"/>
      <c r="G372" s="664"/>
      <c r="H372" s="677">
        <v>0</v>
      </c>
      <c r="I372" s="664">
        <v>4</v>
      </c>
      <c r="J372" s="664">
        <v>8719.7199999999993</v>
      </c>
      <c r="K372" s="677">
        <v>1</v>
      </c>
      <c r="L372" s="664">
        <v>4</v>
      </c>
      <c r="M372" s="665">
        <v>8719.7199999999993</v>
      </c>
    </row>
    <row r="373" spans="1:13" ht="14.4" customHeight="1" x14ac:dyDescent="0.3">
      <c r="A373" s="660" t="s">
        <v>2891</v>
      </c>
      <c r="B373" s="661" t="s">
        <v>4430</v>
      </c>
      <c r="C373" s="661" t="s">
        <v>4051</v>
      </c>
      <c r="D373" s="661" t="s">
        <v>4052</v>
      </c>
      <c r="E373" s="661" t="s">
        <v>4053</v>
      </c>
      <c r="F373" s="664">
        <v>3</v>
      </c>
      <c r="G373" s="664">
        <v>271.79999999999995</v>
      </c>
      <c r="H373" s="677">
        <v>1</v>
      </c>
      <c r="I373" s="664"/>
      <c r="J373" s="664"/>
      <c r="K373" s="677">
        <v>0</v>
      </c>
      <c r="L373" s="664">
        <v>3</v>
      </c>
      <c r="M373" s="665">
        <v>271.79999999999995</v>
      </c>
    </row>
    <row r="374" spans="1:13" ht="14.4" customHeight="1" x14ac:dyDescent="0.3">
      <c r="A374" s="660" t="s">
        <v>2891</v>
      </c>
      <c r="B374" s="661" t="s">
        <v>2804</v>
      </c>
      <c r="C374" s="661" t="s">
        <v>1606</v>
      </c>
      <c r="D374" s="661" t="s">
        <v>1607</v>
      </c>
      <c r="E374" s="661" t="s">
        <v>2806</v>
      </c>
      <c r="F374" s="664"/>
      <c r="G374" s="664"/>
      <c r="H374" s="677">
        <v>0</v>
      </c>
      <c r="I374" s="664">
        <v>4</v>
      </c>
      <c r="J374" s="664">
        <v>528</v>
      </c>
      <c r="K374" s="677">
        <v>1</v>
      </c>
      <c r="L374" s="664">
        <v>4</v>
      </c>
      <c r="M374" s="665">
        <v>528</v>
      </c>
    </row>
    <row r="375" spans="1:13" ht="14.4" customHeight="1" x14ac:dyDescent="0.3">
      <c r="A375" s="660" t="s">
        <v>2891</v>
      </c>
      <c r="B375" s="661" t="s">
        <v>2847</v>
      </c>
      <c r="C375" s="661" t="s">
        <v>2408</v>
      </c>
      <c r="D375" s="661" t="s">
        <v>1987</v>
      </c>
      <c r="E375" s="661" t="s">
        <v>2409</v>
      </c>
      <c r="F375" s="664"/>
      <c r="G375" s="664"/>
      <c r="H375" s="677">
        <v>0</v>
      </c>
      <c r="I375" s="664">
        <v>1</v>
      </c>
      <c r="J375" s="664">
        <v>400.18</v>
      </c>
      <c r="K375" s="677">
        <v>1</v>
      </c>
      <c r="L375" s="664">
        <v>1</v>
      </c>
      <c r="M375" s="665">
        <v>400.18</v>
      </c>
    </row>
    <row r="376" spans="1:13" ht="14.4" customHeight="1" x14ac:dyDescent="0.3">
      <c r="A376" s="660" t="s">
        <v>2891</v>
      </c>
      <c r="B376" s="661" t="s">
        <v>2810</v>
      </c>
      <c r="C376" s="661" t="s">
        <v>1951</v>
      </c>
      <c r="D376" s="661" t="s">
        <v>1456</v>
      </c>
      <c r="E376" s="661" t="s">
        <v>1952</v>
      </c>
      <c r="F376" s="664"/>
      <c r="G376" s="664"/>
      <c r="H376" s="677">
        <v>0</v>
      </c>
      <c r="I376" s="664">
        <v>1</v>
      </c>
      <c r="J376" s="664">
        <v>340.97</v>
      </c>
      <c r="K376" s="677">
        <v>1</v>
      </c>
      <c r="L376" s="664">
        <v>1</v>
      </c>
      <c r="M376" s="665">
        <v>340.97</v>
      </c>
    </row>
    <row r="377" spans="1:13" ht="14.4" customHeight="1" x14ac:dyDescent="0.3">
      <c r="A377" s="660" t="s">
        <v>2903</v>
      </c>
      <c r="B377" s="661" t="s">
        <v>2729</v>
      </c>
      <c r="C377" s="661" t="s">
        <v>1590</v>
      </c>
      <c r="D377" s="661" t="s">
        <v>1479</v>
      </c>
      <c r="E377" s="661" t="s">
        <v>1591</v>
      </c>
      <c r="F377" s="664"/>
      <c r="G377" s="664"/>
      <c r="H377" s="677">
        <v>0</v>
      </c>
      <c r="I377" s="664">
        <v>2</v>
      </c>
      <c r="J377" s="664">
        <v>1086.78</v>
      </c>
      <c r="K377" s="677">
        <v>1</v>
      </c>
      <c r="L377" s="664">
        <v>2</v>
      </c>
      <c r="M377" s="665">
        <v>1086.78</v>
      </c>
    </row>
    <row r="378" spans="1:13" ht="14.4" customHeight="1" x14ac:dyDescent="0.3">
      <c r="A378" s="660" t="s">
        <v>2903</v>
      </c>
      <c r="B378" s="661" t="s">
        <v>2729</v>
      </c>
      <c r="C378" s="661" t="s">
        <v>1478</v>
      </c>
      <c r="D378" s="661" t="s">
        <v>1479</v>
      </c>
      <c r="E378" s="661" t="s">
        <v>1480</v>
      </c>
      <c r="F378" s="664"/>
      <c r="G378" s="664"/>
      <c r="H378" s="677">
        <v>0</v>
      </c>
      <c r="I378" s="664">
        <v>7</v>
      </c>
      <c r="J378" s="664">
        <v>5705.7000000000007</v>
      </c>
      <c r="K378" s="677">
        <v>1</v>
      </c>
      <c r="L378" s="664">
        <v>7</v>
      </c>
      <c r="M378" s="665">
        <v>5705.7000000000007</v>
      </c>
    </row>
    <row r="379" spans="1:13" ht="14.4" customHeight="1" x14ac:dyDescent="0.3">
      <c r="A379" s="660" t="s">
        <v>2903</v>
      </c>
      <c r="B379" s="661" t="s">
        <v>2729</v>
      </c>
      <c r="C379" s="661" t="s">
        <v>1482</v>
      </c>
      <c r="D379" s="661" t="s">
        <v>1479</v>
      </c>
      <c r="E379" s="661" t="s">
        <v>1483</v>
      </c>
      <c r="F379" s="664"/>
      <c r="G379" s="664"/>
      <c r="H379" s="677">
        <v>0</v>
      </c>
      <c r="I379" s="664">
        <v>2</v>
      </c>
      <c r="J379" s="664">
        <v>1847.48</v>
      </c>
      <c r="K379" s="677">
        <v>1</v>
      </c>
      <c r="L379" s="664">
        <v>2</v>
      </c>
      <c r="M379" s="665">
        <v>1847.48</v>
      </c>
    </row>
    <row r="380" spans="1:13" ht="14.4" customHeight="1" x14ac:dyDescent="0.3">
      <c r="A380" s="660" t="s">
        <v>2903</v>
      </c>
      <c r="B380" s="661" t="s">
        <v>2730</v>
      </c>
      <c r="C380" s="661" t="s">
        <v>3111</v>
      </c>
      <c r="D380" s="661" t="s">
        <v>1464</v>
      </c>
      <c r="E380" s="661" t="s">
        <v>3112</v>
      </c>
      <c r="F380" s="664"/>
      <c r="G380" s="664"/>
      <c r="H380" s="677">
        <v>0</v>
      </c>
      <c r="I380" s="664">
        <v>1</v>
      </c>
      <c r="J380" s="664">
        <v>144.01</v>
      </c>
      <c r="K380" s="677">
        <v>1</v>
      </c>
      <c r="L380" s="664">
        <v>1</v>
      </c>
      <c r="M380" s="665">
        <v>144.01</v>
      </c>
    </row>
    <row r="381" spans="1:13" ht="14.4" customHeight="1" x14ac:dyDescent="0.3">
      <c r="A381" s="660" t="s">
        <v>2903</v>
      </c>
      <c r="B381" s="661" t="s">
        <v>2733</v>
      </c>
      <c r="C381" s="661" t="s">
        <v>1501</v>
      </c>
      <c r="D381" s="661" t="s">
        <v>1502</v>
      </c>
      <c r="E381" s="661" t="s">
        <v>1503</v>
      </c>
      <c r="F381" s="664"/>
      <c r="G381" s="664"/>
      <c r="H381" s="677">
        <v>0</v>
      </c>
      <c r="I381" s="664">
        <v>1</v>
      </c>
      <c r="J381" s="664">
        <v>35.11</v>
      </c>
      <c r="K381" s="677">
        <v>1</v>
      </c>
      <c r="L381" s="664">
        <v>1</v>
      </c>
      <c r="M381" s="665">
        <v>35.11</v>
      </c>
    </row>
    <row r="382" spans="1:13" ht="14.4" customHeight="1" x14ac:dyDescent="0.3">
      <c r="A382" s="660" t="s">
        <v>2903</v>
      </c>
      <c r="B382" s="661" t="s">
        <v>2754</v>
      </c>
      <c r="C382" s="661" t="s">
        <v>2467</v>
      </c>
      <c r="D382" s="661" t="s">
        <v>611</v>
      </c>
      <c r="E382" s="661" t="s">
        <v>2833</v>
      </c>
      <c r="F382" s="664"/>
      <c r="G382" s="664"/>
      <c r="H382" s="677">
        <v>0</v>
      </c>
      <c r="I382" s="664">
        <v>1</v>
      </c>
      <c r="J382" s="664">
        <v>150.04</v>
      </c>
      <c r="K382" s="677">
        <v>1</v>
      </c>
      <c r="L382" s="664">
        <v>1</v>
      </c>
      <c r="M382" s="665">
        <v>150.04</v>
      </c>
    </row>
    <row r="383" spans="1:13" ht="14.4" customHeight="1" x14ac:dyDescent="0.3">
      <c r="A383" s="660" t="s">
        <v>2903</v>
      </c>
      <c r="B383" s="661" t="s">
        <v>2774</v>
      </c>
      <c r="C383" s="661" t="s">
        <v>1716</v>
      </c>
      <c r="D383" s="661" t="s">
        <v>1717</v>
      </c>
      <c r="E383" s="661" t="s">
        <v>2760</v>
      </c>
      <c r="F383" s="664"/>
      <c r="G383" s="664"/>
      <c r="H383" s="677">
        <v>0</v>
      </c>
      <c r="I383" s="664">
        <v>1</v>
      </c>
      <c r="J383" s="664">
        <v>66.819999999999993</v>
      </c>
      <c r="K383" s="677">
        <v>1</v>
      </c>
      <c r="L383" s="664">
        <v>1</v>
      </c>
      <c r="M383" s="665">
        <v>66.819999999999993</v>
      </c>
    </row>
    <row r="384" spans="1:13" ht="14.4" customHeight="1" x14ac:dyDescent="0.3">
      <c r="A384" s="660" t="s">
        <v>2903</v>
      </c>
      <c r="B384" s="661" t="s">
        <v>2779</v>
      </c>
      <c r="C384" s="661" t="s">
        <v>1821</v>
      </c>
      <c r="D384" s="661" t="s">
        <v>1822</v>
      </c>
      <c r="E384" s="661" t="s">
        <v>2781</v>
      </c>
      <c r="F384" s="664"/>
      <c r="G384" s="664"/>
      <c r="H384" s="677">
        <v>0</v>
      </c>
      <c r="I384" s="664">
        <v>2</v>
      </c>
      <c r="J384" s="664">
        <v>5982.46</v>
      </c>
      <c r="K384" s="677">
        <v>1</v>
      </c>
      <c r="L384" s="664">
        <v>2</v>
      </c>
      <c r="M384" s="665">
        <v>5982.46</v>
      </c>
    </row>
    <row r="385" spans="1:13" ht="14.4" customHeight="1" x14ac:dyDescent="0.3">
      <c r="A385" s="660" t="s">
        <v>2903</v>
      </c>
      <c r="B385" s="661" t="s">
        <v>2779</v>
      </c>
      <c r="C385" s="661" t="s">
        <v>2982</v>
      </c>
      <c r="D385" s="661" t="s">
        <v>1822</v>
      </c>
      <c r="E385" s="661" t="s">
        <v>2983</v>
      </c>
      <c r="F385" s="664"/>
      <c r="G385" s="664"/>
      <c r="H385" s="677">
        <v>0</v>
      </c>
      <c r="I385" s="664">
        <v>1</v>
      </c>
      <c r="J385" s="664">
        <v>748.21</v>
      </c>
      <c r="K385" s="677">
        <v>1</v>
      </c>
      <c r="L385" s="664">
        <v>1</v>
      </c>
      <c r="M385" s="665">
        <v>748.21</v>
      </c>
    </row>
    <row r="386" spans="1:13" ht="14.4" customHeight="1" x14ac:dyDescent="0.3">
      <c r="A386" s="660" t="s">
        <v>2903</v>
      </c>
      <c r="B386" s="661" t="s">
        <v>2788</v>
      </c>
      <c r="C386" s="661" t="s">
        <v>1573</v>
      </c>
      <c r="D386" s="661" t="s">
        <v>2789</v>
      </c>
      <c r="E386" s="661" t="s">
        <v>2790</v>
      </c>
      <c r="F386" s="664"/>
      <c r="G386" s="664"/>
      <c r="H386" s="677">
        <v>0</v>
      </c>
      <c r="I386" s="664">
        <v>1</v>
      </c>
      <c r="J386" s="664">
        <v>133.63999999999999</v>
      </c>
      <c r="K386" s="677">
        <v>1</v>
      </c>
      <c r="L386" s="664">
        <v>1</v>
      </c>
      <c r="M386" s="665">
        <v>133.63999999999999</v>
      </c>
    </row>
    <row r="387" spans="1:13" ht="14.4" customHeight="1" x14ac:dyDescent="0.3">
      <c r="A387" s="660" t="s">
        <v>2903</v>
      </c>
      <c r="B387" s="661" t="s">
        <v>2804</v>
      </c>
      <c r="C387" s="661" t="s">
        <v>1546</v>
      </c>
      <c r="D387" s="661" t="s">
        <v>1547</v>
      </c>
      <c r="E387" s="661" t="s">
        <v>2805</v>
      </c>
      <c r="F387" s="664"/>
      <c r="G387" s="664"/>
      <c r="H387" s="677">
        <v>0</v>
      </c>
      <c r="I387" s="664">
        <v>2</v>
      </c>
      <c r="J387" s="664">
        <v>131.97999999999999</v>
      </c>
      <c r="K387" s="677">
        <v>1</v>
      </c>
      <c r="L387" s="664">
        <v>2</v>
      </c>
      <c r="M387" s="665">
        <v>131.97999999999999</v>
      </c>
    </row>
    <row r="388" spans="1:13" ht="14.4" customHeight="1" x14ac:dyDescent="0.3">
      <c r="A388" s="660" t="s">
        <v>2903</v>
      </c>
      <c r="B388" s="661" t="s">
        <v>2804</v>
      </c>
      <c r="C388" s="661" t="s">
        <v>1606</v>
      </c>
      <c r="D388" s="661" t="s">
        <v>1607</v>
      </c>
      <c r="E388" s="661" t="s">
        <v>2806</v>
      </c>
      <c r="F388" s="664"/>
      <c r="G388" s="664"/>
      <c r="H388" s="677">
        <v>0</v>
      </c>
      <c r="I388" s="664">
        <v>1</v>
      </c>
      <c r="J388" s="664">
        <v>132</v>
      </c>
      <c r="K388" s="677">
        <v>1</v>
      </c>
      <c r="L388" s="664">
        <v>1</v>
      </c>
      <c r="M388" s="665">
        <v>132</v>
      </c>
    </row>
    <row r="389" spans="1:13" ht="14.4" customHeight="1" x14ac:dyDescent="0.3">
      <c r="A389" s="660" t="s">
        <v>2892</v>
      </c>
      <c r="B389" s="661" t="s">
        <v>4411</v>
      </c>
      <c r="C389" s="661" t="s">
        <v>3207</v>
      </c>
      <c r="D389" s="661" t="s">
        <v>3208</v>
      </c>
      <c r="E389" s="661" t="s">
        <v>3209</v>
      </c>
      <c r="F389" s="664"/>
      <c r="G389" s="664"/>
      <c r="H389" s="677">
        <v>0</v>
      </c>
      <c r="I389" s="664">
        <v>1</v>
      </c>
      <c r="J389" s="664">
        <v>184.74</v>
      </c>
      <c r="K389" s="677">
        <v>1</v>
      </c>
      <c r="L389" s="664">
        <v>1</v>
      </c>
      <c r="M389" s="665">
        <v>184.74</v>
      </c>
    </row>
    <row r="390" spans="1:13" ht="14.4" customHeight="1" x14ac:dyDescent="0.3">
      <c r="A390" s="660" t="s">
        <v>2892</v>
      </c>
      <c r="B390" s="661" t="s">
        <v>2733</v>
      </c>
      <c r="C390" s="661" t="s">
        <v>4070</v>
      </c>
      <c r="D390" s="661" t="s">
        <v>4071</v>
      </c>
      <c r="E390" s="661" t="s">
        <v>1585</v>
      </c>
      <c r="F390" s="664">
        <v>1</v>
      </c>
      <c r="G390" s="664">
        <v>70.23</v>
      </c>
      <c r="H390" s="677">
        <v>1</v>
      </c>
      <c r="I390" s="664"/>
      <c r="J390" s="664"/>
      <c r="K390" s="677">
        <v>0</v>
      </c>
      <c r="L390" s="664">
        <v>1</v>
      </c>
      <c r="M390" s="665">
        <v>70.23</v>
      </c>
    </row>
    <row r="391" spans="1:13" ht="14.4" customHeight="1" x14ac:dyDescent="0.3">
      <c r="A391" s="660" t="s">
        <v>2892</v>
      </c>
      <c r="B391" s="661" t="s">
        <v>2751</v>
      </c>
      <c r="C391" s="661" t="s">
        <v>3784</v>
      </c>
      <c r="D391" s="661" t="s">
        <v>3785</v>
      </c>
      <c r="E391" s="661" t="s">
        <v>3786</v>
      </c>
      <c r="F391" s="664"/>
      <c r="G391" s="664"/>
      <c r="H391" s="677">
        <v>0</v>
      </c>
      <c r="I391" s="664">
        <v>1</v>
      </c>
      <c r="J391" s="664">
        <v>62.24</v>
      </c>
      <c r="K391" s="677">
        <v>1</v>
      </c>
      <c r="L391" s="664">
        <v>1</v>
      </c>
      <c r="M391" s="665">
        <v>62.24</v>
      </c>
    </row>
    <row r="392" spans="1:13" ht="14.4" customHeight="1" x14ac:dyDescent="0.3">
      <c r="A392" s="660" t="s">
        <v>2892</v>
      </c>
      <c r="B392" s="661" t="s">
        <v>2751</v>
      </c>
      <c r="C392" s="661" t="s">
        <v>2344</v>
      </c>
      <c r="D392" s="661" t="s">
        <v>2345</v>
      </c>
      <c r="E392" s="661" t="s">
        <v>2830</v>
      </c>
      <c r="F392" s="664"/>
      <c r="G392" s="664"/>
      <c r="H392" s="677">
        <v>0</v>
      </c>
      <c r="I392" s="664">
        <v>1</v>
      </c>
      <c r="J392" s="664">
        <v>82.99</v>
      </c>
      <c r="K392" s="677">
        <v>1</v>
      </c>
      <c r="L392" s="664">
        <v>1</v>
      </c>
      <c r="M392" s="665">
        <v>82.99</v>
      </c>
    </row>
    <row r="393" spans="1:13" ht="14.4" customHeight="1" x14ac:dyDescent="0.3">
      <c r="A393" s="660" t="s">
        <v>2892</v>
      </c>
      <c r="B393" s="661" t="s">
        <v>2754</v>
      </c>
      <c r="C393" s="661" t="s">
        <v>2467</v>
      </c>
      <c r="D393" s="661" t="s">
        <v>611</v>
      </c>
      <c r="E393" s="661" t="s">
        <v>2833</v>
      </c>
      <c r="F393" s="664"/>
      <c r="G393" s="664"/>
      <c r="H393" s="677">
        <v>0</v>
      </c>
      <c r="I393" s="664">
        <v>2</v>
      </c>
      <c r="J393" s="664">
        <v>308.72000000000003</v>
      </c>
      <c r="K393" s="677">
        <v>1</v>
      </c>
      <c r="L393" s="664">
        <v>2</v>
      </c>
      <c r="M393" s="665">
        <v>308.72000000000003</v>
      </c>
    </row>
    <row r="394" spans="1:13" ht="14.4" customHeight="1" x14ac:dyDescent="0.3">
      <c r="A394" s="660" t="s">
        <v>2892</v>
      </c>
      <c r="B394" s="661" t="s">
        <v>2754</v>
      </c>
      <c r="C394" s="661" t="s">
        <v>3413</v>
      </c>
      <c r="D394" s="661" t="s">
        <v>3414</v>
      </c>
      <c r="E394" s="661" t="s">
        <v>2755</v>
      </c>
      <c r="F394" s="664"/>
      <c r="G394" s="664"/>
      <c r="H394" s="677">
        <v>0</v>
      </c>
      <c r="I394" s="664">
        <v>6</v>
      </c>
      <c r="J394" s="664">
        <v>883.62000000000012</v>
      </c>
      <c r="K394" s="677">
        <v>1</v>
      </c>
      <c r="L394" s="664">
        <v>6</v>
      </c>
      <c r="M394" s="665">
        <v>883.62000000000012</v>
      </c>
    </row>
    <row r="395" spans="1:13" ht="14.4" customHeight="1" x14ac:dyDescent="0.3">
      <c r="A395" s="660" t="s">
        <v>2892</v>
      </c>
      <c r="B395" s="661" t="s">
        <v>2762</v>
      </c>
      <c r="C395" s="661" t="s">
        <v>2940</v>
      </c>
      <c r="D395" s="661" t="s">
        <v>1736</v>
      </c>
      <c r="E395" s="661" t="s">
        <v>2941</v>
      </c>
      <c r="F395" s="664"/>
      <c r="G395" s="664"/>
      <c r="H395" s="677">
        <v>0</v>
      </c>
      <c r="I395" s="664">
        <v>1</v>
      </c>
      <c r="J395" s="664">
        <v>83.79</v>
      </c>
      <c r="K395" s="677">
        <v>1</v>
      </c>
      <c r="L395" s="664">
        <v>1</v>
      </c>
      <c r="M395" s="665">
        <v>83.79</v>
      </c>
    </row>
    <row r="396" spans="1:13" ht="14.4" customHeight="1" x14ac:dyDescent="0.3">
      <c r="A396" s="660" t="s">
        <v>2892</v>
      </c>
      <c r="B396" s="661" t="s">
        <v>2774</v>
      </c>
      <c r="C396" s="661" t="s">
        <v>1716</v>
      </c>
      <c r="D396" s="661" t="s">
        <v>1717</v>
      </c>
      <c r="E396" s="661" t="s">
        <v>2760</v>
      </c>
      <c r="F396" s="664"/>
      <c r="G396" s="664"/>
      <c r="H396" s="677">
        <v>0</v>
      </c>
      <c r="I396" s="664">
        <v>6</v>
      </c>
      <c r="J396" s="664">
        <v>400.91999999999996</v>
      </c>
      <c r="K396" s="677">
        <v>1</v>
      </c>
      <c r="L396" s="664">
        <v>6</v>
      </c>
      <c r="M396" s="665">
        <v>400.91999999999996</v>
      </c>
    </row>
    <row r="397" spans="1:13" ht="14.4" customHeight="1" x14ac:dyDescent="0.3">
      <c r="A397" s="660" t="s">
        <v>2892</v>
      </c>
      <c r="B397" s="661" t="s">
        <v>2779</v>
      </c>
      <c r="C397" s="661" t="s">
        <v>1821</v>
      </c>
      <c r="D397" s="661" t="s">
        <v>1822</v>
      </c>
      <c r="E397" s="661" t="s">
        <v>2781</v>
      </c>
      <c r="F397" s="664"/>
      <c r="G397" s="664"/>
      <c r="H397" s="677">
        <v>0</v>
      </c>
      <c r="I397" s="664">
        <v>11</v>
      </c>
      <c r="J397" s="664">
        <v>32903.53</v>
      </c>
      <c r="K397" s="677">
        <v>1</v>
      </c>
      <c r="L397" s="664">
        <v>11</v>
      </c>
      <c r="M397" s="665">
        <v>32903.53</v>
      </c>
    </row>
    <row r="398" spans="1:13" ht="14.4" customHeight="1" x14ac:dyDescent="0.3">
      <c r="A398" s="660" t="s">
        <v>2892</v>
      </c>
      <c r="B398" s="661" t="s">
        <v>2784</v>
      </c>
      <c r="C398" s="661" t="s">
        <v>1622</v>
      </c>
      <c r="D398" s="661" t="s">
        <v>1623</v>
      </c>
      <c r="E398" s="661" t="s">
        <v>1991</v>
      </c>
      <c r="F398" s="664"/>
      <c r="G398" s="664"/>
      <c r="H398" s="677">
        <v>0</v>
      </c>
      <c r="I398" s="664">
        <v>19</v>
      </c>
      <c r="J398" s="664">
        <v>27117.370000000003</v>
      </c>
      <c r="K398" s="677">
        <v>1</v>
      </c>
      <c r="L398" s="664">
        <v>19</v>
      </c>
      <c r="M398" s="665">
        <v>27117.370000000003</v>
      </c>
    </row>
    <row r="399" spans="1:13" ht="14.4" customHeight="1" x14ac:dyDescent="0.3">
      <c r="A399" s="660" t="s">
        <v>2892</v>
      </c>
      <c r="B399" s="661" t="s">
        <v>2782</v>
      </c>
      <c r="C399" s="661" t="s">
        <v>1848</v>
      </c>
      <c r="D399" s="661" t="s">
        <v>1845</v>
      </c>
      <c r="E399" s="661" t="s">
        <v>2783</v>
      </c>
      <c r="F399" s="664"/>
      <c r="G399" s="664"/>
      <c r="H399" s="677">
        <v>0</v>
      </c>
      <c r="I399" s="664">
        <v>17</v>
      </c>
      <c r="J399" s="664">
        <v>235437.42</v>
      </c>
      <c r="K399" s="677">
        <v>1</v>
      </c>
      <c r="L399" s="664">
        <v>17</v>
      </c>
      <c r="M399" s="665">
        <v>235437.42</v>
      </c>
    </row>
    <row r="400" spans="1:13" ht="14.4" customHeight="1" x14ac:dyDescent="0.3">
      <c r="A400" s="660" t="s">
        <v>2893</v>
      </c>
      <c r="B400" s="661" t="s">
        <v>2722</v>
      </c>
      <c r="C400" s="661" t="s">
        <v>3445</v>
      </c>
      <c r="D400" s="661" t="s">
        <v>3446</v>
      </c>
      <c r="E400" s="661" t="s">
        <v>3447</v>
      </c>
      <c r="F400" s="664"/>
      <c r="G400" s="664"/>
      <c r="H400" s="677">
        <v>0</v>
      </c>
      <c r="I400" s="664">
        <v>1</v>
      </c>
      <c r="J400" s="664">
        <v>1300.49</v>
      </c>
      <c r="K400" s="677">
        <v>1</v>
      </c>
      <c r="L400" s="664">
        <v>1</v>
      </c>
      <c r="M400" s="665">
        <v>1300.49</v>
      </c>
    </row>
    <row r="401" spans="1:13" ht="14.4" customHeight="1" x14ac:dyDescent="0.3">
      <c r="A401" s="660" t="s">
        <v>2893</v>
      </c>
      <c r="B401" s="661" t="s">
        <v>2729</v>
      </c>
      <c r="C401" s="661" t="s">
        <v>1478</v>
      </c>
      <c r="D401" s="661" t="s">
        <v>1479</v>
      </c>
      <c r="E401" s="661" t="s">
        <v>1480</v>
      </c>
      <c r="F401" s="664"/>
      <c r="G401" s="664"/>
      <c r="H401" s="677">
        <v>0</v>
      </c>
      <c r="I401" s="664">
        <v>1</v>
      </c>
      <c r="J401" s="664">
        <v>815.1</v>
      </c>
      <c r="K401" s="677">
        <v>1</v>
      </c>
      <c r="L401" s="664">
        <v>1</v>
      </c>
      <c r="M401" s="665">
        <v>815.1</v>
      </c>
    </row>
    <row r="402" spans="1:13" ht="14.4" customHeight="1" x14ac:dyDescent="0.3">
      <c r="A402" s="660" t="s">
        <v>2893</v>
      </c>
      <c r="B402" s="661" t="s">
        <v>2729</v>
      </c>
      <c r="C402" s="661" t="s">
        <v>1482</v>
      </c>
      <c r="D402" s="661" t="s">
        <v>1479</v>
      </c>
      <c r="E402" s="661" t="s">
        <v>1483</v>
      </c>
      <c r="F402" s="664"/>
      <c r="G402" s="664"/>
      <c r="H402" s="677">
        <v>0</v>
      </c>
      <c r="I402" s="664">
        <v>1</v>
      </c>
      <c r="J402" s="664">
        <v>923.74</v>
      </c>
      <c r="K402" s="677">
        <v>1</v>
      </c>
      <c r="L402" s="664">
        <v>1</v>
      </c>
      <c r="M402" s="665">
        <v>923.74</v>
      </c>
    </row>
    <row r="403" spans="1:13" ht="14.4" customHeight="1" x14ac:dyDescent="0.3">
      <c r="A403" s="660" t="s">
        <v>2893</v>
      </c>
      <c r="B403" s="661" t="s">
        <v>2729</v>
      </c>
      <c r="C403" s="661" t="s">
        <v>2364</v>
      </c>
      <c r="D403" s="661" t="s">
        <v>2361</v>
      </c>
      <c r="E403" s="661" t="s">
        <v>1483</v>
      </c>
      <c r="F403" s="664"/>
      <c r="G403" s="664"/>
      <c r="H403" s="677">
        <v>0</v>
      </c>
      <c r="I403" s="664">
        <v>1</v>
      </c>
      <c r="J403" s="664">
        <v>1847.49</v>
      </c>
      <c r="K403" s="677">
        <v>1</v>
      </c>
      <c r="L403" s="664">
        <v>1</v>
      </c>
      <c r="M403" s="665">
        <v>1847.49</v>
      </c>
    </row>
    <row r="404" spans="1:13" ht="14.4" customHeight="1" x14ac:dyDescent="0.3">
      <c r="A404" s="660" t="s">
        <v>2893</v>
      </c>
      <c r="B404" s="661" t="s">
        <v>2754</v>
      </c>
      <c r="C404" s="661" t="s">
        <v>2467</v>
      </c>
      <c r="D404" s="661" t="s">
        <v>611</v>
      </c>
      <c r="E404" s="661" t="s">
        <v>2833</v>
      </c>
      <c r="F404" s="664"/>
      <c r="G404" s="664"/>
      <c r="H404" s="677">
        <v>0</v>
      </c>
      <c r="I404" s="664">
        <v>12</v>
      </c>
      <c r="J404" s="664">
        <v>1830.72</v>
      </c>
      <c r="K404" s="677">
        <v>1</v>
      </c>
      <c r="L404" s="664">
        <v>12</v>
      </c>
      <c r="M404" s="665">
        <v>1830.72</v>
      </c>
    </row>
    <row r="405" spans="1:13" ht="14.4" customHeight="1" x14ac:dyDescent="0.3">
      <c r="A405" s="660" t="s">
        <v>2893</v>
      </c>
      <c r="B405" s="661" t="s">
        <v>2759</v>
      </c>
      <c r="C405" s="661" t="s">
        <v>1712</v>
      </c>
      <c r="D405" s="661" t="s">
        <v>1713</v>
      </c>
      <c r="E405" s="661" t="s">
        <v>2760</v>
      </c>
      <c r="F405" s="664"/>
      <c r="G405" s="664"/>
      <c r="H405" s="677">
        <v>0</v>
      </c>
      <c r="I405" s="664">
        <v>1</v>
      </c>
      <c r="J405" s="664">
        <v>170.52</v>
      </c>
      <c r="K405" s="677">
        <v>1</v>
      </c>
      <c r="L405" s="664">
        <v>1</v>
      </c>
      <c r="M405" s="665">
        <v>170.52</v>
      </c>
    </row>
    <row r="406" spans="1:13" ht="14.4" customHeight="1" x14ac:dyDescent="0.3">
      <c r="A406" s="660" t="s">
        <v>2893</v>
      </c>
      <c r="B406" s="661" t="s">
        <v>2762</v>
      </c>
      <c r="C406" s="661" t="s">
        <v>1719</v>
      </c>
      <c r="D406" s="661" t="s">
        <v>1720</v>
      </c>
      <c r="E406" s="661" t="s">
        <v>2763</v>
      </c>
      <c r="F406" s="664"/>
      <c r="G406" s="664"/>
      <c r="H406" s="677">
        <v>0</v>
      </c>
      <c r="I406" s="664">
        <v>1</v>
      </c>
      <c r="J406" s="664">
        <v>111.72</v>
      </c>
      <c r="K406" s="677">
        <v>1</v>
      </c>
      <c r="L406" s="664">
        <v>1</v>
      </c>
      <c r="M406" s="665">
        <v>111.72</v>
      </c>
    </row>
    <row r="407" spans="1:13" ht="14.4" customHeight="1" x14ac:dyDescent="0.3">
      <c r="A407" s="660" t="s">
        <v>2893</v>
      </c>
      <c r="B407" s="661" t="s">
        <v>2773</v>
      </c>
      <c r="C407" s="661" t="s">
        <v>1723</v>
      </c>
      <c r="D407" s="661" t="s">
        <v>1724</v>
      </c>
      <c r="E407" s="661" t="s">
        <v>3001</v>
      </c>
      <c r="F407" s="664"/>
      <c r="G407" s="664"/>
      <c r="H407" s="677">
        <v>0</v>
      </c>
      <c r="I407" s="664">
        <v>2</v>
      </c>
      <c r="J407" s="664">
        <v>133.63999999999999</v>
      </c>
      <c r="K407" s="677">
        <v>1</v>
      </c>
      <c r="L407" s="664">
        <v>2</v>
      </c>
      <c r="M407" s="665">
        <v>133.63999999999999</v>
      </c>
    </row>
    <row r="408" spans="1:13" ht="14.4" customHeight="1" x14ac:dyDescent="0.3">
      <c r="A408" s="660" t="s">
        <v>2893</v>
      </c>
      <c r="B408" s="661" t="s">
        <v>2774</v>
      </c>
      <c r="C408" s="661" t="s">
        <v>1716</v>
      </c>
      <c r="D408" s="661" t="s">
        <v>1717</v>
      </c>
      <c r="E408" s="661" t="s">
        <v>2760</v>
      </c>
      <c r="F408" s="664"/>
      <c r="G408" s="664"/>
      <c r="H408" s="677">
        <v>0</v>
      </c>
      <c r="I408" s="664">
        <v>3</v>
      </c>
      <c r="J408" s="664">
        <v>200.45999999999998</v>
      </c>
      <c r="K408" s="677">
        <v>1</v>
      </c>
      <c r="L408" s="664">
        <v>3</v>
      </c>
      <c r="M408" s="665">
        <v>200.45999999999998</v>
      </c>
    </row>
    <row r="409" spans="1:13" ht="14.4" customHeight="1" x14ac:dyDescent="0.3">
      <c r="A409" s="660" t="s">
        <v>2893</v>
      </c>
      <c r="B409" s="661" t="s">
        <v>2779</v>
      </c>
      <c r="C409" s="661" t="s">
        <v>1821</v>
      </c>
      <c r="D409" s="661" t="s">
        <v>1822</v>
      </c>
      <c r="E409" s="661" t="s">
        <v>2781</v>
      </c>
      <c r="F409" s="664"/>
      <c r="G409" s="664"/>
      <c r="H409" s="677">
        <v>0</v>
      </c>
      <c r="I409" s="664">
        <v>5</v>
      </c>
      <c r="J409" s="664">
        <v>14956.150000000001</v>
      </c>
      <c r="K409" s="677">
        <v>1</v>
      </c>
      <c r="L409" s="664">
        <v>5</v>
      </c>
      <c r="M409" s="665">
        <v>14956.150000000001</v>
      </c>
    </row>
    <row r="410" spans="1:13" ht="14.4" customHeight="1" x14ac:dyDescent="0.3">
      <c r="A410" s="660" t="s">
        <v>2893</v>
      </c>
      <c r="B410" s="661" t="s">
        <v>2784</v>
      </c>
      <c r="C410" s="661" t="s">
        <v>1622</v>
      </c>
      <c r="D410" s="661" t="s">
        <v>1623</v>
      </c>
      <c r="E410" s="661" t="s">
        <v>1991</v>
      </c>
      <c r="F410" s="664"/>
      <c r="G410" s="664"/>
      <c r="H410" s="677">
        <v>0</v>
      </c>
      <c r="I410" s="664">
        <v>10</v>
      </c>
      <c r="J410" s="664">
        <v>14272.300000000001</v>
      </c>
      <c r="K410" s="677">
        <v>1</v>
      </c>
      <c r="L410" s="664">
        <v>10</v>
      </c>
      <c r="M410" s="665">
        <v>14272.300000000001</v>
      </c>
    </row>
    <row r="411" spans="1:13" ht="14.4" customHeight="1" x14ac:dyDescent="0.3">
      <c r="A411" s="660" t="s">
        <v>2893</v>
      </c>
      <c r="B411" s="661" t="s">
        <v>2791</v>
      </c>
      <c r="C411" s="661" t="s">
        <v>1523</v>
      </c>
      <c r="D411" s="661" t="s">
        <v>2794</v>
      </c>
      <c r="E411" s="661" t="s">
        <v>2795</v>
      </c>
      <c r="F411" s="664"/>
      <c r="G411" s="664"/>
      <c r="H411" s="677">
        <v>0</v>
      </c>
      <c r="I411" s="664">
        <v>1</v>
      </c>
      <c r="J411" s="664">
        <v>424.24</v>
      </c>
      <c r="K411" s="677">
        <v>1</v>
      </c>
      <c r="L411" s="664">
        <v>1</v>
      </c>
      <c r="M411" s="665">
        <v>424.24</v>
      </c>
    </row>
    <row r="412" spans="1:13" ht="14.4" customHeight="1" x14ac:dyDescent="0.3">
      <c r="A412" s="660" t="s">
        <v>2893</v>
      </c>
      <c r="B412" s="661" t="s">
        <v>2804</v>
      </c>
      <c r="C412" s="661" t="s">
        <v>1546</v>
      </c>
      <c r="D412" s="661" t="s">
        <v>1547</v>
      </c>
      <c r="E412" s="661" t="s">
        <v>2805</v>
      </c>
      <c r="F412" s="664"/>
      <c r="G412" s="664"/>
      <c r="H412" s="677">
        <v>0</v>
      </c>
      <c r="I412" s="664">
        <v>1</v>
      </c>
      <c r="J412" s="664">
        <v>65.989999999999995</v>
      </c>
      <c r="K412" s="677">
        <v>1</v>
      </c>
      <c r="L412" s="664">
        <v>1</v>
      </c>
      <c r="M412" s="665">
        <v>65.989999999999995</v>
      </c>
    </row>
    <row r="413" spans="1:13" ht="14.4" customHeight="1" x14ac:dyDescent="0.3">
      <c r="A413" s="660" t="s">
        <v>2893</v>
      </c>
      <c r="B413" s="661" t="s">
        <v>2845</v>
      </c>
      <c r="C413" s="661" t="s">
        <v>2404</v>
      </c>
      <c r="D413" s="661" t="s">
        <v>2846</v>
      </c>
      <c r="E413" s="661" t="s">
        <v>2614</v>
      </c>
      <c r="F413" s="664"/>
      <c r="G413" s="664"/>
      <c r="H413" s="677">
        <v>0</v>
      </c>
      <c r="I413" s="664">
        <v>1</v>
      </c>
      <c r="J413" s="664">
        <v>123.2</v>
      </c>
      <c r="K413" s="677">
        <v>1</v>
      </c>
      <c r="L413" s="664">
        <v>1</v>
      </c>
      <c r="M413" s="665">
        <v>123.2</v>
      </c>
    </row>
    <row r="414" spans="1:13" ht="14.4" customHeight="1" x14ac:dyDescent="0.3">
      <c r="A414" s="660" t="s">
        <v>2893</v>
      </c>
      <c r="B414" s="661" t="s">
        <v>2812</v>
      </c>
      <c r="C414" s="661" t="s">
        <v>4094</v>
      </c>
      <c r="D414" s="661" t="s">
        <v>4095</v>
      </c>
      <c r="E414" s="661" t="s">
        <v>1664</v>
      </c>
      <c r="F414" s="664"/>
      <c r="G414" s="664"/>
      <c r="H414" s="677">
        <v>0</v>
      </c>
      <c r="I414" s="664">
        <v>7</v>
      </c>
      <c r="J414" s="664">
        <v>574.28000000000009</v>
      </c>
      <c r="K414" s="677">
        <v>1</v>
      </c>
      <c r="L414" s="664">
        <v>7</v>
      </c>
      <c r="M414" s="665">
        <v>574.28000000000009</v>
      </c>
    </row>
    <row r="415" spans="1:13" ht="14.4" customHeight="1" x14ac:dyDescent="0.3">
      <c r="A415" s="660" t="s">
        <v>2893</v>
      </c>
      <c r="B415" s="661" t="s">
        <v>2812</v>
      </c>
      <c r="C415" s="661" t="s">
        <v>4092</v>
      </c>
      <c r="D415" s="661" t="s">
        <v>4093</v>
      </c>
      <c r="E415" s="661" t="s">
        <v>1664</v>
      </c>
      <c r="F415" s="664"/>
      <c r="G415" s="664"/>
      <c r="H415" s="677">
        <v>0</v>
      </c>
      <c r="I415" s="664">
        <v>7</v>
      </c>
      <c r="J415" s="664">
        <v>574.28000000000009</v>
      </c>
      <c r="K415" s="677">
        <v>1</v>
      </c>
      <c r="L415" s="664">
        <v>7</v>
      </c>
      <c r="M415" s="665">
        <v>574.28000000000009</v>
      </c>
    </row>
    <row r="416" spans="1:13" ht="14.4" customHeight="1" x14ac:dyDescent="0.3">
      <c r="A416" s="660" t="s">
        <v>2893</v>
      </c>
      <c r="B416" s="661" t="s">
        <v>2812</v>
      </c>
      <c r="C416" s="661" t="s">
        <v>4096</v>
      </c>
      <c r="D416" s="661" t="s">
        <v>4097</v>
      </c>
      <c r="E416" s="661" t="s">
        <v>1664</v>
      </c>
      <c r="F416" s="664"/>
      <c r="G416" s="664"/>
      <c r="H416" s="677">
        <v>0</v>
      </c>
      <c r="I416" s="664">
        <v>7</v>
      </c>
      <c r="J416" s="664">
        <v>574.28000000000009</v>
      </c>
      <c r="K416" s="677">
        <v>1</v>
      </c>
      <c r="L416" s="664">
        <v>7</v>
      </c>
      <c r="M416" s="665">
        <v>574.28000000000009</v>
      </c>
    </row>
    <row r="417" spans="1:13" ht="14.4" customHeight="1" x14ac:dyDescent="0.3">
      <c r="A417" s="660" t="s">
        <v>2893</v>
      </c>
      <c r="B417" s="661" t="s">
        <v>2782</v>
      </c>
      <c r="C417" s="661" t="s">
        <v>1848</v>
      </c>
      <c r="D417" s="661" t="s">
        <v>1845</v>
      </c>
      <c r="E417" s="661" t="s">
        <v>2783</v>
      </c>
      <c r="F417" s="664"/>
      <c r="G417" s="664"/>
      <c r="H417" s="677">
        <v>0</v>
      </c>
      <c r="I417" s="664">
        <v>1</v>
      </c>
      <c r="J417" s="664">
        <v>13849.26</v>
      </c>
      <c r="K417" s="677">
        <v>1</v>
      </c>
      <c r="L417" s="664">
        <v>1</v>
      </c>
      <c r="M417" s="665">
        <v>13849.26</v>
      </c>
    </row>
    <row r="418" spans="1:13" ht="14.4" customHeight="1" x14ac:dyDescent="0.3">
      <c r="A418" s="660" t="s">
        <v>2901</v>
      </c>
      <c r="B418" s="661" t="s">
        <v>2722</v>
      </c>
      <c r="C418" s="661" t="s">
        <v>1599</v>
      </c>
      <c r="D418" s="661" t="s">
        <v>1600</v>
      </c>
      <c r="E418" s="661" t="s">
        <v>1601</v>
      </c>
      <c r="F418" s="664"/>
      <c r="G418" s="664"/>
      <c r="H418" s="677">
        <v>0</v>
      </c>
      <c r="I418" s="664">
        <v>1</v>
      </c>
      <c r="J418" s="664">
        <v>475.77</v>
      </c>
      <c r="K418" s="677">
        <v>1</v>
      </c>
      <c r="L418" s="664">
        <v>1</v>
      </c>
      <c r="M418" s="665">
        <v>475.77</v>
      </c>
    </row>
    <row r="419" spans="1:13" ht="14.4" customHeight="1" x14ac:dyDescent="0.3">
      <c r="A419" s="660" t="s">
        <v>2901</v>
      </c>
      <c r="B419" s="661" t="s">
        <v>2722</v>
      </c>
      <c r="C419" s="661" t="s">
        <v>3445</v>
      </c>
      <c r="D419" s="661" t="s">
        <v>3446</v>
      </c>
      <c r="E419" s="661" t="s">
        <v>3447</v>
      </c>
      <c r="F419" s="664"/>
      <c r="G419" s="664"/>
      <c r="H419" s="677">
        <v>0</v>
      </c>
      <c r="I419" s="664">
        <v>2</v>
      </c>
      <c r="J419" s="664">
        <v>2600.98</v>
      </c>
      <c r="K419" s="677">
        <v>1</v>
      </c>
      <c r="L419" s="664">
        <v>2</v>
      </c>
      <c r="M419" s="665">
        <v>2600.98</v>
      </c>
    </row>
    <row r="420" spans="1:13" ht="14.4" customHeight="1" x14ac:dyDescent="0.3">
      <c r="A420" s="660" t="s">
        <v>2901</v>
      </c>
      <c r="B420" s="661" t="s">
        <v>4411</v>
      </c>
      <c r="C420" s="661" t="s">
        <v>3066</v>
      </c>
      <c r="D420" s="661" t="s">
        <v>3067</v>
      </c>
      <c r="E420" s="661" t="s">
        <v>3068</v>
      </c>
      <c r="F420" s="664"/>
      <c r="G420" s="664"/>
      <c r="H420" s="677">
        <v>0</v>
      </c>
      <c r="I420" s="664">
        <v>1</v>
      </c>
      <c r="J420" s="664">
        <v>120.61</v>
      </c>
      <c r="K420" s="677">
        <v>1</v>
      </c>
      <c r="L420" s="664">
        <v>1</v>
      </c>
      <c r="M420" s="665">
        <v>120.61</v>
      </c>
    </row>
    <row r="421" spans="1:13" ht="14.4" customHeight="1" x14ac:dyDescent="0.3">
      <c r="A421" s="660" t="s">
        <v>2901</v>
      </c>
      <c r="B421" s="661" t="s">
        <v>2732</v>
      </c>
      <c r="C421" s="661" t="s">
        <v>3849</v>
      </c>
      <c r="D421" s="661" t="s">
        <v>3850</v>
      </c>
      <c r="E421" s="661" t="s">
        <v>2620</v>
      </c>
      <c r="F421" s="664">
        <v>1</v>
      </c>
      <c r="G421" s="664">
        <v>140.44</v>
      </c>
      <c r="H421" s="677">
        <v>1</v>
      </c>
      <c r="I421" s="664"/>
      <c r="J421" s="664"/>
      <c r="K421" s="677">
        <v>0</v>
      </c>
      <c r="L421" s="664">
        <v>1</v>
      </c>
      <c r="M421" s="665">
        <v>140.44</v>
      </c>
    </row>
    <row r="422" spans="1:13" ht="14.4" customHeight="1" x14ac:dyDescent="0.3">
      <c r="A422" s="660" t="s">
        <v>2901</v>
      </c>
      <c r="B422" s="661" t="s">
        <v>2740</v>
      </c>
      <c r="C422" s="661" t="s">
        <v>1626</v>
      </c>
      <c r="D422" s="661" t="s">
        <v>1539</v>
      </c>
      <c r="E422" s="661" t="s">
        <v>2741</v>
      </c>
      <c r="F422" s="664"/>
      <c r="G422" s="664"/>
      <c r="H422" s="677">
        <v>0</v>
      </c>
      <c r="I422" s="664">
        <v>2</v>
      </c>
      <c r="J422" s="664">
        <v>329.88</v>
      </c>
      <c r="K422" s="677">
        <v>1</v>
      </c>
      <c r="L422" s="664">
        <v>2</v>
      </c>
      <c r="M422" s="665">
        <v>329.88</v>
      </c>
    </row>
    <row r="423" spans="1:13" ht="14.4" customHeight="1" x14ac:dyDescent="0.3">
      <c r="A423" s="660" t="s">
        <v>2901</v>
      </c>
      <c r="B423" s="661" t="s">
        <v>2742</v>
      </c>
      <c r="C423" s="661" t="s">
        <v>3902</v>
      </c>
      <c r="D423" s="661" t="s">
        <v>1472</v>
      </c>
      <c r="E423" s="661" t="s">
        <v>3206</v>
      </c>
      <c r="F423" s="664"/>
      <c r="G423" s="664"/>
      <c r="H423" s="677">
        <v>0</v>
      </c>
      <c r="I423" s="664">
        <v>1</v>
      </c>
      <c r="J423" s="664">
        <v>77.790000000000006</v>
      </c>
      <c r="K423" s="677">
        <v>1</v>
      </c>
      <c r="L423" s="664">
        <v>1</v>
      </c>
      <c r="M423" s="665">
        <v>77.790000000000006</v>
      </c>
    </row>
    <row r="424" spans="1:13" ht="14.4" customHeight="1" x14ac:dyDescent="0.3">
      <c r="A424" s="660" t="s">
        <v>2901</v>
      </c>
      <c r="B424" s="661" t="s">
        <v>2754</v>
      </c>
      <c r="C424" s="661" t="s">
        <v>2467</v>
      </c>
      <c r="D424" s="661" t="s">
        <v>611</v>
      </c>
      <c r="E424" s="661" t="s">
        <v>2833</v>
      </c>
      <c r="F424" s="664"/>
      <c r="G424" s="664"/>
      <c r="H424" s="677">
        <v>0</v>
      </c>
      <c r="I424" s="664">
        <v>5</v>
      </c>
      <c r="J424" s="664">
        <v>771.80000000000007</v>
      </c>
      <c r="K424" s="677">
        <v>1</v>
      </c>
      <c r="L424" s="664">
        <v>5</v>
      </c>
      <c r="M424" s="665">
        <v>771.80000000000007</v>
      </c>
    </row>
    <row r="425" spans="1:13" ht="14.4" customHeight="1" x14ac:dyDescent="0.3">
      <c r="A425" s="660" t="s">
        <v>2901</v>
      </c>
      <c r="B425" s="661" t="s">
        <v>2754</v>
      </c>
      <c r="C425" s="661" t="s">
        <v>3413</v>
      </c>
      <c r="D425" s="661" t="s">
        <v>3414</v>
      </c>
      <c r="E425" s="661" t="s">
        <v>2755</v>
      </c>
      <c r="F425" s="664"/>
      <c r="G425" s="664"/>
      <c r="H425" s="677">
        <v>0</v>
      </c>
      <c r="I425" s="664">
        <v>16</v>
      </c>
      <c r="J425" s="664">
        <v>2378.8200000000006</v>
      </c>
      <c r="K425" s="677">
        <v>1</v>
      </c>
      <c r="L425" s="664">
        <v>16</v>
      </c>
      <c r="M425" s="665">
        <v>2378.8200000000006</v>
      </c>
    </row>
    <row r="426" spans="1:13" ht="14.4" customHeight="1" x14ac:dyDescent="0.3">
      <c r="A426" s="660" t="s">
        <v>2901</v>
      </c>
      <c r="B426" s="661" t="s">
        <v>2759</v>
      </c>
      <c r="C426" s="661" t="s">
        <v>1712</v>
      </c>
      <c r="D426" s="661" t="s">
        <v>1713</v>
      </c>
      <c r="E426" s="661" t="s">
        <v>2760</v>
      </c>
      <c r="F426" s="664"/>
      <c r="G426" s="664"/>
      <c r="H426" s="677">
        <v>0</v>
      </c>
      <c r="I426" s="664">
        <v>1</v>
      </c>
      <c r="J426" s="664">
        <v>170.52</v>
      </c>
      <c r="K426" s="677">
        <v>1</v>
      </c>
      <c r="L426" s="664">
        <v>1</v>
      </c>
      <c r="M426" s="665">
        <v>170.52</v>
      </c>
    </row>
    <row r="427" spans="1:13" ht="14.4" customHeight="1" x14ac:dyDescent="0.3">
      <c r="A427" s="660" t="s">
        <v>2901</v>
      </c>
      <c r="B427" s="661" t="s">
        <v>2762</v>
      </c>
      <c r="C427" s="661" t="s">
        <v>2940</v>
      </c>
      <c r="D427" s="661" t="s">
        <v>1736</v>
      </c>
      <c r="E427" s="661" t="s">
        <v>2941</v>
      </c>
      <c r="F427" s="664"/>
      <c r="G427" s="664"/>
      <c r="H427" s="677">
        <v>0</v>
      </c>
      <c r="I427" s="664">
        <v>1</v>
      </c>
      <c r="J427" s="664">
        <v>83.79</v>
      </c>
      <c r="K427" s="677">
        <v>1</v>
      </c>
      <c r="L427" s="664">
        <v>1</v>
      </c>
      <c r="M427" s="665">
        <v>83.79</v>
      </c>
    </row>
    <row r="428" spans="1:13" ht="14.4" customHeight="1" x14ac:dyDescent="0.3">
      <c r="A428" s="660" t="s">
        <v>2901</v>
      </c>
      <c r="B428" s="661" t="s">
        <v>2764</v>
      </c>
      <c r="C428" s="661" t="s">
        <v>1777</v>
      </c>
      <c r="D428" s="661" t="s">
        <v>1778</v>
      </c>
      <c r="E428" s="661" t="s">
        <v>1779</v>
      </c>
      <c r="F428" s="664"/>
      <c r="G428" s="664"/>
      <c r="H428" s="677">
        <v>0</v>
      </c>
      <c r="I428" s="664">
        <v>3</v>
      </c>
      <c r="J428" s="664">
        <v>359.1</v>
      </c>
      <c r="K428" s="677">
        <v>1</v>
      </c>
      <c r="L428" s="664">
        <v>3</v>
      </c>
      <c r="M428" s="665">
        <v>359.1</v>
      </c>
    </row>
    <row r="429" spans="1:13" ht="14.4" customHeight="1" x14ac:dyDescent="0.3">
      <c r="A429" s="660" t="s">
        <v>2901</v>
      </c>
      <c r="B429" s="661" t="s">
        <v>2774</v>
      </c>
      <c r="C429" s="661" t="s">
        <v>1716</v>
      </c>
      <c r="D429" s="661" t="s">
        <v>1717</v>
      </c>
      <c r="E429" s="661" t="s">
        <v>2760</v>
      </c>
      <c r="F429" s="664"/>
      <c r="G429" s="664"/>
      <c r="H429" s="677">
        <v>0</v>
      </c>
      <c r="I429" s="664">
        <v>1</v>
      </c>
      <c r="J429" s="664">
        <v>66.819999999999993</v>
      </c>
      <c r="K429" s="677">
        <v>1</v>
      </c>
      <c r="L429" s="664">
        <v>1</v>
      </c>
      <c r="M429" s="665">
        <v>66.819999999999993</v>
      </c>
    </row>
    <row r="430" spans="1:13" ht="14.4" customHeight="1" x14ac:dyDescent="0.3">
      <c r="A430" s="660" t="s">
        <v>2901</v>
      </c>
      <c r="B430" s="661" t="s">
        <v>2779</v>
      </c>
      <c r="C430" s="661" t="s">
        <v>1821</v>
      </c>
      <c r="D430" s="661" t="s">
        <v>1822</v>
      </c>
      <c r="E430" s="661" t="s">
        <v>2781</v>
      </c>
      <c r="F430" s="664"/>
      <c r="G430" s="664"/>
      <c r="H430" s="677">
        <v>0</v>
      </c>
      <c r="I430" s="664">
        <v>21</v>
      </c>
      <c r="J430" s="664">
        <v>62815.830000000009</v>
      </c>
      <c r="K430" s="677">
        <v>1</v>
      </c>
      <c r="L430" s="664">
        <v>21</v>
      </c>
      <c r="M430" s="665">
        <v>62815.830000000009</v>
      </c>
    </row>
    <row r="431" spans="1:13" ht="14.4" customHeight="1" x14ac:dyDescent="0.3">
      <c r="A431" s="660" t="s">
        <v>2901</v>
      </c>
      <c r="B431" s="661" t="s">
        <v>2779</v>
      </c>
      <c r="C431" s="661" t="s">
        <v>2982</v>
      </c>
      <c r="D431" s="661" t="s">
        <v>1822</v>
      </c>
      <c r="E431" s="661" t="s">
        <v>2983</v>
      </c>
      <c r="F431" s="664"/>
      <c r="G431" s="664"/>
      <c r="H431" s="677">
        <v>0</v>
      </c>
      <c r="I431" s="664">
        <v>1</v>
      </c>
      <c r="J431" s="664">
        <v>748.21</v>
      </c>
      <c r="K431" s="677">
        <v>1</v>
      </c>
      <c r="L431" s="664">
        <v>1</v>
      </c>
      <c r="M431" s="665">
        <v>748.21</v>
      </c>
    </row>
    <row r="432" spans="1:13" ht="14.4" customHeight="1" x14ac:dyDescent="0.3">
      <c r="A432" s="660" t="s">
        <v>2901</v>
      </c>
      <c r="B432" s="661" t="s">
        <v>2784</v>
      </c>
      <c r="C432" s="661" t="s">
        <v>1622</v>
      </c>
      <c r="D432" s="661" t="s">
        <v>1623</v>
      </c>
      <c r="E432" s="661" t="s">
        <v>1991</v>
      </c>
      <c r="F432" s="664"/>
      <c r="G432" s="664"/>
      <c r="H432" s="677">
        <v>0</v>
      </c>
      <c r="I432" s="664">
        <v>26</v>
      </c>
      <c r="J432" s="664">
        <v>37107.979999999996</v>
      </c>
      <c r="K432" s="677">
        <v>1</v>
      </c>
      <c r="L432" s="664">
        <v>26</v>
      </c>
      <c r="M432" s="665">
        <v>37107.979999999996</v>
      </c>
    </row>
    <row r="433" spans="1:13" ht="14.4" customHeight="1" x14ac:dyDescent="0.3">
      <c r="A433" s="660" t="s">
        <v>2901</v>
      </c>
      <c r="B433" s="661" t="s">
        <v>2804</v>
      </c>
      <c r="C433" s="661" t="s">
        <v>1606</v>
      </c>
      <c r="D433" s="661" t="s">
        <v>1607</v>
      </c>
      <c r="E433" s="661" t="s">
        <v>2806</v>
      </c>
      <c r="F433" s="664"/>
      <c r="G433" s="664"/>
      <c r="H433" s="677">
        <v>0</v>
      </c>
      <c r="I433" s="664">
        <v>2</v>
      </c>
      <c r="J433" s="664">
        <v>264</v>
      </c>
      <c r="K433" s="677">
        <v>1</v>
      </c>
      <c r="L433" s="664">
        <v>2</v>
      </c>
      <c r="M433" s="665">
        <v>264</v>
      </c>
    </row>
    <row r="434" spans="1:13" ht="14.4" customHeight="1" x14ac:dyDescent="0.3">
      <c r="A434" s="660" t="s">
        <v>2901</v>
      </c>
      <c r="B434" s="661" t="s">
        <v>2804</v>
      </c>
      <c r="C434" s="661" t="s">
        <v>3087</v>
      </c>
      <c r="D434" s="661" t="s">
        <v>1607</v>
      </c>
      <c r="E434" s="661" t="s">
        <v>3088</v>
      </c>
      <c r="F434" s="664"/>
      <c r="G434" s="664"/>
      <c r="H434" s="677">
        <v>0</v>
      </c>
      <c r="I434" s="664">
        <v>1</v>
      </c>
      <c r="J434" s="664">
        <v>264</v>
      </c>
      <c r="K434" s="677">
        <v>1</v>
      </c>
      <c r="L434" s="664">
        <v>1</v>
      </c>
      <c r="M434" s="665">
        <v>264</v>
      </c>
    </row>
    <row r="435" spans="1:13" ht="14.4" customHeight="1" x14ac:dyDescent="0.3">
      <c r="A435" s="660" t="s">
        <v>2901</v>
      </c>
      <c r="B435" s="661" t="s">
        <v>2782</v>
      </c>
      <c r="C435" s="661" t="s">
        <v>1848</v>
      </c>
      <c r="D435" s="661" t="s">
        <v>1845</v>
      </c>
      <c r="E435" s="661" t="s">
        <v>2783</v>
      </c>
      <c r="F435" s="664"/>
      <c r="G435" s="664"/>
      <c r="H435" s="677">
        <v>0</v>
      </c>
      <c r="I435" s="664">
        <v>5</v>
      </c>
      <c r="J435" s="664">
        <v>69246.3</v>
      </c>
      <c r="K435" s="677">
        <v>1</v>
      </c>
      <c r="L435" s="664">
        <v>5</v>
      </c>
      <c r="M435" s="665">
        <v>69246.3</v>
      </c>
    </row>
    <row r="436" spans="1:13" ht="14.4" customHeight="1" x14ac:dyDescent="0.3">
      <c r="A436" s="660" t="s">
        <v>2894</v>
      </c>
      <c r="B436" s="661" t="s">
        <v>2722</v>
      </c>
      <c r="C436" s="661" t="s">
        <v>3709</v>
      </c>
      <c r="D436" s="661" t="s">
        <v>3710</v>
      </c>
      <c r="E436" s="661" t="s">
        <v>3711</v>
      </c>
      <c r="F436" s="664"/>
      <c r="G436" s="664"/>
      <c r="H436" s="677">
        <v>0</v>
      </c>
      <c r="I436" s="664">
        <v>1</v>
      </c>
      <c r="J436" s="664">
        <v>1300.49</v>
      </c>
      <c r="K436" s="677">
        <v>1</v>
      </c>
      <c r="L436" s="664">
        <v>1</v>
      </c>
      <c r="M436" s="665">
        <v>1300.49</v>
      </c>
    </row>
    <row r="437" spans="1:13" ht="14.4" customHeight="1" x14ac:dyDescent="0.3">
      <c r="A437" s="660" t="s">
        <v>2894</v>
      </c>
      <c r="B437" s="661" t="s">
        <v>2726</v>
      </c>
      <c r="C437" s="661" t="s">
        <v>4132</v>
      </c>
      <c r="D437" s="661" t="s">
        <v>4133</v>
      </c>
      <c r="E437" s="661" t="s">
        <v>4134</v>
      </c>
      <c r="F437" s="664">
        <v>1</v>
      </c>
      <c r="G437" s="664">
        <v>0</v>
      </c>
      <c r="H437" s="677"/>
      <c r="I437" s="664"/>
      <c r="J437" s="664"/>
      <c r="K437" s="677"/>
      <c r="L437" s="664">
        <v>1</v>
      </c>
      <c r="M437" s="665">
        <v>0</v>
      </c>
    </row>
    <row r="438" spans="1:13" ht="14.4" customHeight="1" x14ac:dyDescent="0.3">
      <c r="A438" s="660" t="s">
        <v>2894</v>
      </c>
      <c r="B438" s="661" t="s">
        <v>2729</v>
      </c>
      <c r="C438" s="661" t="s">
        <v>2364</v>
      </c>
      <c r="D438" s="661" t="s">
        <v>2361</v>
      </c>
      <c r="E438" s="661" t="s">
        <v>1483</v>
      </c>
      <c r="F438" s="664"/>
      <c r="G438" s="664"/>
      <c r="H438" s="677">
        <v>0</v>
      </c>
      <c r="I438" s="664">
        <v>2</v>
      </c>
      <c r="J438" s="664">
        <v>3694.98</v>
      </c>
      <c r="K438" s="677">
        <v>1</v>
      </c>
      <c r="L438" s="664">
        <v>2</v>
      </c>
      <c r="M438" s="665">
        <v>3694.98</v>
      </c>
    </row>
    <row r="439" spans="1:13" ht="14.4" customHeight="1" x14ac:dyDescent="0.3">
      <c r="A439" s="660" t="s">
        <v>2894</v>
      </c>
      <c r="B439" s="661" t="s">
        <v>2729</v>
      </c>
      <c r="C439" s="661" t="s">
        <v>2546</v>
      </c>
      <c r="D439" s="661" t="s">
        <v>2361</v>
      </c>
      <c r="E439" s="661" t="s">
        <v>2850</v>
      </c>
      <c r="F439" s="664"/>
      <c r="G439" s="664"/>
      <c r="H439" s="677">
        <v>0</v>
      </c>
      <c r="I439" s="664">
        <v>8</v>
      </c>
      <c r="J439" s="664">
        <v>18474.88</v>
      </c>
      <c r="K439" s="677">
        <v>1</v>
      </c>
      <c r="L439" s="664">
        <v>8</v>
      </c>
      <c r="M439" s="665">
        <v>18474.88</v>
      </c>
    </row>
    <row r="440" spans="1:13" ht="14.4" customHeight="1" x14ac:dyDescent="0.3">
      <c r="A440" s="660" t="s">
        <v>2894</v>
      </c>
      <c r="B440" s="661" t="s">
        <v>2730</v>
      </c>
      <c r="C440" s="661" t="s">
        <v>1463</v>
      </c>
      <c r="D440" s="661" t="s">
        <v>1464</v>
      </c>
      <c r="E440" s="661" t="s">
        <v>2731</v>
      </c>
      <c r="F440" s="664"/>
      <c r="G440" s="664"/>
      <c r="H440" s="677">
        <v>0</v>
      </c>
      <c r="I440" s="664">
        <v>1</v>
      </c>
      <c r="J440" s="664">
        <v>72</v>
      </c>
      <c r="K440" s="677">
        <v>1</v>
      </c>
      <c r="L440" s="664">
        <v>1</v>
      </c>
      <c r="M440" s="665">
        <v>72</v>
      </c>
    </row>
    <row r="441" spans="1:13" ht="14.4" customHeight="1" x14ac:dyDescent="0.3">
      <c r="A441" s="660" t="s">
        <v>2894</v>
      </c>
      <c r="B441" s="661" t="s">
        <v>2734</v>
      </c>
      <c r="C441" s="661" t="s">
        <v>4124</v>
      </c>
      <c r="D441" s="661" t="s">
        <v>4125</v>
      </c>
      <c r="E441" s="661" t="s">
        <v>4126</v>
      </c>
      <c r="F441" s="664"/>
      <c r="G441" s="664"/>
      <c r="H441" s="677">
        <v>0</v>
      </c>
      <c r="I441" s="664">
        <v>1</v>
      </c>
      <c r="J441" s="664">
        <v>8.7899999999999991</v>
      </c>
      <c r="K441" s="677">
        <v>1</v>
      </c>
      <c r="L441" s="664">
        <v>1</v>
      </c>
      <c r="M441" s="665">
        <v>8.7899999999999991</v>
      </c>
    </row>
    <row r="442" spans="1:13" ht="14.4" customHeight="1" x14ac:dyDescent="0.3">
      <c r="A442" s="660" t="s">
        <v>2894</v>
      </c>
      <c r="B442" s="661" t="s">
        <v>4418</v>
      </c>
      <c r="C442" s="661" t="s">
        <v>4146</v>
      </c>
      <c r="D442" s="661" t="s">
        <v>3799</v>
      </c>
      <c r="E442" s="661" t="s">
        <v>4147</v>
      </c>
      <c r="F442" s="664">
        <v>1</v>
      </c>
      <c r="G442" s="664">
        <v>173.05</v>
      </c>
      <c r="H442" s="677">
        <v>1</v>
      </c>
      <c r="I442" s="664"/>
      <c r="J442" s="664"/>
      <c r="K442" s="677">
        <v>0</v>
      </c>
      <c r="L442" s="664">
        <v>1</v>
      </c>
      <c r="M442" s="665">
        <v>173.05</v>
      </c>
    </row>
    <row r="443" spans="1:13" ht="14.4" customHeight="1" x14ac:dyDescent="0.3">
      <c r="A443" s="660" t="s">
        <v>2894</v>
      </c>
      <c r="B443" s="661" t="s">
        <v>4421</v>
      </c>
      <c r="C443" s="661" t="s">
        <v>3613</v>
      </c>
      <c r="D443" s="661" t="s">
        <v>3614</v>
      </c>
      <c r="E443" s="661" t="s">
        <v>3206</v>
      </c>
      <c r="F443" s="664"/>
      <c r="G443" s="664"/>
      <c r="H443" s="677">
        <v>0</v>
      </c>
      <c r="I443" s="664">
        <v>1</v>
      </c>
      <c r="J443" s="664">
        <v>291.82</v>
      </c>
      <c r="K443" s="677">
        <v>1</v>
      </c>
      <c r="L443" s="664">
        <v>1</v>
      </c>
      <c r="M443" s="665">
        <v>291.82</v>
      </c>
    </row>
    <row r="444" spans="1:13" ht="14.4" customHeight="1" x14ac:dyDescent="0.3">
      <c r="A444" s="660" t="s">
        <v>2894</v>
      </c>
      <c r="B444" s="661" t="s">
        <v>4421</v>
      </c>
      <c r="C444" s="661" t="s">
        <v>4150</v>
      </c>
      <c r="D444" s="661" t="s">
        <v>4151</v>
      </c>
      <c r="E444" s="661" t="s">
        <v>1528</v>
      </c>
      <c r="F444" s="664"/>
      <c r="G444" s="664"/>
      <c r="H444" s="677">
        <v>0</v>
      </c>
      <c r="I444" s="664">
        <v>1</v>
      </c>
      <c r="J444" s="664">
        <v>161.91</v>
      </c>
      <c r="K444" s="677">
        <v>1</v>
      </c>
      <c r="L444" s="664">
        <v>1</v>
      </c>
      <c r="M444" s="665">
        <v>161.91</v>
      </c>
    </row>
    <row r="445" spans="1:13" ht="14.4" customHeight="1" x14ac:dyDescent="0.3">
      <c r="A445" s="660" t="s">
        <v>2894</v>
      </c>
      <c r="B445" s="661" t="s">
        <v>2740</v>
      </c>
      <c r="C445" s="661" t="s">
        <v>3186</v>
      </c>
      <c r="D445" s="661" t="s">
        <v>1539</v>
      </c>
      <c r="E445" s="661" t="s">
        <v>1540</v>
      </c>
      <c r="F445" s="664"/>
      <c r="G445" s="664"/>
      <c r="H445" s="677">
        <v>0</v>
      </c>
      <c r="I445" s="664">
        <v>1</v>
      </c>
      <c r="J445" s="664">
        <v>54.98</v>
      </c>
      <c r="K445" s="677">
        <v>1</v>
      </c>
      <c r="L445" s="664">
        <v>1</v>
      </c>
      <c r="M445" s="665">
        <v>54.98</v>
      </c>
    </row>
    <row r="446" spans="1:13" ht="14.4" customHeight="1" x14ac:dyDescent="0.3">
      <c r="A446" s="660" t="s">
        <v>2894</v>
      </c>
      <c r="B446" s="661" t="s">
        <v>2751</v>
      </c>
      <c r="C446" s="661" t="s">
        <v>4135</v>
      </c>
      <c r="D446" s="661" t="s">
        <v>4136</v>
      </c>
      <c r="E446" s="661" t="s">
        <v>4137</v>
      </c>
      <c r="F446" s="664"/>
      <c r="G446" s="664"/>
      <c r="H446" s="677">
        <v>0</v>
      </c>
      <c r="I446" s="664">
        <v>1</v>
      </c>
      <c r="J446" s="664">
        <v>92.95</v>
      </c>
      <c r="K446" s="677">
        <v>1</v>
      </c>
      <c r="L446" s="664">
        <v>1</v>
      </c>
      <c r="M446" s="665">
        <v>92.95</v>
      </c>
    </row>
    <row r="447" spans="1:13" ht="14.4" customHeight="1" x14ac:dyDescent="0.3">
      <c r="A447" s="660" t="s">
        <v>2894</v>
      </c>
      <c r="B447" s="661" t="s">
        <v>2751</v>
      </c>
      <c r="C447" s="661" t="s">
        <v>3784</v>
      </c>
      <c r="D447" s="661" t="s">
        <v>3785</v>
      </c>
      <c r="E447" s="661" t="s">
        <v>3786</v>
      </c>
      <c r="F447" s="664"/>
      <c r="G447" s="664"/>
      <c r="H447" s="677">
        <v>0</v>
      </c>
      <c r="I447" s="664">
        <v>1</v>
      </c>
      <c r="J447" s="664">
        <v>62.24</v>
      </c>
      <c r="K447" s="677">
        <v>1</v>
      </c>
      <c r="L447" s="664">
        <v>1</v>
      </c>
      <c r="M447" s="665">
        <v>62.24</v>
      </c>
    </row>
    <row r="448" spans="1:13" ht="14.4" customHeight="1" x14ac:dyDescent="0.3">
      <c r="A448" s="660" t="s">
        <v>2894</v>
      </c>
      <c r="B448" s="661" t="s">
        <v>2751</v>
      </c>
      <c r="C448" s="661" t="s">
        <v>2344</v>
      </c>
      <c r="D448" s="661" t="s">
        <v>2345</v>
      </c>
      <c r="E448" s="661" t="s">
        <v>2830</v>
      </c>
      <c r="F448" s="664"/>
      <c r="G448" s="664"/>
      <c r="H448" s="677">
        <v>0</v>
      </c>
      <c r="I448" s="664">
        <v>1</v>
      </c>
      <c r="J448" s="664">
        <v>82.99</v>
      </c>
      <c r="K448" s="677">
        <v>1</v>
      </c>
      <c r="L448" s="664">
        <v>1</v>
      </c>
      <c r="M448" s="665">
        <v>82.99</v>
      </c>
    </row>
    <row r="449" spans="1:13" ht="14.4" customHeight="1" x14ac:dyDescent="0.3">
      <c r="A449" s="660" t="s">
        <v>2894</v>
      </c>
      <c r="B449" s="661" t="s">
        <v>2754</v>
      </c>
      <c r="C449" s="661" t="s">
        <v>2467</v>
      </c>
      <c r="D449" s="661" t="s">
        <v>611</v>
      </c>
      <c r="E449" s="661" t="s">
        <v>2833</v>
      </c>
      <c r="F449" s="664"/>
      <c r="G449" s="664"/>
      <c r="H449" s="677">
        <v>0</v>
      </c>
      <c r="I449" s="664">
        <v>6</v>
      </c>
      <c r="J449" s="664">
        <v>913.2</v>
      </c>
      <c r="K449" s="677">
        <v>1</v>
      </c>
      <c r="L449" s="664">
        <v>6</v>
      </c>
      <c r="M449" s="665">
        <v>913.2</v>
      </c>
    </row>
    <row r="450" spans="1:13" ht="14.4" customHeight="1" x14ac:dyDescent="0.3">
      <c r="A450" s="660" t="s">
        <v>2894</v>
      </c>
      <c r="B450" s="661" t="s">
        <v>2759</v>
      </c>
      <c r="C450" s="661" t="s">
        <v>1712</v>
      </c>
      <c r="D450" s="661" t="s">
        <v>1713</v>
      </c>
      <c r="E450" s="661" t="s">
        <v>2760</v>
      </c>
      <c r="F450" s="664"/>
      <c r="G450" s="664"/>
      <c r="H450" s="677">
        <v>0</v>
      </c>
      <c r="I450" s="664">
        <v>1</v>
      </c>
      <c r="J450" s="664">
        <v>170.52</v>
      </c>
      <c r="K450" s="677">
        <v>1</v>
      </c>
      <c r="L450" s="664">
        <v>1</v>
      </c>
      <c r="M450" s="665">
        <v>170.52</v>
      </c>
    </row>
    <row r="451" spans="1:13" ht="14.4" customHeight="1" x14ac:dyDescent="0.3">
      <c r="A451" s="660" t="s">
        <v>2894</v>
      </c>
      <c r="B451" s="661" t="s">
        <v>2764</v>
      </c>
      <c r="C451" s="661" t="s">
        <v>1777</v>
      </c>
      <c r="D451" s="661" t="s">
        <v>1778</v>
      </c>
      <c r="E451" s="661" t="s">
        <v>1779</v>
      </c>
      <c r="F451" s="664"/>
      <c r="G451" s="664"/>
      <c r="H451" s="677">
        <v>0</v>
      </c>
      <c r="I451" s="664">
        <v>1</v>
      </c>
      <c r="J451" s="664">
        <v>119.7</v>
      </c>
      <c r="K451" s="677">
        <v>1</v>
      </c>
      <c r="L451" s="664">
        <v>1</v>
      </c>
      <c r="M451" s="665">
        <v>119.7</v>
      </c>
    </row>
    <row r="452" spans="1:13" ht="14.4" customHeight="1" x14ac:dyDescent="0.3">
      <c r="A452" s="660" t="s">
        <v>2894</v>
      </c>
      <c r="B452" s="661" t="s">
        <v>2774</v>
      </c>
      <c r="C452" s="661" t="s">
        <v>1716</v>
      </c>
      <c r="D452" s="661" t="s">
        <v>1717</v>
      </c>
      <c r="E452" s="661" t="s">
        <v>2760</v>
      </c>
      <c r="F452" s="664"/>
      <c r="G452" s="664"/>
      <c r="H452" s="677">
        <v>0</v>
      </c>
      <c r="I452" s="664">
        <v>1</v>
      </c>
      <c r="J452" s="664">
        <v>66.819999999999993</v>
      </c>
      <c r="K452" s="677">
        <v>1</v>
      </c>
      <c r="L452" s="664">
        <v>1</v>
      </c>
      <c r="M452" s="665">
        <v>66.819999999999993</v>
      </c>
    </row>
    <row r="453" spans="1:13" ht="14.4" customHeight="1" x14ac:dyDescent="0.3">
      <c r="A453" s="660" t="s">
        <v>2894</v>
      </c>
      <c r="B453" s="661" t="s">
        <v>2779</v>
      </c>
      <c r="C453" s="661" t="s">
        <v>1821</v>
      </c>
      <c r="D453" s="661" t="s">
        <v>1822</v>
      </c>
      <c r="E453" s="661" t="s">
        <v>2781</v>
      </c>
      <c r="F453" s="664"/>
      <c r="G453" s="664"/>
      <c r="H453" s="677">
        <v>0</v>
      </c>
      <c r="I453" s="664">
        <v>6</v>
      </c>
      <c r="J453" s="664">
        <v>17947.38</v>
      </c>
      <c r="K453" s="677">
        <v>1</v>
      </c>
      <c r="L453" s="664">
        <v>6</v>
      </c>
      <c r="M453" s="665">
        <v>17947.38</v>
      </c>
    </row>
    <row r="454" spans="1:13" ht="14.4" customHeight="1" x14ac:dyDescent="0.3">
      <c r="A454" s="660" t="s">
        <v>2894</v>
      </c>
      <c r="B454" s="661" t="s">
        <v>2784</v>
      </c>
      <c r="C454" s="661" t="s">
        <v>1622</v>
      </c>
      <c r="D454" s="661" t="s">
        <v>1623</v>
      </c>
      <c r="E454" s="661" t="s">
        <v>1991</v>
      </c>
      <c r="F454" s="664"/>
      <c r="G454" s="664"/>
      <c r="H454" s="677">
        <v>0</v>
      </c>
      <c r="I454" s="664">
        <v>4</v>
      </c>
      <c r="J454" s="664">
        <v>5708.92</v>
      </c>
      <c r="K454" s="677">
        <v>1</v>
      </c>
      <c r="L454" s="664">
        <v>4</v>
      </c>
      <c r="M454" s="665">
        <v>5708.92</v>
      </c>
    </row>
    <row r="455" spans="1:13" ht="14.4" customHeight="1" x14ac:dyDescent="0.3">
      <c r="A455" s="660" t="s">
        <v>2894</v>
      </c>
      <c r="B455" s="661" t="s">
        <v>2842</v>
      </c>
      <c r="C455" s="661" t="s">
        <v>4144</v>
      </c>
      <c r="D455" s="661" t="s">
        <v>2341</v>
      </c>
      <c r="E455" s="661" t="s">
        <v>4145</v>
      </c>
      <c r="F455" s="664"/>
      <c r="G455" s="664"/>
      <c r="H455" s="677">
        <v>0</v>
      </c>
      <c r="I455" s="664">
        <v>1</v>
      </c>
      <c r="J455" s="664">
        <v>24.22</v>
      </c>
      <c r="K455" s="677">
        <v>1</v>
      </c>
      <c r="L455" s="664">
        <v>1</v>
      </c>
      <c r="M455" s="665">
        <v>24.22</v>
      </c>
    </row>
    <row r="456" spans="1:13" ht="14.4" customHeight="1" x14ac:dyDescent="0.3">
      <c r="A456" s="660" t="s">
        <v>2894</v>
      </c>
      <c r="B456" s="661" t="s">
        <v>2787</v>
      </c>
      <c r="C456" s="661" t="s">
        <v>4169</v>
      </c>
      <c r="D456" s="661" t="s">
        <v>4170</v>
      </c>
      <c r="E456" s="661" t="s">
        <v>4078</v>
      </c>
      <c r="F456" s="664"/>
      <c r="G456" s="664"/>
      <c r="H456" s="677">
        <v>0</v>
      </c>
      <c r="I456" s="664">
        <v>2</v>
      </c>
      <c r="J456" s="664">
        <v>375.84</v>
      </c>
      <c r="K456" s="677">
        <v>1</v>
      </c>
      <c r="L456" s="664">
        <v>2</v>
      </c>
      <c r="M456" s="665">
        <v>375.84</v>
      </c>
    </row>
    <row r="457" spans="1:13" ht="14.4" customHeight="1" x14ac:dyDescent="0.3">
      <c r="A457" s="660" t="s">
        <v>2894</v>
      </c>
      <c r="B457" s="661" t="s">
        <v>2804</v>
      </c>
      <c r="C457" s="661" t="s">
        <v>4106</v>
      </c>
      <c r="D457" s="661" t="s">
        <v>4107</v>
      </c>
      <c r="E457" s="661" t="s">
        <v>2825</v>
      </c>
      <c r="F457" s="664">
        <v>1</v>
      </c>
      <c r="G457" s="664">
        <v>439.98</v>
      </c>
      <c r="H457" s="677">
        <v>1</v>
      </c>
      <c r="I457" s="664"/>
      <c r="J457" s="664"/>
      <c r="K457" s="677">
        <v>0</v>
      </c>
      <c r="L457" s="664">
        <v>1</v>
      </c>
      <c r="M457" s="665">
        <v>439.98</v>
      </c>
    </row>
    <row r="458" spans="1:13" ht="14.4" customHeight="1" x14ac:dyDescent="0.3">
      <c r="A458" s="660" t="s">
        <v>2894</v>
      </c>
      <c r="B458" s="661" t="s">
        <v>2804</v>
      </c>
      <c r="C458" s="661" t="s">
        <v>4108</v>
      </c>
      <c r="D458" s="661" t="s">
        <v>1607</v>
      </c>
      <c r="E458" s="661" t="s">
        <v>4109</v>
      </c>
      <c r="F458" s="664">
        <v>1</v>
      </c>
      <c r="G458" s="664">
        <v>0</v>
      </c>
      <c r="H458" s="677"/>
      <c r="I458" s="664"/>
      <c r="J458" s="664"/>
      <c r="K458" s="677"/>
      <c r="L458" s="664">
        <v>1</v>
      </c>
      <c r="M458" s="665">
        <v>0</v>
      </c>
    </row>
    <row r="459" spans="1:13" ht="14.4" customHeight="1" x14ac:dyDescent="0.3">
      <c r="A459" s="660" t="s">
        <v>2894</v>
      </c>
      <c r="B459" s="661" t="s">
        <v>2804</v>
      </c>
      <c r="C459" s="661" t="s">
        <v>4110</v>
      </c>
      <c r="D459" s="661" t="s">
        <v>1607</v>
      </c>
      <c r="E459" s="661" t="s">
        <v>2620</v>
      </c>
      <c r="F459" s="664"/>
      <c r="G459" s="664"/>
      <c r="H459" s="677">
        <v>0</v>
      </c>
      <c r="I459" s="664">
        <v>1</v>
      </c>
      <c r="J459" s="664">
        <v>264</v>
      </c>
      <c r="K459" s="677">
        <v>1</v>
      </c>
      <c r="L459" s="664">
        <v>1</v>
      </c>
      <c r="M459" s="665">
        <v>264</v>
      </c>
    </row>
    <row r="460" spans="1:13" ht="14.4" customHeight="1" x14ac:dyDescent="0.3">
      <c r="A460" s="660" t="s">
        <v>2894</v>
      </c>
      <c r="B460" s="661" t="s">
        <v>2812</v>
      </c>
      <c r="C460" s="661" t="s">
        <v>1665</v>
      </c>
      <c r="D460" s="661" t="s">
        <v>1666</v>
      </c>
      <c r="E460" s="661" t="s">
        <v>1664</v>
      </c>
      <c r="F460" s="664"/>
      <c r="G460" s="664"/>
      <c r="H460" s="677">
        <v>0</v>
      </c>
      <c r="I460" s="664">
        <v>3</v>
      </c>
      <c r="J460" s="664">
        <v>382.02</v>
      </c>
      <c r="K460" s="677">
        <v>1</v>
      </c>
      <c r="L460" s="664">
        <v>3</v>
      </c>
      <c r="M460" s="665">
        <v>382.02</v>
      </c>
    </row>
    <row r="461" spans="1:13" ht="14.4" customHeight="1" x14ac:dyDescent="0.3">
      <c r="A461" s="660" t="s">
        <v>2894</v>
      </c>
      <c r="B461" s="661" t="s">
        <v>2812</v>
      </c>
      <c r="C461" s="661" t="s">
        <v>4152</v>
      </c>
      <c r="D461" s="661" t="s">
        <v>4153</v>
      </c>
      <c r="E461" s="661" t="s">
        <v>1664</v>
      </c>
      <c r="F461" s="664"/>
      <c r="G461" s="664"/>
      <c r="H461" s="677">
        <v>0</v>
      </c>
      <c r="I461" s="664">
        <v>3</v>
      </c>
      <c r="J461" s="664">
        <v>388.53</v>
      </c>
      <c r="K461" s="677">
        <v>1</v>
      </c>
      <c r="L461" s="664">
        <v>3</v>
      </c>
      <c r="M461" s="665">
        <v>388.53</v>
      </c>
    </row>
    <row r="462" spans="1:13" ht="14.4" customHeight="1" x14ac:dyDescent="0.3">
      <c r="A462" s="660" t="s">
        <v>2894</v>
      </c>
      <c r="B462" s="661" t="s">
        <v>2812</v>
      </c>
      <c r="C462" s="661" t="s">
        <v>4094</v>
      </c>
      <c r="D462" s="661" t="s">
        <v>4095</v>
      </c>
      <c r="E462" s="661" t="s">
        <v>1664</v>
      </c>
      <c r="F462" s="664"/>
      <c r="G462" s="664"/>
      <c r="H462" s="677">
        <v>0</v>
      </c>
      <c r="I462" s="664">
        <v>7</v>
      </c>
      <c r="J462" s="664">
        <v>574.28000000000009</v>
      </c>
      <c r="K462" s="677">
        <v>1</v>
      </c>
      <c r="L462" s="664">
        <v>7</v>
      </c>
      <c r="M462" s="665">
        <v>574.28000000000009</v>
      </c>
    </row>
    <row r="463" spans="1:13" ht="14.4" customHeight="1" x14ac:dyDescent="0.3">
      <c r="A463" s="660" t="s">
        <v>2894</v>
      </c>
      <c r="B463" s="661" t="s">
        <v>2812</v>
      </c>
      <c r="C463" s="661" t="s">
        <v>4092</v>
      </c>
      <c r="D463" s="661" t="s">
        <v>4093</v>
      </c>
      <c r="E463" s="661" t="s">
        <v>1664</v>
      </c>
      <c r="F463" s="664"/>
      <c r="G463" s="664"/>
      <c r="H463" s="677">
        <v>0</v>
      </c>
      <c r="I463" s="664">
        <v>7</v>
      </c>
      <c r="J463" s="664">
        <v>574.28000000000009</v>
      </c>
      <c r="K463" s="677">
        <v>1</v>
      </c>
      <c r="L463" s="664">
        <v>7</v>
      </c>
      <c r="M463" s="665">
        <v>574.28000000000009</v>
      </c>
    </row>
    <row r="464" spans="1:13" ht="14.4" customHeight="1" x14ac:dyDescent="0.3">
      <c r="A464" s="660" t="s">
        <v>2894</v>
      </c>
      <c r="B464" s="661" t="s">
        <v>2812</v>
      </c>
      <c r="C464" s="661" t="s">
        <v>4096</v>
      </c>
      <c r="D464" s="661" t="s">
        <v>4097</v>
      </c>
      <c r="E464" s="661" t="s">
        <v>1664</v>
      </c>
      <c r="F464" s="664"/>
      <c r="G464" s="664"/>
      <c r="H464" s="677">
        <v>0</v>
      </c>
      <c r="I464" s="664">
        <v>7</v>
      </c>
      <c r="J464" s="664">
        <v>574.28000000000009</v>
      </c>
      <c r="K464" s="677">
        <v>1</v>
      </c>
      <c r="L464" s="664">
        <v>7</v>
      </c>
      <c r="M464" s="665">
        <v>574.28000000000009</v>
      </c>
    </row>
    <row r="465" spans="1:13" ht="14.4" customHeight="1" x14ac:dyDescent="0.3">
      <c r="A465" s="660" t="s">
        <v>2894</v>
      </c>
      <c r="B465" s="661" t="s">
        <v>2782</v>
      </c>
      <c r="C465" s="661" t="s">
        <v>1848</v>
      </c>
      <c r="D465" s="661" t="s">
        <v>1845</v>
      </c>
      <c r="E465" s="661" t="s">
        <v>2783</v>
      </c>
      <c r="F465" s="664"/>
      <c r="G465" s="664"/>
      <c r="H465" s="677">
        <v>0</v>
      </c>
      <c r="I465" s="664">
        <v>1</v>
      </c>
      <c r="J465" s="664">
        <v>13849.26</v>
      </c>
      <c r="K465" s="677">
        <v>1</v>
      </c>
      <c r="L465" s="664">
        <v>1</v>
      </c>
      <c r="M465" s="665">
        <v>13849.26</v>
      </c>
    </row>
    <row r="466" spans="1:13" ht="14.4" customHeight="1" x14ac:dyDescent="0.3">
      <c r="A466" s="660" t="s">
        <v>2895</v>
      </c>
      <c r="B466" s="661" t="s">
        <v>2726</v>
      </c>
      <c r="C466" s="661" t="s">
        <v>1558</v>
      </c>
      <c r="D466" s="661" t="s">
        <v>1498</v>
      </c>
      <c r="E466" s="661" t="s">
        <v>1559</v>
      </c>
      <c r="F466" s="664"/>
      <c r="G466" s="664"/>
      <c r="H466" s="677"/>
      <c r="I466" s="664">
        <v>1</v>
      </c>
      <c r="J466" s="664">
        <v>0</v>
      </c>
      <c r="K466" s="677"/>
      <c r="L466" s="664">
        <v>1</v>
      </c>
      <c r="M466" s="665">
        <v>0</v>
      </c>
    </row>
    <row r="467" spans="1:13" ht="14.4" customHeight="1" x14ac:dyDescent="0.3">
      <c r="A467" s="660" t="s">
        <v>2895</v>
      </c>
      <c r="B467" s="661" t="s">
        <v>4411</v>
      </c>
      <c r="C467" s="661" t="s">
        <v>3066</v>
      </c>
      <c r="D467" s="661" t="s">
        <v>3067</v>
      </c>
      <c r="E467" s="661" t="s">
        <v>3068</v>
      </c>
      <c r="F467" s="664"/>
      <c r="G467" s="664"/>
      <c r="H467" s="677">
        <v>0</v>
      </c>
      <c r="I467" s="664">
        <v>1</v>
      </c>
      <c r="J467" s="664">
        <v>120.61</v>
      </c>
      <c r="K467" s="677">
        <v>1</v>
      </c>
      <c r="L467" s="664">
        <v>1</v>
      </c>
      <c r="M467" s="665">
        <v>120.61</v>
      </c>
    </row>
    <row r="468" spans="1:13" ht="14.4" customHeight="1" x14ac:dyDescent="0.3">
      <c r="A468" s="660" t="s">
        <v>2895</v>
      </c>
      <c r="B468" s="661" t="s">
        <v>2751</v>
      </c>
      <c r="C468" s="661" t="s">
        <v>4186</v>
      </c>
      <c r="D468" s="661" t="s">
        <v>2752</v>
      </c>
      <c r="E468" s="661" t="s">
        <v>4187</v>
      </c>
      <c r="F468" s="664"/>
      <c r="G468" s="664"/>
      <c r="H468" s="677"/>
      <c r="I468" s="664">
        <v>1</v>
      </c>
      <c r="J468" s="664">
        <v>0</v>
      </c>
      <c r="K468" s="677"/>
      <c r="L468" s="664">
        <v>1</v>
      </c>
      <c r="M468" s="665">
        <v>0</v>
      </c>
    </row>
    <row r="469" spans="1:13" ht="14.4" customHeight="1" x14ac:dyDescent="0.3">
      <c r="A469" s="660" t="s">
        <v>2895</v>
      </c>
      <c r="B469" s="661" t="s">
        <v>2754</v>
      </c>
      <c r="C469" s="661" t="s">
        <v>3413</v>
      </c>
      <c r="D469" s="661" t="s">
        <v>3414</v>
      </c>
      <c r="E469" s="661" t="s">
        <v>2755</v>
      </c>
      <c r="F469" s="664"/>
      <c r="G469" s="664"/>
      <c r="H469" s="677">
        <v>0</v>
      </c>
      <c r="I469" s="664">
        <v>1</v>
      </c>
      <c r="J469" s="664">
        <v>149.52000000000001</v>
      </c>
      <c r="K469" s="677">
        <v>1</v>
      </c>
      <c r="L469" s="664">
        <v>1</v>
      </c>
      <c r="M469" s="665">
        <v>149.52000000000001</v>
      </c>
    </row>
    <row r="470" spans="1:13" ht="14.4" customHeight="1" x14ac:dyDescent="0.3">
      <c r="A470" s="660" t="s">
        <v>2895</v>
      </c>
      <c r="B470" s="661" t="s">
        <v>2764</v>
      </c>
      <c r="C470" s="661" t="s">
        <v>1777</v>
      </c>
      <c r="D470" s="661" t="s">
        <v>1778</v>
      </c>
      <c r="E470" s="661" t="s">
        <v>1779</v>
      </c>
      <c r="F470" s="664"/>
      <c r="G470" s="664"/>
      <c r="H470" s="677">
        <v>0</v>
      </c>
      <c r="I470" s="664">
        <v>4</v>
      </c>
      <c r="J470" s="664">
        <v>478.8</v>
      </c>
      <c r="K470" s="677">
        <v>1</v>
      </c>
      <c r="L470" s="664">
        <v>4</v>
      </c>
      <c r="M470" s="665">
        <v>478.8</v>
      </c>
    </row>
    <row r="471" spans="1:13" ht="14.4" customHeight="1" x14ac:dyDescent="0.3">
      <c r="A471" s="660" t="s">
        <v>2895</v>
      </c>
      <c r="B471" s="661" t="s">
        <v>2779</v>
      </c>
      <c r="C471" s="661" t="s">
        <v>1821</v>
      </c>
      <c r="D471" s="661" t="s">
        <v>1822</v>
      </c>
      <c r="E471" s="661" t="s">
        <v>2781</v>
      </c>
      <c r="F471" s="664"/>
      <c r="G471" s="664"/>
      <c r="H471" s="677">
        <v>0</v>
      </c>
      <c r="I471" s="664">
        <v>1</v>
      </c>
      <c r="J471" s="664">
        <v>2991.23</v>
      </c>
      <c r="K471" s="677">
        <v>1</v>
      </c>
      <c r="L471" s="664">
        <v>1</v>
      </c>
      <c r="M471" s="665">
        <v>2991.23</v>
      </c>
    </row>
    <row r="472" spans="1:13" ht="14.4" customHeight="1" x14ac:dyDescent="0.3">
      <c r="A472" s="660" t="s">
        <v>2895</v>
      </c>
      <c r="B472" s="661" t="s">
        <v>2784</v>
      </c>
      <c r="C472" s="661" t="s">
        <v>4191</v>
      </c>
      <c r="D472" s="661" t="s">
        <v>1623</v>
      </c>
      <c r="E472" s="661" t="s">
        <v>2760</v>
      </c>
      <c r="F472" s="664"/>
      <c r="G472" s="664"/>
      <c r="H472" s="677">
        <v>0</v>
      </c>
      <c r="I472" s="664">
        <v>2</v>
      </c>
      <c r="J472" s="664">
        <v>679.6</v>
      </c>
      <c r="K472" s="677">
        <v>1</v>
      </c>
      <c r="L472" s="664">
        <v>2</v>
      </c>
      <c r="M472" s="665">
        <v>679.6</v>
      </c>
    </row>
    <row r="473" spans="1:13" ht="14.4" customHeight="1" x14ac:dyDescent="0.3">
      <c r="A473" s="660" t="s">
        <v>2895</v>
      </c>
      <c r="B473" s="661" t="s">
        <v>2784</v>
      </c>
      <c r="C473" s="661" t="s">
        <v>1622</v>
      </c>
      <c r="D473" s="661" t="s">
        <v>1623</v>
      </c>
      <c r="E473" s="661" t="s">
        <v>1991</v>
      </c>
      <c r="F473" s="664"/>
      <c r="G473" s="664"/>
      <c r="H473" s="677">
        <v>0</v>
      </c>
      <c r="I473" s="664">
        <v>16</v>
      </c>
      <c r="J473" s="664">
        <v>22835.68</v>
      </c>
      <c r="K473" s="677">
        <v>1</v>
      </c>
      <c r="L473" s="664">
        <v>16</v>
      </c>
      <c r="M473" s="665">
        <v>22835.68</v>
      </c>
    </row>
    <row r="474" spans="1:13" ht="14.4" customHeight="1" x14ac:dyDescent="0.3">
      <c r="A474" s="660" t="s">
        <v>2895</v>
      </c>
      <c r="B474" s="661" t="s">
        <v>4414</v>
      </c>
      <c r="C474" s="661" t="s">
        <v>3254</v>
      </c>
      <c r="D474" s="661" t="s">
        <v>3255</v>
      </c>
      <c r="E474" s="661" t="s">
        <v>3256</v>
      </c>
      <c r="F474" s="664"/>
      <c r="G474" s="664"/>
      <c r="H474" s="677">
        <v>0</v>
      </c>
      <c r="I474" s="664">
        <v>2</v>
      </c>
      <c r="J474" s="664">
        <v>4359.8599999999997</v>
      </c>
      <c r="K474" s="677">
        <v>1</v>
      </c>
      <c r="L474" s="664">
        <v>2</v>
      </c>
      <c r="M474" s="665">
        <v>4359.8599999999997</v>
      </c>
    </row>
    <row r="475" spans="1:13" ht="14.4" customHeight="1" x14ac:dyDescent="0.3">
      <c r="A475" s="660" t="s">
        <v>2895</v>
      </c>
      <c r="B475" s="661" t="s">
        <v>2798</v>
      </c>
      <c r="C475" s="661" t="s">
        <v>3840</v>
      </c>
      <c r="D475" s="661" t="s">
        <v>3841</v>
      </c>
      <c r="E475" s="661" t="s">
        <v>2800</v>
      </c>
      <c r="F475" s="664">
        <v>1</v>
      </c>
      <c r="G475" s="664">
        <v>5.14</v>
      </c>
      <c r="H475" s="677">
        <v>1</v>
      </c>
      <c r="I475" s="664"/>
      <c r="J475" s="664"/>
      <c r="K475" s="677">
        <v>0</v>
      </c>
      <c r="L475" s="664">
        <v>1</v>
      </c>
      <c r="M475" s="665">
        <v>5.14</v>
      </c>
    </row>
    <row r="476" spans="1:13" ht="14.4" customHeight="1" x14ac:dyDescent="0.3">
      <c r="A476" s="660" t="s">
        <v>2895</v>
      </c>
      <c r="B476" s="661" t="s">
        <v>2804</v>
      </c>
      <c r="C476" s="661" t="s">
        <v>1546</v>
      </c>
      <c r="D476" s="661" t="s">
        <v>1547</v>
      </c>
      <c r="E476" s="661" t="s">
        <v>2805</v>
      </c>
      <c r="F476" s="664"/>
      <c r="G476" s="664"/>
      <c r="H476" s="677">
        <v>0</v>
      </c>
      <c r="I476" s="664">
        <v>2</v>
      </c>
      <c r="J476" s="664">
        <v>131.97999999999999</v>
      </c>
      <c r="K476" s="677">
        <v>1</v>
      </c>
      <c r="L476" s="664">
        <v>2</v>
      </c>
      <c r="M476" s="665">
        <v>131.97999999999999</v>
      </c>
    </row>
    <row r="477" spans="1:13" ht="14.4" customHeight="1" x14ac:dyDescent="0.3">
      <c r="A477" s="660" t="s">
        <v>2895</v>
      </c>
      <c r="B477" s="661" t="s">
        <v>2807</v>
      </c>
      <c r="C477" s="661" t="s">
        <v>1583</v>
      </c>
      <c r="D477" s="661" t="s">
        <v>1584</v>
      </c>
      <c r="E477" s="661" t="s">
        <v>1585</v>
      </c>
      <c r="F477" s="664"/>
      <c r="G477" s="664"/>
      <c r="H477" s="677">
        <v>0</v>
      </c>
      <c r="I477" s="664">
        <v>1</v>
      </c>
      <c r="J477" s="664">
        <v>132</v>
      </c>
      <c r="K477" s="677">
        <v>1</v>
      </c>
      <c r="L477" s="664">
        <v>1</v>
      </c>
      <c r="M477" s="665">
        <v>132</v>
      </c>
    </row>
    <row r="478" spans="1:13" ht="14.4" customHeight="1" x14ac:dyDescent="0.3">
      <c r="A478" s="660" t="s">
        <v>2895</v>
      </c>
      <c r="B478" s="661" t="s">
        <v>2810</v>
      </c>
      <c r="C478" s="661" t="s">
        <v>1455</v>
      </c>
      <c r="D478" s="661" t="s">
        <v>1456</v>
      </c>
      <c r="E478" s="661" t="s">
        <v>2811</v>
      </c>
      <c r="F478" s="664"/>
      <c r="G478" s="664"/>
      <c r="H478" s="677">
        <v>0</v>
      </c>
      <c r="I478" s="664">
        <v>1</v>
      </c>
      <c r="J478" s="664">
        <v>227.32</v>
      </c>
      <c r="K478" s="677">
        <v>1</v>
      </c>
      <c r="L478" s="664">
        <v>1</v>
      </c>
      <c r="M478" s="665">
        <v>227.32</v>
      </c>
    </row>
    <row r="479" spans="1:13" ht="14.4" customHeight="1" x14ac:dyDescent="0.3">
      <c r="A479" s="660" t="s">
        <v>2895</v>
      </c>
      <c r="B479" s="661" t="s">
        <v>2782</v>
      </c>
      <c r="C479" s="661" t="s">
        <v>1848</v>
      </c>
      <c r="D479" s="661" t="s">
        <v>1845</v>
      </c>
      <c r="E479" s="661" t="s">
        <v>2783</v>
      </c>
      <c r="F479" s="664"/>
      <c r="G479" s="664"/>
      <c r="H479" s="677">
        <v>0</v>
      </c>
      <c r="I479" s="664">
        <v>5</v>
      </c>
      <c r="J479" s="664">
        <v>69246.3</v>
      </c>
      <c r="K479" s="677">
        <v>1</v>
      </c>
      <c r="L479" s="664">
        <v>5</v>
      </c>
      <c r="M479" s="665">
        <v>69246.3</v>
      </c>
    </row>
    <row r="480" spans="1:13" ht="14.4" customHeight="1" x14ac:dyDescent="0.3">
      <c r="A480" s="660" t="s">
        <v>2896</v>
      </c>
      <c r="B480" s="661" t="s">
        <v>4411</v>
      </c>
      <c r="C480" s="661" t="s">
        <v>3066</v>
      </c>
      <c r="D480" s="661" t="s">
        <v>3067</v>
      </c>
      <c r="E480" s="661" t="s">
        <v>3068</v>
      </c>
      <c r="F480" s="664"/>
      <c r="G480" s="664"/>
      <c r="H480" s="677">
        <v>0</v>
      </c>
      <c r="I480" s="664">
        <v>1</v>
      </c>
      <c r="J480" s="664">
        <v>120.61</v>
      </c>
      <c r="K480" s="677">
        <v>1</v>
      </c>
      <c r="L480" s="664">
        <v>1</v>
      </c>
      <c r="M480" s="665">
        <v>120.61</v>
      </c>
    </row>
    <row r="481" spans="1:13" ht="14.4" customHeight="1" x14ac:dyDescent="0.3">
      <c r="A481" s="660" t="s">
        <v>2896</v>
      </c>
      <c r="B481" s="661" t="s">
        <v>2729</v>
      </c>
      <c r="C481" s="661" t="s">
        <v>1482</v>
      </c>
      <c r="D481" s="661" t="s">
        <v>1479</v>
      </c>
      <c r="E481" s="661" t="s">
        <v>1483</v>
      </c>
      <c r="F481" s="664"/>
      <c r="G481" s="664"/>
      <c r="H481" s="677">
        <v>0</v>
      </c>
      <c r="I481" s="664">
        <v>4</v>
      </c>
      <c r="J481" s="664">
        <v>3694.96</v>
      </c>
      <c r="K481" s="677">
        <v>1</v>
      </c>
      <c r="L481" s="664">
        <v>4</v>
      </c>
      <c r="M481" s="665">
        <v>3694.96</v>
      </c>
    </row>
    <row r="482" spans="1:13" ht="14.4" customHeight="1" x14ac:dyDescent="0.3">
      <c r="A482" s="660" t="s">
        <v>2896</v>
      </c>
      <c r="B482" s="661" t="s">
        <v>2733</v>
      </c>
      <c r="C482" s="661" t="s">
        <v>4374</v>
      </c>
      <c r="D482" s="661" t="s">
        <v>4375</v>
      </c>
      <c r="E482" s="661" t="s">
        <v>4376</v>
      </c>
      <c r="F482" s="664">
        <v>1</v>
      </c>
      <c r="G482" s="664">
        <v>0</v>
      </c>
      <c r="H482" s="677"/>
      <c r="I482" s="664"/>
      <c r="J482" s="664"/>
      <c r="K482" s="677"/>
      <c r="L482" s="664">
        <v>1</v>
      </c>
      <c r="M482" s="665">
        <v>0</v>
      </c>
    </row>
    <row r="483" spans="1:13" ht="14.4" customHeight="1" x14ac:dyDescent="0.3">
      <c r="A483" s="660" t="s">
        <v>2896</v>
      </c>
      <c r="B483" s="661" t="s">
        <v>2819</v>
      </c>
      <c r="C483" s="661" t="s">
        <v>4202</v>
      </c>
      <c r="D483" s="661" t="s">
        <v>4203</v>
      </c>
      <c r="E483" s="661" t="s">
        <v>4204</v>
      </c>
      <c r="F483" s="664"/>
      <c r="G483" s="664"/>
      <c r="H483" s="677">
        <v>0</v>
      </c>
      <c r="I483" s="664">
        <v>1</v>
      </c>
      <c r="J483" s="664">
        <v>321.79000000000002</v>
      </c>
      <c r="K483" s="677">
        <v>1</v>
      </c>
      <c r="L483" s="664">
        <v>1</v>
      </c>
      <c r="M483" s="665">
        <v>321.79000000000002</v>
      </c>
    </row>
    <row r="484" spans="1:13" ht="14.4" customHeight="1" x14ac:dyDescent="0.3">
      <c r="A484" s="660" t="s">
        <v>2896</v>
      </c>
      <c r="B484" s="661" t="s">
        <v>2820</v>
      </c>
      <c r="C484" s="661" t="s">
        <v>4381</v>
      </c>
      <c r="D484" s="661" t="s">
        <v>4206</v>
      </c>
      <c r="E484" s="661" t="s">
        <v>933</v>
      </c>
      <c r="F484" s="664">
        <v>1</v>
      </c>
      <c r="G484" s="664">
        <v>0</v>
      </c>
      <c r="H484" s="677"/>
      <c r="I484" s="664"/>
      <c r="J484" s="664"/>
      <c r="K484" s="677"/>
      <c r="L484" s="664">
        <v>1</v>
      </c>
      <c r="M484" s="665">
        <v>0</v>
      </c>
    </row>
    <row r="485" spans="1:13" ht="14.4" customHeight="1" x14ac:dyDescent="0.3">
      <c r="A485" s="660" t="s">
        <v>2896</v>
      </c>
      <c r="B485" s="661" t="s">
        <v>2820</v>
      </c>
      <c r="C485" s="661" t="s">
        <v>4205</v>
      </c>
      <c r="D485" s="661" t="s">
        <v>4206</v>
      </c>
      <c r="E485" s="661" t="s">
        <v>4207</v>
      </c>
      <c r="F485" s="664">
        <v>1</v>
      </c>
      <c r="G485" s="664">
        <v>0</v>
      </c>
      <c r="H485" s="677"/>
      <c r="I485" s="664"/>
      <c r="J485" s="664"/>
      <c r="K485" s="677"/>
      <c r="L485" s="664">
        <v>1</v>
      </c>
      <c r="M485" s="665">
        <v>0</v>
      </c>
    </row>
    <row r="486" spans="1:13" ht="14.4" customHeight="1" x14ac:dyDescent="0.3">
      <c r="A486" s="660" t="s">
        <v>2896</v>
      </c>
      <c r="B486" s="661" t="s">
        <v>2759</v>
      </c>
      <c r="C486" s="661" t="s">
        <v>1712</v>
      </c>
      <c r="D486" s="661" t="s">
        <v>1713</v>
      </c>
      <c r="E486" s="661" t="s">
        <v>2760</v>
      </c>
      <c r="F486" s="664"/>
      <c r="G486" s="664"/>
      <c r="H486" s="677">
        <v>0</v>
      </c>
      <c r="I486" s="664">
        <v>1</v>
      </c>
      <c r="J486" s="664">
        <v>170.52</v>
      </c>
      <c r="K486" s="677">
        <v>1</v>
      </c>
      <c r="L486" s="664">
        <v>1</v>
      </c>
      <c r="M486" s="665">
        <v>170.52</v>
      </c>
    </row>
    <row r="487" spans="1:13" ht="14.4" customHeight="1" x14ac:dyDescent="0.3">
      <c r="A487" s="660" t="s">
        <v>2896</v>
      </c>
      <c r="B487" s="661" t="s">
        <v>2762</v>
      </c>
      <c r="C487" s="661" t="s">
        <v>1719</v>
      </c>
      <c r="D487" s="661" t="s">
        <v>1720</v>
      </c>
      <c r="E487" s="661" t="s">
        <v>2763</v>
      </c>
      <c r="F487" s="664"/>
      <c r="G487" s="664"/>
      <c r="H487" s="677">
        <v>0</v>
      </c>
      <c r="I487" s="664">
        <v>1</v>
      </c>
      <c r="J487" s="664">
        <v>111.72</v>
      </c>
      <c r="K487" s="677">
        <v>1</v>
      </c>
      <c r="L487" s="664">
        <v>1</v>
      </c>
      <c r="M487" s="665">
        <v>111.72</v>
      </c>
    </row>
    <row r="488" spans="1:13" ht="14.4" customHeight="1" x14ac:dyDescent="0.3">
      <c r="A488" s="660" t="s">
        <v>2896</v>
      </c>
      <c r="B488" s="661" t="s">
        <v>2762</v>
      </c>
      <c r="C488" s="661" t="s">
        <v>4201</v>
      </c>
      <c r="D488" s="661" t="s">
        <v>3691</v>
      </c>
      <c r="E488" s="661" t="s">
        <v>3693</v>
      </c>
      <c r="F488" s="664"/>
      <c r="G488" s="664"/>
      <c r="H488" s="677">
        <v>0</v>
      </c>
      <c r="I488" s="664">
        <v>1</v>
      </c>
      <c r="J488" s="664">
        <v>83.79</v>
      </c>
      <c r="K488" s="677">
        <v>1</v>
      </c>
      <c r="L488" s="664">
        <v>1</v>
      </c>
      <c r="M488" s="665">
        <v>83.79</v>
      </c>
    </row>
    <row r="489" spans="1:13" ht="14.4" customHeight="1" x14ac:dyDescent="0.3">
      <c r="A489" s="660" t="s">
        <v>2896</v>
      </c>
      <c r="B489" s="661" t="s">
        <v>2764</v>
      </c>
      <c r="C489" s="661" t="s">
        <v>1777</v>
      </c>
      <c r="D489" s="661" t="s">
        <v>1778</v>
      </c>
      <c r="E489" s="661" t="s">
        <v>1779</v>
      </c>
      <c r="F489" s="664"/>
      <c r="G489" s="664"/>
      <c r="H489" s="677">
        <v>0</v>
      </c>
      <c r="I489" s="664">
        <v>4</v>
      </c>
      <c r="J489" s="664">
        <v>478.8</v>
      </c>
      <c r="K489" s="677">
        <v>1</v>
      </c>
      <c r="L489" s="664">
        <v>4</v>
      </c>
      <c r="M489" s="665">
        <v>478.8</v>
      </c>
    </row>
    <row r="490" spans="1:13" ht="14.4" customHeight="1" x14ac:dyDescent="0.3">
      <c r="A490" s="660" t="s">
        <v>2896</v>
      </c>
      <c r="B490" s="661" t="s">
        <v>2779</v>
      </c>
      <c r="C490" s="661" t="s">
        <v>1821</v>
      </c>
      <c r="D490" s="661" t="s">
        <v>1822</v>
      </c>
      <c r="E490" s="661" t="s">
        <v>2781</v>
      </c>
      <c r="F490" s="664"/>
      <c r="G490" s="664"/>
      <c r="H490" s="677">
        <v>0</v>
      </c>
      <c r="I490" s="664">
        <v>1</v>
      </c>
      <c r="J490" s="664">
        <v>2991.23</v>
      </c>
      <c r="K490" s="677">
        <v>1</v>
      </c>
      <c r="L490" s="664">
        <v>1</v>
      </c>
      <c r="M490" s="665">
        <v>2991.23</v>
      </c>
    </row>
    <row r="491" spans="1:13" ht="14.4" customHeight="1" x14ac:dyDescent="0.3">
      <c r="A491" s="660" t="s">
        <v>2896</v>
      </c>
      <c r="B491" s="661" t="s">
        <v>2784</v>
      </c>
      <c r="C491" s="661" t="s">
        <v>1622</v>
      </c>
      <c r="D491" s="661" t="s">
        <v>1623</v>
      </c>
      <c r="E491" s="661" t="s">
        <v>1991</v>
      </c>
      <c r="F491" s="664"/>
      <c r="G491" s="664"/>
      <c r="H491" s="677">
        <v>0</v>
      </c>
      <c r="I491" s="664">
        <v>3</v>
      </c>
      <c r="J491" s="664">
        <v>4281.6900000000005</v>
      </c>
      <c r="K491" s="677">
        <v>1</v>
      </c>
      <c r="L491" s="664">
        <v>3</v>
      </c>
      <c r="M491" s="665">
        <v>4281.6900000000005</v>
      </c>
    </row>
    <row r="492" spans="1:13" ht="14.4" customHeight="1" x14ac:dyDescent="0.3">
      <c r="A492" s="660" t="s">
        <v>2896</v>
      </c>
      <c r="B492" s="661" t="s">
        <v>2804</v>
      </c>
      <c r="C492" s="661" t="s">
        <v>1546</v>
      </c>
      <c r="D492" s="661" t="s">
        <v>1547</v>
      </c>
      <c r="E492" s="661" t="s">
        <v>2805</v>
      </c>
      <c r="F492" s="664"/>
      <c r="G492" s="664"/>
      <c r="H492" s="677">
        <v>0</v>
      </c>
      <c r="I492" s="664">
        <v>3</v>
      </c>
      <c r="J492" s="664">
        <v>197.96999999999997</v>
      </c>
      <c r="K492" s="677">
        <v>1</v>
      </c>
      <c r="L492" s="664">
        <v>3</v>
      </c>
      <c r="M492" s="665">
        <v>197.96999999999997</v>
      </c>
    </row>
    <row r="493" spans="1:13" ht="14.4" customHeight="1" x14ac:dyDescent="0.3">
      <c r="A493" s="660" t="s">
        <v>2896</v>
      </c>
      <c r="B493" s="661" t="s">
        <v>2804</v>
      </c>
      <c r="C493" s="661" t="s">
        <v>3087</v>
      </c>
      <c r="D493" s="661" t="s">
        <v>1607</v>
      </c>
      <c r="E493" s="661" t="s">
        <v>3088</v>
      </c>
      <c r="F493" s="664"/>
      <c r="G493" s="664"/>
      <c r="H493" s="677">
        <v>0</v>
      </c>
      <c r="I493" s="664">
        <v>2</v>
      </c>
      <c r="J493" s="664">
        <v>528</v>
      </c>
      <c r="K493" s="677">
        <v>1</v>
      </c>
      <c r="L493" s="664">
        <v>2</v>
      </c>
      <c r="M493" s="665">
        <v>528</v>
      </c>
    </row>
    <row r="494" spans="1:13" ht="14.4" customHeight="1" x14ac:dyDescent="0.3">
      <c r="A494" s="660" t="s">
        <v>2896</v>
      </c>
      <c r="B494" s="661" t="s">
        <v>2782</v>
      </c>
      <c r="C494" s="661" t="s">
        <v>1848</v>
      </c>
      <c r="D494" s="661" t="s">
        <v>1845</v>
      </c>
      <c r="E494" s="661" t="s">
        <v>2783</v>
      </c>
      <c r="F494" s="664"/>
      <c r="G494" s="664"/>
      <c r="H494" s="677">
        <v>0</v>
      </c>
      <c r="I494" s="664">
        <v>7</v>
      </c>
      <c r="J494" s="664">
        <v>96944.82</v>
      </c>
      <c r="K494" s="677">
        <v>1</v>
      </c>
      <c r="L494" s="664">
        <v>7</v>
      </c>
      <c r="M494" s="665">
        <v>96944.82</v>
      </c>
    </row>
    <row r="495" spans="1:13" ht="14.4" customHeight="1" x14ac:dyDescent="0.3">
      <c r="A495" s="660" t="s">
        <v>2897</v>
      </c>
      <c r="B495" s="661" t="s">
        <v>2720</v>
      </c>
      <c r="C495" s="661" t="s">
        <v>2971</v>
      </c>
      <c r="D495" s="661" t="s">
        <v>2972</v>
      </c>
      <c r="E495" s="661" t="s">
        <v>2973</v>
      </c>
      <c r="F495" s="664"/>
      <c r="G495" s="664"/>
      <c r="H495" s="677">
        <v>0</v>
      </c>
      <c r="I495" s="664">
        <v>1</v>
      </c>
      <c r="J495" s="664">
        <v>46.85</v>
      </c>
      <c r="K495" s="677">
        <v>1</v>
      </c>
      <c r="L495" s="664">
        <v>1</v>
      </c>
      <c r="M495" s="665">
        <v>46.85</v>
      </c>
    </row>
    <row r="496" spans="1:13" ht="14.4" customHeight="1" x14ac:dyDescent="0.3">
      <c r="A496" s="660" t="s">
        <v>2897</v>
      </c>
      <c r="B496" s="661" t="s">
        <v>2720</v>
      </c>
      <c r="C496" s="661" t="s">
        <v>3191</v>
      </c>
      <c r="D496" s="661" t="s">
        <v>2972</v>
      </c>
      <c r="E496" s="661" t="s">
        <v>3192</v>
      </c>
      <c r="F496" s="664"/>
      <c r="G496" s="664"/>
      <c r="H496" s="677"/>
      <c r="I496" s="664">
        <v>1</v>
      </c>
      <c r="J496" s="664">
        <v>0</v>
      </c>
      <c r="K496" s="677"/>
      <c r="L496" s="664">
        <v>1</v>
      </c>
      <c r="M496" s="665">
        <v>0</v>
      </c>
    </row>
    <row r="497" spans="1:13" ht="14.4" customHeight="1" x14ac:dyDescent="0.3">
      <c r="A497" s="660" t="s">
        <v>2897</v>
      </c>
      <c r="B497" s="661" t="s">
        <v>2727</v>
      </c>
      <c r="C497" s="661" t="s">
        <v>4226</v>
      </c>
      <c r="D497" s="661" t="s">
        <v>4227</v>
      </c>
      <c r="E497" s="661" t="s">
        <v>4228</v>
      </c>
      <c r="F497" s="664"/>
      <c r="G497" s="664"/>
      <c r="H497" s="677">
        <v>0</v>
      </c>
      <c r="I497" s="664">
        <v>3</v>
      </c>
      <c r="J497" s="664">
        <v>259.29000000000002</v>
      </c>
      <c r="K497" s="677">
        <v>1</v>
      </c>
      <c r="L497" s="664">
        <v>3</v>
      </c>
      <c r="M497" s="665">
        <v>259.29000000000002</v>
      </c>
    </row>
    <row r="498" spans="1:13" ht="14.4" customHeight="1" x14ac:dyDescent="0.3">
      <c r="A498" s="660" t="s">
        <v>2897</v>
      </c>
      <c r="B498" s="661" t="s">
        <v>2729</v>
      </c>
      <c r="C498" s="661" t="s">
        <v>1590</v>
      </c>
      <c r="D498" s="661" t="s">
        <v>1479</v>
      </c>
      <c r="E498" s="661" t="s">
        <v>1591</v>
      </c>
      <c r="F498" s="664"/>
      <c r="G498" s="664"/>
      <c r="H498" s="677">
        <v>0</v>
      </c>
      <c r="I498" s="664">
        <v>56</v>
      </c>
      <c r="J498" s="664">
        <v>30429.84</v>
      </c>
      <c r="K498" s="677">
        <v>1</v>
      </c>
      <c r="L498" s="664">
        <v>56</v>
      </c>
      <c r="M498" s="665">
        <v>30429.84</v>
      </c>
    </row>
    <row r="499" spans="1:13" ht="14.4" customHeight="1" x14ac:dyDescent="0.3">
      <c r="A499" s="660" t="s">
        <v>2897</v>
      </c>
      <c r="B499" s="661" t="s">
        <v>4415</v>
      </c>
      <c r="C499" s="661" t="s">
        <v>3377</v>
      </c>
      <c r="D499" s="661" t="s">
        <v>3378</v>
      </c>
      <c r="E499" s="661" t="s">
        <v>3379</v>
      </c>
      <c r="F499" s="664"/>
      <c r="G499" s="664"/>
      <c r="H499" s="677">
        <v>0</v>
      </c>
      <c r="I499" s="664">
        <v>2</v>
      </c>
      <c r="J499" s="664">
        <v>320.2</v>
      </c>
      <c r="K499" s="677">
        <v>1</v>
      </c>
      <c r="L499" s="664">
        <v>2</v>
      </c>
      <c r="M499" s="665">
        <v>320.2</v>
      </c>
    </row>
    <row r="500" spans="1:13" ht="14.4" customHeight="1" x14ac:dyDescent="0.3">
      <c r="A500" s="660" t="s">
        <v>2897</v>
      </c>
      <c r="B500" s="661" t="s">
        <v>4421</v>
      </c>
      <c r="C500" s="661" t="s">
        <v>3809</v>
      </c>
      <c r="D500" s="661" t="s">
        <v>3614</v>
      </c>
      <c r="E500" s="661" t="s">
        <v>945</v>
      </c>
      <c r="F500" s="664"/>
      <c r="G500" s="664"/>
      <c r="H500" s="677">
        <v>0</v>
      </c>
      <c r="I500" s="664">
        <v>3</v>
      </c>
      <c r="J500" s="664">
        <v>291.78000000000003</v>
      </c>
      <c r="K500" s="677">
        <v>1</v>
      </c>
      <c r="L500" s="664">
        <v>3</v>
      </c>
      <c r="M500" s="665">
        <v>291.78000000000003</v>
      </c>
    </row>
    <row r="501" spans="1:13" ht="14.4" customHeight="1" x14ac:dyDescent="0.3">
      <c r="A501" s="660" t="s">
        <v>2897</v>
      </c>
      <c r="B501" s="661" t="s">
        <v>2739</v>
      </c>
      <c r="C501" s="661" t="s">
        <v>4237</v>
      </c>
      <c r="D501" s="661" t="s">
        <v>4238</v>
      </c>
      <c r="E501" s="661" t="s">
        <v>1528</v>
      </c>
      <c r="F501" s="664"/>
      <c r="G501" s="664"/>
      <c r="H501" s="677">
        <v>0</v>
      </c>
      <c r="I501" s="664">
        <v>2</v>
      </c>
      <c r="J501" s="664">
        <v>271.36</v>
      </c>
      <c r="K501" s="677">
        <v>1</v>
      </c>
      <c r="L501" s="664">
        <v>2</v>
      </c>
      <c r="M501" s="665">
        <v>271.36</v>
      </c>
    </row>
    <row r="502" spans="1:13" ht="14.4" customHeight="1" x14ac:dyDescent="0.3">
      <c r="A502" s="660" t="s">
        <v>2897</v>
      </c>
      <c r="B502" s="661" t="s">
        <v>4431</v>
      </c>
      <c r="C502" s="661" t="s">
        <v>4247</v>
      </c>
      <c r="D502" s="661" t="s">
        <v>4248</v>
      </c>
      <c r="E502" s="661" t="s">
        <v>2825</v>
      </c>
      <c r="F502" s="664"/>
      <c r="G502" s="664"/>
      <c r="H502" s="677">
        <v>0</v>
      </c>
      <c r="I502" s="664">
        <v>1</v>
      </c>
      <c r="J502" s="664">
        <v>208.19</v>
      </c>
      <c r="K502" s="677">
        <v>1</v>
      </c>
      <c r="L502" s="664">
        <v>1</v>
      </c>
      <c r="M502" s="665">
        <v>208.19</v>
      </c>
    </row>
    <row r="503" spans="1:13" ht="14.4" customHeight="1" x14ac:dyDescent="0.3">
      <c r="A503" s="660" t="s">
        <v>2897</v>
      </c>
      <c r="B503" s="661" t="s">
        <v>2743</v>
      </c>
      <c r="C503" s="661" t="s">
        <v>4208</v>
      </c>
      <c r="D503" s="661" t="s">
        <v>3456</v>
      </c>
      <c r="E503" s="661" t="s">
        <v>1952</v>
      </c>
      <c r="F503" s="664"/>
      <c r="G503" s="664"/>
      <c r="H503" s="677">
        <v>0</v>
      </c>
      <c r="I503" s="664">
        <v>1</v>
      </c>
      <c r="J503" s="664">
        <v>187.37</v>
      </c>
      <c r="K503" s="677">
        <v>1</v>
      </c>
      <c r="L503" s="664">
        <v>1</v>
      </c>
      <c r="M503" s="665">
        <v>187.37</v>
      </c>
    </row>
    <row r="504" spans="1:13" ht="14.4" customHeight="1" x14ac:dyDescent="0.3">
      <c r="A504" s="660" t="s">
        <v>2897</v>
      </c>
      <c r="B504" s="661" t="s">
        <v>2743</v>
      </c>
      <c r="C504" s="661" t="s">
        <v>1636</v>
      </c>
      <c r="D504" s="661" t="s">
        <v>1637</v>
      </c>
      <c r="E504" s="661" t="s">
        <v>1638</v>
      </c>
      <c r="F504" s="664"/>
      <c r="G504" s="664"/>
      <c r="H504" s="677">
        <v>0</v>
      </c>
      <c r="I504" s="664">
        <v>3</v>
      </c>
      <c r="J504" s="664">
        <v>374.73</v>
      </c>
      <c r="K504" s="677">
        <v>1</v>
      </c>
      <c r="L504" s="664">
        <v>3</v>
      </c>
      <c r="M504" s="665">
        <v>374.73</v>
      </c>
    </row>
    <row r="505" spans="1:13" ht="14.4" customHeight="1" x14ac:dyDescent="0.3">
      <c r="A505" s="660" t="s">
        <v>2897</v>
      </c>
      <c r="B505" s="661" t="s">
        <v>2743</v>
      </c>
      <c r="C505" s="661" t="s">
        <v>4209</v>
      </c>
      <c r="D505" s="661" t="s">
        <v>1637</v>
      </c>
      <c r="E505" s="661" t="s">
        <v>3632</v>
      </c>
      <c r="F505" s="664"/>
      <c r="G505" s="664"/>
      <c r="H505" s="677">
        <v>0</v>
      </c>
      <c r="I505" s="664">
        <v>1</v>
      </c>
      <c r="J505" s="664">
        <v>374.74</v>
      </c>
      <c r="K505" s="677">
        <v>1</v>
      </c>
      <c r="L505" s="664">
        <v>1</v>
      </c>
      <c r="M505" s="665">
        <v>374.74</v>
      </c>
    </row>
    <row r="506" spans="1:13" ht="14.4" customHeight="1" x14ac:dyDescent="0.3">
      <c r="A506" s="660" t="s">
        <v>2897</v>
      </c>
      <c r="B506" s="661" t="s">
        <v>4422</v>
      </c>
      <c r="C506" s="661" t="s">
        <v>4239</v>
      </c>
      <c r="D506" s="661" t="s">
        <v>4240</v>
      </c>
      <c r="E506" s="661" t="s">
        <v>1585</v>
      </c>
      <c r="F506" s="664"/>
      <c r="G506" s="664"/>
      <c r="H506" s="677">
        <v>0</v>
      </c>
      <c r="I506" s="664">
        <v>1</v>
      </c>
      <c r="J506" s="664">
        <v>124.91</v>
      </c>
      <c r="K506" s="677">
        <v>1</v>
      </c>
      <c r="L506" s="664">
        <v>1</v>
      </c>
      <c r="M506" s="665">
        <v>124.91</v>
      </c>
    </row>
    <row r="507" spans="1:13" ht="14.4" customHeight="1" x14ac:dyDescent="0.3">
      <c r="A507" s="660" t="s">
        <v>2897</v>
      </c>
      <c r="B507" s="661" t="s">
        <v>4422</v>
      </c>
      <c r="C507" s="661" t="s">
        <v>4241</v>
      </c>
      <c r="D507" s="661" t="s">
        <v>4240</v>
      </c>
      <c r="E507" s="661" t="s">
        <v>1952</v>
      </c>
      <c r="F507" s="664"/>
      <c r="G507" s="664"/>
      <c r="H507" s="677">
        <v>0</v>
      </c>
      <c r="I507" s="664">
        <v>2</v>
      </c>
      <c r="J507" s="664">
        <v>749.48</v>
      </c>
      <c r="K507" s="677">
        <v>1</v>
      </c>
      <c r="L507" s="664">
        <v>2</v>
      </c>
      <c r="M507" s="665">
        <v>749.48</v>
      </c>
    </row>
    <row r="508" spans="1:13" ht="14.4" customHeight="1" x14ac:dyDescent="0.3">
      <c r="A508" s="660" t="s">
        <v>2897</v>
      </c>
      <c r="B508" s="661" t="s">
        <v>2751</v>
      </c>
      <c r="C508" s="661" t="s">
        <v>3319</v>
      </c>
      <c r="D508" s="661" t="s">
        <v>2552</v>
      </c>
      <c r="E508" s="661" t="s">
        <v>3320</v>
      </c>
      <c r="F508" s="664"/>
      <c r="G508" s="664"/>
      <c r="H508" s="677">
        <v>0</v>
      </c>
      <c r="I508" s="664">
        <v>1</v>
      </c>
      <c r="J508" s="664">
        <v>48.37</v>
      </c>
      <c r="K508" s="677">
        <v>1</v>
      </c>
      <c r="L508" s="664">
        <v>1</v>
      </c>
      <c r="M508" s="665">
        <v>48.37</v>
      </c>
    </row>
    <row r="509" spans="1:13" ht="14.4" customHeight="1" x14ac:dyDescent="0.3">
      <c r="A509" s="660" t="s">
        <v>2897</v>
      </c>
      <c r="B509" s="661" t="s">
        <v>2751</v>
      </c>
      <c r="C509" s="661" t="s">
        <v>2344</v>
      </c>
      <c r="D509" s="661" t="s">
        <v>2345</v>
      </c>
      <c r="E509" s="661" t="s">
        <v>2830</v>
      </c>
      <c r="F509" s="664"/>
      <c r="G509" s="664"/>
      <c r="H509" s="677">
        <v>0</v>
      </c>
      <c r="I509" s="664">
        <v>1</v>
      </c>
      <c r="J509" s="664">
        <v>82.99</v>
      </c>
      <c r="K509" s="677">
        <v>1</v>
      </c>
      <c r="L509" s="664">
        <v>1</v>
      </c>
      <c r="M509" s="665">
        <v>82.99</v>
      </c>
    </row>
    <row r="510" spans="1:13" ht="14.4" customHeight="1" x14ac:dyDescent="0.3">
      <c r="A510" s="660" t="s">
        <v>2897</v>
      </c>
      <c r="B510" s="661" t="s">
        <v>2754</v>
      </c>
      <c r="C510" s="661" t="s">
        <v>3413</v>
      </c>
      <c r="D510" s="661" t="s">
        <v>3414</v>
      </c>
      <c r="E510" s="661" t="s">
        <v>2755</v>
      </c>
      <c r="F510" s="664"/>
      <c r="G510" s="664"/>
      <c r="H510" s="677">
        <v>0</v>
      </c>
      <c r="I510" s="664">
        <v>1</v>
      </c>
      <c r="J510" s="664">
        <v>145.02000000000001</v>
      </c>
      <c r="K510" s="677">
        <v>1</v>
      </c>
      <c r="L510" s="664">
        <v>1</v>
      </c>
      <c r="M510" s="665">
        <v>145.02000000000001</v>
      </c>
    </row>
    <row r="511" spans="1:13" ht="14.4" customHeight="1" x14ac:dyDescent="0.3">
      <c r="A511" s="660" t="s">
        <v>2897</v>
      </c>
      <c r="B511" s="661" t="s">
        <v>2762</v>
      </c>
      <c r="C511" s="661" t="s">
        <v>1719</v>
      </c>
      <c r="D511" s="661" t="s">
        <v>1720</v>
      </c>
      <c r="E511" s="661" t="s">
        <v>2763</v>
      </c>
      <c r="F511" s="664"/>
      <c r="G511" s="664"/>
      <c r="H511" s="677">
        <v>0</v>
      </c>
      <c r="I511" s="664">
        <v>7</v>
      </c>
      <c r="J511" s="664">
        <v>782.04</v>
      </c>
      <c r="K511" s="677">
        <v>1</v>
      </c>
      <c r="L511" s="664">
        <v>7</v>
      </c>
      <c r="M511" s="665">
        <v>782.04</v>
      </c>
    </row>
    <row r="512" spans="1:13" ht="14.4" customHeight="1" x14ac:dyDescent="0.3">
      <c r="A512" s="660" t="s">
        <v>2897</v>
      </c>
      <c r="B512" s="661" t="s">
        <v>2762</v>
      </c>
      <c r="C512" s="661" t="s">
        <v>3574</v>
      </c>
      <c r="D512" s="661" t="s">
        <v>1720</v>
      </c>
      <c r="E512" s="661" t="s">
        <v>3575</v>
      </c>
      <c r="F512" s="664"/>
      <c r="G512" s="664"/>
      <c r="H512" s="677"/>
      <c r="I512" s="664">
        <v>3</v>
      </c>
      <c r="J512" s="664">
        <v>0</v>
      </c>
      <c r="K512" s="677"/>
      <c r="L512" s="664">
        <v>3</v>
      </c>
      <c r="M512" s="665">
        <v>0</v>
      </c>
    </row>
    <row r="513" spans="1:13" ht="14.4" customHeight="1" x14ac:dyDescent="0.3">
      <c r="A513" s="660" t="s">
        <v>2897</v>
      </c>
      <c r="B513" s="661" t="s">
        <v>2773</v>
      </c>
      <c r="C513" s="661" t="s">
        <v>1723</v>
      </c>
      <c r="D513" s="661" t="s">
        <v>1724</v>
      </c>
      <c r="E513" s="661" t="s">
        <v>3001</v>
      </c>
      <c r="F513" s="664"/>
      <c r="G513" s="664"/>
      <c r="H513" s="677">
        <v>0</v>
      </c>
      <c r="I513" s="664">
        <v>4</v>
      </c>
      <c r="J513" s="664">
        <v>267.27999999999997</v>
      </c>
      <c r="K513" s="677">
        <v>1</v>
      </c>
      <c r="L513" s="664">
        <v>4</v>
      </c>
      <c r="M513" s="665">
        <v>267.27999999999997</v>
      </c>
    </row>
    <row r="514" spans="1:13" ht="14.4" customHeight="1" x14ac:dyDescent="0.3">
      <c r="A514" s="660" t="s">
        <v>2897</v>
      </c>
      <c r="B514" s="661" t="s">
        <v>2773</v>
      </c>
      <c r="C514" s="661" t="s">
        <v>3021</v>
      </c>
      <c r="D514" s="661" t="s">
        <v>1724</v>
      </c>
      <c r="E514" s="661" t="s">
        <v>2783</v>
      </c>
      <c r="F514" s="664">
        <v>1</v>
      </c>
      <c r="G514" s="664">
        <v>0</v>
      </c>
      <c r="H514" s="677"/>
      <c r="I514" s="664"/>
      <c r="J514" s="664"/>
      <c r="K514" s="677"/>
      <c r="L514" s="664">
        <v>1</v>
      </c>
      <c r="M514" s="665">
        <v>0</v>
      </c>
    </row>
    <row r="515" spans="1:13" ht="14.4" customHeight="1" x14ac:dyDescent="0.3">
      <c r="A515" s="660" t="s">
        <v>2897</v>
      </c>
      <c r="B515" s="661" t="s">
        <v>2784</v>
      </c>
      <c r="C515" s="661" t="s">
        <v>1622</v>
      </c>
      <c r="D515" s="661" t="s">
        <v>1623</v>
      </c>
      <c r="E515" s="661" t="s">
        <v>1991</v>
      </c>
      <c r="F515" s="664"/>
      <c r="G515" s="664"/>
      <c r="H515" s="677">
        <v>0</v>
      </c>
      <c r="I515" s="664">
        <v>2</v>
      </c>
      <c r="J515" s="664">
        <v>2854.46</v>
      </c>
      <c r="K515" s="677">
        <v>1</v>
      </c>
      <c r="L515" s="664">
        <v>2</v>
      </c>
      <c r="M515" s="665">
        <v>2854.46</v>
      </c>
    </row>
    <row r="516" spans="1:13" ht="14.4" customHeight="1" x14ac:dyDescent="0.3">
      <c r="A516" s="660" t="s">
        <v>2897</v>
      </c>
      <c r="B516" s="661" t="s">
        <v>2842</v>
      </c>
      <c r="C516" s="661" t="s">
        <v>2340</v>
      </c>
      <c r="D516" s="661" t="s">
        <v>2341</v>
      </c>
      <c r="E516" s="661" t="s">
        <v>2843</v>
      </c>
      <c r="F516" s="664"/>
      <c r="G516" s="664"/>
      <c r="H516" s="677">
        <v>0</v>
      </c>
      <c r="I516" s="664">
        <v>1</v>
      </c>
      <c r="J516" s="664">
        <v>48.42</v>
      </c>
      <c r="K516" s="677">
        <v>1</v>
      </c>
      <c r="L516" s="664">
        <v>1</v>
      </c>
      <c r="M516" s="665">
        <v>48.42</v>
      </c>
    </row>
    <row r="517" spans="1:13" ht="14.4" customHeight="1" x14ac:dyDescent="0.3">
      <c r="A517" s="660" t="s">
        <v>2897</v>
      </c>
      <c r="B517" s="661" t="s">
        <v>2787</v>
      </c>
      <c r="C517" s="661" t="s">
        <v>4257</v>
      </c>
      <c r="D517" s="661" t="s">
        <v>4258</v>
      </c>
      <c r="E517" s="661" t="s">
        <v>2314</v>
      </c>
      <c r="F517" s="664"/>
      <c r="G517" s="664"/>
      <c r="H517" s="677">
        <v>0</v>
      </c>
      <c r="I517" s="664">
        <v>5</v>
      </c>
      <c r="J517" s="664">
        <v>704.75</v>
      </c>
      <c r="K517" s="677">
        <v>1</v>
      </c>
      <c r="L517" s="664">
        <v>5</v>
      </c>
      <c r="M517" s="665">
        <v>704.75</v>
      </c>
    </row>
    <row r="518" spans="1:13" ht="14.4" customHeight="1" x14ac:dyDescent="0.3">
      <c r="A518" s="660" t="s">
        <v>2897</v>
      </c>
      <c r="B518" s="661" t="s">
        <v>2787</v>
      </c>
      <c r="C518" s="661" t="s">
        <v>4169</v>
      </c>
      <c r="D518" s="661" t="s">
        <v>4170</v>
      </c>
      <c r="E518" s="661" t="s">
        <v>4078</v>
      </c>
      <c r="F518" s="664"/>
      <c r="G518" s="664"/>
      <c r="H518" s="677">
        <v>0</v>
      </c>
      <c r="I518" s="664">
        <v>2</v>
      </c>
      <c r="J518" s="664">
        <v>375.84</v>
      </c>
      <c r="K518" s="677">
        <v>1</v>
      </c>
      <c r="L518" s="664">
        <v>2</v>
      </c>
      <c r="M518" s="665">
        <v>375.84</v>
      </c>
    </row>
    <row r="519" spans="1:13" ht="14.4" customHeight="1" x14ac:dyDescent="0.3">
      <c r="A519" s="660" t="s">
        <v>2897</v>
      </c>
      <c r="B519" s="661" t="s">
        <v>2787</v>
      </c>
      <c r="C519" s="661" t="s">
        <v>2356</v>
      </c>
      <c r="D519" s="661" t="s">
        <v>2357</v>
      </c>
      <c r="E519" s="661" t="s">
        <v>2844</v>
      </c>
      <c r="F519" s="664"/>
      <c r="G519" s="664"/>
      <c r="H519" s="677">
        <v>0</v>
      </c>
      <c r="I519" s="664">
        <v>3</v>
      </c>
      <c r="J519" s="664">
        <v>469.83000000000004</v>
      </c>
      <c r="K519" s="677">
        <v>1</v>
      </c>
      <c r="L519" s="664">
        <v>3</v>
      </c>
      <c r="M519" s="665">
        <v>469.83000000000004</v>
      </c>
    </row>
    <row r="520" spans="1:13" ht="14.4" customHeight="1" x14ac:dyDescent="0.3">
      <c r="A520" s="660" t="s">
        <v>2897</v>
      </c>
      <c r="B520" s="661" t="s">
        <v>2787</v>
      </c>
      <c r="C520" s="661" t="s">
        <v>3956</v>
      </c>
      <c r="D520" s="661" t="s">
        <v>3957</v>
      </c>
      <c r="E520" s="661" t="s">
        <v>3958</v>
      </c>
      <c r="F520" s="664"/>
      <c r="G520" s="664"/>
      <c r="H520" s="677">
        <v>0</v>
      </c>
      <c r="I520" s="664">
        <v>1</v>
      </c>
      <c r="J520" s="664">
        <v>300.68</v>
      </c>
      <c r="K520" s="677">
        <v>1</v>
      </c>
      <c r="L520" s="664">
        <v>1</v>
      </c>
      <c r="M520" s="665">
        <v>300.68</v>
      </c>
    </row>
    <row r="521" spans="1:13" ht="14.4" customHeight="1" x14ac:dyDescent="0.3">
      <c r="A521" s="660" t="s">
        <v>2897</v>
      </c>
      <c r="B521" s="661" t="s">
        <v>2796</v>
      </c>
      <c r="C521" s="661" t="s">
        <v>3198</v>
      </c>
      <c r="D521" s="661" t="s">
        <v>3199</v>
      </c>
      <c r="E521" s="661" t="s">
        <v>3200</v>
      </c>
      <c r="F521" s="664"/>
      <c r="G521" s="664"/>
      <c r="H521" s="677">
        <v>0</v>
      </c>
      <c r="I521" s="664">
        <v>4</v>
      </c>
      <c r="J521" s="664">
        <v>6861.92</v>
      </c>
      <c r="K521" s="677">
        <v>1</v>
      </c>
      <c r="L521" s="664">
        <v>4</v>
      </c>
      <c r="M521" s="665">
        <v>6861.92</v>
      </c>
    </row>
    <row r="522" spans="1:13" ht="14.4" customHeight="1" x14ac:dyDescent="0.3">
      <c r="A522" s="660" t="s">
        <v>2897</v>
      </c>
      <c r="B522" s="661" t="s">
        <v>2804</v>
      </c>
      <c r="C522" s="661" t="s">
        <v>1546</v>
      </c>
      <c r="D522" s="661" t="s">
        <v>1547</v>
      </c>
      <c r="E522" s="661" t="s">
        <v>2805</v>
      </c>
      <c r="F522" s="664"/>
      <c r="G522" s="664"/>
      <c r="H522" s="677">
        <v>0</v>
      </c>
      <c r="I522" s="664">
        <v>1</v>
      </c>
      <c r="J522" s="664">
        <v>65.989999999999995</v>
      </c>
      <c r="K522" s="677">
        <v>1</v>
      </c>
      <c r="L522" s="664">
        <v>1</v>
      </c>
      <c r="M522" s="665">
        <v>65.989999999999995</v>
      </c>
    </row>
    <row r="523" spans="1:13" ht="14.4" customHeight="1" x14ac:dyDescent="0.3">
      <c r="A523" s="660" t="s">
        <v>2898</v>
      </c>
      <c r="B523" s="661" t="s">
        <v>2729</v>
      </c>
      <c r="C523" s="661" t="s">
        <v>1587</v>
      </c>
      <c r="D523" s="661" t="s">
        <v>1479</v>
      </c>
      <c r="E523" s="661" t="s">
        <v>1588</v>
      </c>
      <c r="F523" s="664"/>
      <c r="G523" s="664"/>
      <c r="H523" s="677">
        <v>0</v>
      </c>
      <c r="I523" s="664">
        <v>3</v>
      </c>
      <c r="J523" s="664">
        <v>1222.6500000000001</v>
      </c>
      <c r="K523" s="677">
        <v>1</v>
      </c>
      <c r="L523" s="664">
        <v>3</v>
      </c>
      <c r="M523" s="665">
        <v>1222.6500000000001</v>
      </c>
    </row>
    <row r="524" spans="1:13" ht="14.4" customHeight="1" x14ac:dyDescent="0.3">
      <c r="A524" s="660" t="s">
        <v>2898</v>
      </c>
      <c r="B524" s="661" t="s">
        <v>2743</v>
      </c>
      <c r="C524" s="661" t="s">
        <v>2367</v>
      </c>
      <c r="D524" s="661" t="s">
        <v>2368</v>
      </c>
      <c r="E524" s="661" t="s">
        <v>2825</v>
      </c>
      <c r="F524" s="664"/>
      <c r="G524" s="664"/>
      <c r="H524" s="677">
        <v>0</v>
      </c>
      <c r="I524" s="664">
        <v>1</v>
      </c>
      <c r="J524" s="664">
        <v>416.37</v>
      </c>
      <c r="K524" s="677">
        <v>1</v>
      </c>
      <c r="L524" s="664">
        <v>1</v>
      </c>
      <c r="M524" s="665">
        <v>416.37</v>
      </c>
    </row>
    <row r="525" spans="1:13" ht="14.4" customHeight="1" x14ac:dyDescent="0.3">
      <c r="A525" s="660" t="s">
        <v>2898</v>
      </c>
      <c r="B525" s="661" t="s">
        <v>2746</v>
      </c>
      <c r="C525" s="661" t="s">
        <v>3704</v>
      </c>
      <c r="D525" s="661" t="s">
        <v>3705</v>
      </c>
      <c r="E525" s="661" t="s">
        <v>2382</v>
      </c>
      <c r="F525" s="664"/>
      <c r="G525" s="664"/>
      <c r="H525" s="677">
        <v>0</v>
      </c>
      <c r="I525" s="664">
        <v>1</v>
      </c>
      <c r="J525" s="664">
        <v>37.159999999999997</v>
      </c>
      <c r="K525" s="677">
        <v>1</v>
      </c>
      <c r="L525" s="664">
        <v>1</v>
      </c>
      <c r="M525" s="665">
        <v>37.159999999999997</v>
      </c>
    </row>
    <row r="526" spans="1:13" ht="14.4" customHeight="1" x14ac:dyDescent="0.3">
      <c r="A526" s="660" t="s">
        <v>2898</v>
      </c>
      <c r="B526" s="661" t="s">
        <v>2751</v>
      </c>
      <c r="C526" s="661" t="s">
        <v>2344</v>
      </c>
      <c r="D526" s="661" t="s">
        <v>2345</v>
      </c>
      <c r="E526" s="661" t="s">
        <v>2830</v>
      </c>
      <c r="F526" s="664"/>
      <c r="G526" s="664"/>
      <c r="H526" s="677">
        <v>0</v>
      </c>
      <c r="I526" s="664">
        <v>1</v>
      </c>
      <c r="J526" s="664">
        <v>82.99</v>
      </c>
      <c r="K526" s="677">
        <v>1</v>
      </c>
      <c r="L526" s="664">
        <v>1</v>
      </c>
      <c r="M526" s="665">
        <v>82.99</v>
      </c>
    </row>
    <row r="527" spans="1:13" ht="14.4" customHeight="1" x14ac:dyDescent="0.3">
      <c r="A527" s="660" t="s">
        <v>2898</v>
      </c>
      <c r="B527" s="661" t="s">
        <v>2754</v>
      </c>
      <c r="C527" s="661" t="s">
        <v>2467</v>
      </c>
      <c r="D527" s="661" t="s">
        <v>611</v>
      </c>
      <c r="E527" s="661" t="s">
        <v>2833</v>
      </c>
      <c r="F527" s="664"/>
      <c r="G527" s="664"/>
      <c r="H527" s="677">
        <v>0</v>
      </c>
      <c r="I527" s="664">
        <v>1</v>
      </c>
      <c r="J527" s="664">
        <v>154.36000000000001</v>
      </c>
      <c r="K527" s="677">
        <v>1</v>
      </c>
      <c r="L527" s="664">
        <v>1</v>
      </c>
      <c r="M527" s="665">
        <v>154.36000000000001</v>
      </c>
    </row>
    <row r="528" spans="1:13" ht="14.4" customHeight="1" x14ac:dyDescent="0.3">
      <c r="A528" s="660" t="s">
        <v>2898</v>
      </c>
      <c r="B528" s="661" t="s">
        <v>2759</v>
      </c>
      <c r="C528" s="661" t="s">
        <v>1712</v>
      </c>
      <c r="D528" s="661" t="s">
        <v>1713</v>
      </c>
      <c r="E528" s="661" t="s">
        <v>2760</v>
      </c>
      <c r="F528" s="664"/>
      <c r="G528" s="664"/>
      <c r="H528" s="677">
        <v>0</v>
      </c>
      <c r="I528" s="664">
        <v>6</v>
      </c>
      <c r="J528" s="664">
        <v>1023.1200000000001</v>
      </c>
      <c r="K528" s="677">
        <v>1</v>
      </c>
      <c r="L528" s="664">
        <v>6</v>
      </c>
      <c r="M528" s="665">
        <v>1023.1200000000001</v>
      </c>
    </row>
    <row r="529" spans="1:13" ht="14.4" customHeight="1" x14ac:dyDescent="0.3">
      <c r="A529" s="660" t="s">
        <v>2898</v>
      </c>
      <c r="B529" s="661" t="s">
        <v>2764</v>
      </c>
      <c r="C529" s="661" t="s">
        <v>1777</v>
      </c>
      <c r="D529" s="661" t="s">
        <v>1778</v>
      </c>
      <c r="E529" s="661" t="s">
        <v>1779</v>
      </c>
      <c r="F529" s="664"/>
      <c r="G529" s="664"/>
      <c r="H529" s="677">
        <v>0</v>
      </c>
      <c r="I529" s="664">
        <v>3</v>
      </c>
      <c r="J529" s="664">
        <v>359.1</v>
      </c>
      <c r="K529" s="677">
        <v>1</v>
      </c>
      <c r="L529" s="664">
        <v>3</v>
      </c>
      <c r="M529" s="665">
        <v>359.1</v>
      </c>
    </row>
    <row r="530" spans="1:13" ht="14.4" customHeight="1" x14ac:dyDescent="0.3">
      <c r="A530" s="660" t="s">
        <v>2898</v>
      </c>
      <c r="B530" s="661" t="s">
        <v>2774</v>
      </c>
      <c r="C530" s="661" t="s">
        <v>1716</v>
      </c>
      <c r="D530" s="661" t="s">
        <v>1717</v>
      </c>
      <c r="E530" s="661" t="s">
        <v>2760</v>
      </c>
      <c r="F530" s="664"/>
      <c r="G530" s="664"/>
      <c r="H530" s="677">
        <v>0</v>
      </c>
      <c r="I530" s="664">
        <v>2</v>
      </c>
      <c r="J530" s="664">
        <v>133.63999999999999</v>
      </c>
      <c r="K530" s="677">
        <v>1</v>
      </c>
      <c r="L530" s="664">
        <v>2</v>
      </c>
      <c r="M530" s="665">
        <v>133.63999999999999</v>
      </c>
    </row>
    <row r="531" spans="1:13" ht="14.4" customHeight="1" x14ac:dyDescent="0.3">
      <c r="A531" s="660" t="s">
        <v>2898</v>
      </c>
      <c r="B531" s="661" t="s">
        <v>2779</v>
      </c>
      <c r="C531" s="661" t="s">
        <v>1821</v>
      </c>
      <c r="D531" s="661" t="s">
        <v>1822</v>
      </c>
      <c r="E531" s="661" t="s">
        <v>2781</v>
      </c>
      <c r="F531" s="664"/>
      <c r="G531" s="664"/>
      <c r="H531" s="677">
        <v>0</v>
      </c>
      <c r="I531" s="664">
        <v>3</v>
      </c>
      <c r="J531" s="664">
        <v>8973.69</v>
      </c>
      <c r="K531" s="677">
        <v>1</v>
      </c>
      <c r="L531" s="664">
        <v>3</v>
      </c>
      <c r="M531" s="665">
        <v>8973.69</v>
      </c>
    </row>
    <row r="532" spans="1:13" ht="14.4" customHeight="1" x14ac:dyDescent="0.3">
      <c r="A532" s="660" t="s">
        <v>2898</v>
      </c>
      <c r="B532" s="661" t="s">
        <v>2779</v>
      </c>
      <c r="C532" s="661" t="s">
        <v>2982</v>
      </c>
      <c r="D532" s="661" t="s">
        <v>1822</v>
      </c>
      <c r="E532" s="661" t="s">
        <v>2983</v>
      </c>
      <c r="F532" s="664"/>
      <c r="G532" s="664"/>
      <c r="H532" s="677">
        <v>0</v>
      </c>
      <c r="I532" s="664">
        <v>1</v>
      </c>
      <c r="J532" s="664">
        <v>748.21</v>
      </c>
      <c r="K532" s="677">
        <v>1</v>
      </c>
      <c r="L532" s="664">
        <v>1</v>
      </c>
      <c r="M532" s="665">
        <v>748.21</v>
      </c>
    </row>
    <row r="533" spans="1:13" ht="14.4" customHeight="1" x14ac:dyDescent="0.3">
      <c r="A533" s="660" t="s">
        <v>2898</v>
      </c>
      <c r="B533" s="661" t="s">
        <v>2787</v>
      </c>
      <c r="C533" s="661" t="s">
        <v>1485</v>
      </c>
      <c r="D533" s="661" t="s">
        <v>1486</v>
      </c>
      <c r="E533" s="661" t="s">
        <v>1487</v>
      </c>
      <c r="F533" s="664"/>
      <c r="G533" s="664"/>
      <c r="H533" s="677">
        <v>0</v>
      </c>
      <c r="I533" s="664">
        <v>1</v>
      </c>
      <c r="J533" s="664">
        <v>31.32</v>
      </c>
      <c r="K533" s="677">
        <v>1</v>
      </c>
      <c r="L533" s="664">
        <v>1</v>
      </c>
      <c r="M533" s="665">
        <v>31.32</v>
      </c>
    </row>
    <row r="534" spans="1:13" ht="14.4" customHeight="1" x14ac:dyDescent="0.3">
      <c r="A534" s="660" t="s">
        <v>2898</v>
      </c>
      <c r="B534" s="661" t="s">
        <v>2791</v>
      </c>
      <c r="C534" s="661" t="s">
        <v>3431</v>
      </c>
      <c r="D534" s="661" t="s">
        <v>2794</v>
      </c>
      <c r="E534" s="661" t="s">
        <v>3432</v>
      </c>
      <c r="F534" s="664"/>
      <c r="G534" s="664"/>
      <c r="H534" s="677">
        <v>0</v>
      </c>
      <c r="I534" s="664">
        <v>1</v>
      </c>
      <c r="J534" s="664">
        <v>848.49</v>
      </c>
      <c r="K534" s="677">
        <v>1</v>
      </c>
      <c r="L534" s="664">
        <v>1</v>
      </c>
      <c r="M534" s="665">
        <v>848.49</v>
      </c>
    </row>
    <row r="535" spans="1:13" ht="14.4" customHeight="1" x14ac:dyDescent="0.3">
      <c r="A535" s="660" t="s">
        <v>2898</v>
      </c>
      <c r="B535" s="661" t="s">
        <v>2845</v>
      </c>
      <c r="C535" s="661" t="s">
        <v>4281</v>
      </c>
      <c r="D535" s="661" t="s">
        <v>3954</v>
      </c>
      <c r="E535" s="661" t="s">
        <v>4168</v>
      </c>
      <c r="F535" s="664"/>
      <c r="G535" s="664"/>
      <c r="H535" s="677">
        <v>0</v>
      </c>
      <c r="I535" s="664">
        <v>1</v>
      </c>
      <c r="J535" s="664">
        <v>132</v>
      </c>
      <c r="K535" s="677">
        <v>1</v>
      </c>
      <c r="L535" s="664">
        <v>1</v>
      </c>
      <c r="M535" s="665">
        <v>132</v>
      </c>
    </row>
    <row r="536" spans="1:13" ht="14.4" customHeight="1" x14ac:dyDescent="0.3">
      <c r="A536" s="660" t="s">
        <v>2898</v>
      </c>
      <c r="B536" s="661" t="s">
        <v>2849</v>
      </c>
      <c r="C536" s="661" t="s">
        <v>3019</v>
      </c>
      <c r="D536" s="661" t="s">
        <v>2375</v>
      </c>
      <c r="E536" s="661" t="s">
        <v>3020</v>
      </c>
      <c r="F536" s="664"/>
      <c r="G536" s="664"/>
      <c r="H536" s="677"/>
      <c r="I536" s="664">
        <v>1</v>
      </c>
      <c r="J536" s="664">
        <v>0</v>
      </c>
      <c r="K536" s="677"/>
      <c r="L536" s="664">
        <v>1</v>
      </c>
      <c r="M536" s="665">
        <v>0</v>
      </c>
    </row>
    <row r="537" spans="1:13" ht="14.4" customHeight="1" x14ac:dyDescent="0.3">
      <c r="A537" s="660" t="s">
        <v>2898</v>
      </c>
      <c r="B537" s="661" t="s">
        <v>2782</v>
      </c>
      <c r="C537" s="661" t="s">
        <v>1848</v>
      </c>
      <c r="D537" s="661" t="s">
        <v>1845</v>
      </c>
      <c r="E537" s="661" t="s">
        <v>2783</v>
      </c>
      <c r="F537" s="664"/>
      <c r="G537" s="664"/>
      <c r="H537" s="677">
        <v>0</v>
      </c>
      <c r="I537" s="664">
        <v>2</v>
      </c>
      <c r="J537" s="664">
        <v>27698.52</v>
      </c>
      <c r="K537" s="677">
        <v>1</v>
      </c>
      <c r="L537" s="664">
        <v>2</v>
      </c>
      <c r="M537" s="665">
        <v>27698.52</v>
      </c>
    </row>
    <row r="538" spans="1:13" ht="14.4" customHeight="1" x14ac:dyDescent="0.3">
      <c r="A538" s="660" t="s">
        <v>2899</v>
      </c>
      <c r="B538" s="661" t="s">
        <v>2722</v>
      </c>
      <c r="C538" s="661" t="s">
        <v>1599</v>
      </c>
      <c r="D538" s="661" t="s">
        <v>1600</v>
      </c>
      <c r="E538" s="661" t="s">
        <v>1601</v>
      </c>
      <c r="F538" s="664"/>
      <c r="G538" s="664"/>
      <c r="H538" s="677">
        <v>0</v>
      </c>
      <c r="I538" s="664">
        <v>1</v>
      </c>
      <c r="J538" s="664">
        <v>475.77</v>
      </c>
      <c r="K538" s="677">
        <v>1</v>
      </c>
      <c r="L538" s="664">
        <v>1</v>
      </c>
      <c r="M538" s="665">
        <v>475.77</v>
      </c>
    </row>
    <row r="539" spans="1:13" ht="14.4" customHeight="1" x14ac:dyDescent="0.3">
      <c r="A539" s="660" t="s">
        <v>2899</v>
      </c>
      <c r="B539" s="661" t="s">
        <v>2722</v>
      </c>
      <c r="C539" s="661" t="s">
        <v>3445</v>
      </c>
      <c r="D539" s="661" t="s">
        <v>3446</v>
      </c>
      <c r="E539" s="661" t="s">
        <v>3447</v>
      </c>
      <c r="F539" s="664"/>
      <c r="G539" s="664"/>
      <c r="H539" s="677">
        <v>0</v>
      </c>
      <c r="I539" s="664">
        <v>2</v>
      </c>
      <c r="J539" s="664">
        <v>2600.98</v>
      </c>
      <c r="K539" s="677">
        <v>1</v>
      </c>
      <c r="L539" s="664">
        <v>2</v>
      </c>
      <c r="M539" s="665">
        <v>2600.98</v>
      </c>
    </row>
    <row r="540" spans="1:13" ht="14.4" customHeight="1" x14ac:dyDescent="0.3">
      <c r="A540" s="660" t="s">
        <v>2899</v>
      </c>
      <c r="B540" s="661" t="s">
        <v>4411</v>
      </c>
      <c r="C540" s="661" t="s">
        <v>3066</v>
      </c>
      <c r="D540" s="661" t="s">
        <v>3067</v>
      </c>
      <c r="E540" s="661" t="s">
        <v>3068</v>
      </c>
      <c r="F540" s="664"/>
      <c r="G540" s="664"/>
      <c r="H540" s="677">
        <v>0</v>
      </c>
      <c r="I540" s="664">
        <v>1</v>
      </c>
      <c r="J540" s="664">
        <v>120.61</v>
      </c>
      <c r="K540" s="677">
        <v>1</v>
      </c>
      <c r="L540" s="664">
        <v>1</v>
      </c>
      <c r="M540" s="665">
        <v>120.61</v>
      </c>
    </row>
    <row r="541" spans="1:13" ht="14.4" customHeight="1" x14ac:dyDescent="0.3">
      <c r="A541" s="660" t="s">
        <v>2899</v>
      </c>
      <c r="B541" s="661" t="s">
        <v>2729</v>
      </c>
      <c r="C541" s="661" t="s">
        <v>1587</v>
      </c>
      <c r="D541" s="661" t="s">
        <v>1479</v>
      </c>
      <c r="E541" s="661" t="s">
        <v>1588</v>
      </c>
      <c r="F541" s="664"/>
      <c r="G541" s="664"/>
      <c r="H541" s="677">
        <v>0</v>
      </c>
      <c r="I541" s="664">
        <v>2</v>
      </c>
      <c r="J541" s="664">
        <v>815.1</v>
      </c>
      <c r="K541" s="677">
        <v>1</v>
      </c>
      <c r="L541" s="664">
        <v>2</v>
      </c>
      <c r="M541" s="665">
        <v>815.1</v>
      </c>
    </row>
    <row r="542" spans="1:13" ht="14.4" customHeight="1" x14ac:dyDescent="0.3">
      <c r="A542" s="660" t="s">
        <v>2899</v>
      </c>
      <c r="B542" s="661" t="s">
        <v>2729</v>
      </c>
      <c r="C542" s="661" t="s">
        <v>1590</v>
      </c>
      <c r="D542" s="661" t="s">
        <v>1479</v>
      </c>
      <c r="E542" s="661" t="s">
        <v>1591</v>
      </c>
      <c r="F542" s="664"/>
      <c r="G542" s="664"/>
      <c r="H542" s="677">
        <v>0</v>
      </c>
      <c r="I542" s="664">
        <v>4</v>
      </c>
      <c r="J542" s="664">
        <v>2173.56</v>
      </c>
      <c r="K542" s="677">
        <v>1</v>
      </c>
      <c r="L542" s="664">
        <v>4</v>
      </c>
      <c r="M542" s="665">
        <v>2173.56</v>
      </c>
    </row>
    <row r="543" spans="1:13" ht="14.4" customHeight="1" x14ac:dyDescent="0.3">
      <c r="A543" s="660" t="s">
        <v>2899</v>
      </c>
      <c r="B543" s="661" t="s">
        <v>2729</v>
      </c>
      <c r="C543" s="661" t="s">
        <v>1478</v>
      </c>
      <c r="D543" s="661" t="s">
        <v>1479</v>
      </c>
      <c r="E543" s="661" t="s">
        <v>1480</v>
      </c>
      <c r="F543" s="664"/>
      <c r="G543" s="664"/>
      <c r="H543" s="677">
        <v>0</v>
      </c>
      <c r="I543" s="664">
        <v>3</v>
      </c>
      <c r="J543" s="664">
        <v>2445.3000000000002</v>
      </c>
      <c r="K543" s="677">
        <v>1</v>
      </c>
      <c r="L543" s="664">
        <v>3</v>
      </c>
      <c r="M543" s="665">
        <v>2445.3000000000002</v>
      </c>
    </row>
    <row r="544" spans="1:13" ht="14.4" customHeight="1" x14ac:dyDescent="0.3">
      <c r="A544" s="660" t="s">
        <v>2899</v>
      </c>
      <c r="B544" s="661" t="s">
        <v>2729</v>
      </c>
      <c r="C544" s="661" t="s">
        <v>2364</v>
      </c>
      <c r="D544" s="661" t="s">
        <v>2361</v>
      </c>
      <c r="E544" s="661" t="s">
        <v>1483</v>
      </c>
      <c r="F544" s="664"/>
      <c r="G544" s="664"/>
      <c r="H544" s="677">
        <v>0</v>
      </c>
      <c r="I544" s="664">
        <v>1</v>
      </c>
      <c r="J544" s="664">
        <v>1847.49</v>
      </c>
      <c r="K544" s="677">
        <v>1</v>
      </c>
      <c r="L544" s="664">
        <v>1</v>
      </c>
      <c r="M544" s="665">
        <v>1847.49</v>
      </c>
    </row>
    <row r="545" spans="1:13" ht="14.4" customHeight="1" x14ac:dyDescent="0.3">
      <c r="A545" s="660" t="s">
        <v>2899</v>
      </c>
      <c r="B545" s="661" t="s">
        <v>2732</v>
      </c>
      <c r="C545" s="661" t="s">
        <v>1505</v>
      </c>
      <c r="D545" s="661" t="s">
        <v>1506</v>
      </c>
      <c r="E545" s="661" t="s">
        <v>1507</v>
      </c>
      <c r="F545" s="664"/>
      <c r="G545" s="664"/>
      <c r="H545" s="677">
        <v>0</v>
      </c>
      <c r="I545" s="664">
        <v>1</v>
      </c>
      <c r="J545" s="664">
        <v>65.540000000000006</v>
      </c>
      <c r="K545" s="677">
        <v>1</v>
      </c>
      <c r="L545" s="664">
        <v>1</v>
      </c>
      <c r="M545" s="665">
        <v>65.540000000000006</v>
      </c>
    </row>
    <row r="546" spans="1:13" ht="14.4" customHeight="1" x14ac:dyDescent="0.3">
      <c r="A546" s="660" t="s">
        <v>2899</v>
      </c>
      <c r="B546" s="661" t="s">
        <v>2819</v>
      </c>
      <c r="C546" s="661" t="s">
        <v>3939</v>
      </c>
      <c r="D546" s="661" t="s">
        <v>2372</v>
      </c>
      <c r="E546" s="661" t="s">
        <v>3940</v>
      </c>
      <c r="F546" s="664"/>
      <c r="G546" s="664"/>
      <c r="H546" s="677">
        <v>0</v>
      </c>
      <c r="I546" s="664">
        <v>1</v>
      </c>
      <c r="J546" s="664">
        <v>144.81</v>
      </c>
      <c r="K546" s="677">
        <v>1</v>
      </c>
      <c r="L546" s="664">
        <v>1</v>
      </c>
      <c r="M546" s="665">
        <v>144.81</v>
      </c>
    </row>
    <row r="547" spans="1:13" ht="14.4" customHeight="1" x14ac:dyDescent="0.3">
      <c r="A547" s="660" t="s">
        <v>2899</v>
      </c>
      <c r="B547" s="661" t="s">
        <v>2746</v>
      </c>
      <c r="C547" s="661" t="s">
        <v>4298</v>
      </c>
      <c r="D547" s="661" t="s">
        <v>3705</v>
      </c>
      <c r="E547" s="661" t="s">
        <v>2979</v>
      </c>
      <c r="F547" s="664">
        <v>1</v>
      </c>
      <c r="G547" s="664">
        <v>0</v>
      </c>
      <c r="H547" s="677"/>
      <c r="I547" s="664"/>
      <c r="J547" s="664"/>
      <c r="K547" s="677"/>
      <c r="L547" s="664">
        <v>1</v>
      </c>
      <c r="M547" s="665">
        <v>0</v>
      </c>
    </row>
    <row r="548" spans="1:13" ht="14.4" customHeight="1" x14ac:dyDescent="0.3">
      <c r="A548" s="660" t="s">
        <v>2899</v>
      </c>
      <c r="B548" s="661" t="s">
        <v>2754</v>
      </c>
      <c r="C548" s="661" t="s">
        <v>2467</v>
      </c>
      <c r="D548" s="661" t="s">
        <v>611</v>
      </c>
      <c r="E548" s="661" t="s">
        <v>2833</v>
      </c>
      <c r="F548" s="664"/>
      <c r="G548" s="664"/>
      <c r="H548" s="677">
        <v>0</v>
      </c>
      <c r="I548" s="664">
        <v>2</v>
      </c>
      <c r="J548" s="664">
        <v>304.39999999999998</v>
      </c>
      <c r="K548" s="677">
        <v>1</v>
      </c>
      <c r="L548" s="664">
        <v>2</v>
      </c>
      <c r="M548" s="665">
        <v>304.39999999999998</v>
      </c>
    </row>
    <row r="549" spans="1:13" ht="14.4" customHeight="1" x14ac:dyDescent="0.3">
      <c r="A549" s="660" t="s">
        <v>2899</v>
      </c>
      <c r="B549" s="661" t="s">
        <v>2754</v>
      </c>
      <c r="C549" s="661" t="s">
        <v>610</v>
      </c>
      <c r="D549" s="661" t="s">
        <v>611</v>
      </c>
      <c r="E549" s="661" t="s">
        <v>2755</v>
      </c>
      <c r="F549" s="664">
        <v>2</v>
      </c>
      <c r="G549" s="664">
        <v>450.12</v>
      </c>
      <c r="H549" s="677">
        <v>1</v>
      </c>
      <c r="I549" s="664"/>
      <c r="J549" s="664"/>
      <c r="K549" s="677">
        <v>0</v>
      </c>
      <c r="L549" s="664">
        <v>2</v>
      </c>
      <c r="M549" s="665">
        <v>450.12</v>
      </c>
    </row>
    <row r="550" spans="1:13" ht="14.4" customHeight="1" x14ac:dyDescent="0.3">
      <c r="A550" s="660" t="s">
        <v>2899</v>
      </c>
      <c r="B550" s="661" t="s">
        <v>2762</v>
      </c>
      <c r="C550" s="661" t="s">
        <v>1719</v>
      </c>
      <c r="D550" s="661" t="s">
        <v>1720</v>
      </c>
      <c r="E550" s="661" t="s">
        <v>2763</v>
      </c>
      <c r="F550" s="664"/>
      <c r="G550" s="664"/>
      <c r="H550" s="677">
        <v>0</v>
      </c>
      <c r="I550" s="664">
        <v>1</v>
      </c>
      <c r="J550" s="664">
        <v>111.72</v>
      </c>
      <c r="K550" s="677">
        <v>1</v>
      </c>
      <c r="L550" s="664">
        <v>1</v>
      </c>
      <c r="M550" s="665">
        <v>111.72</v>
      </c>
    </row>
    <row r="551" spans="1:13" ht="14.4" customHeight="1" x14ac:dyDescent="0.3">
      <c r="A551" s="660" t="s">
        <v>2899</v>
      </c>
      <c r="B551" s="661" t="s">
        <v>2764</v>
      </c>
      <c r="C551" s="661" t="s">
        <v>4285</v>
      </c>
      <c r="D551" s="661" t="s">
        <v>4286</v>
      </c>
      <c r="E551" s="661" t="s">
        <v>1779</v>
      </c>
      <c r="F551" s="664">
        <v>1</v>
      </c>
      <c r="G551" s="664">
        <v>212.59</v>
      </c>
      <c r="H551" s="677">
        <v>1</v>
      </c>
      <c r="I551" s="664"/>
      <c r="J551" s="664"/>
      <c r="K551" s="677">
        <v>0</v>
      </c>
      <c r="L551" s="664">
        <v>1</v>
      </c>
      <c r="M551" s="665">
        <v>212.59</v>
      </c>
    </row>
    <row r="552" spans="1:13" ht="14.4" customHeight="1" x14ac:dyDescent="0.3">
      <c r="A552" s="660" t="s">
        <v>2899</v>
      </c>
      <c r="B552" s="661" t="s">
        <v>2773</v>
      </c>
      <c r="C552" s="661" t="s">
        <v>1723</v>
      </c>
      <c r="D552" s="661" t="s">
        <v>1724</v>
      </c>
      <c r="E552" s="661" t="s">
        <v>3001</v>
      </c>
      <c r="F552" s="664"/>
      <c r="G552" s="664"/>
      <c r="H552" s="677">
        <v>0</v>
      </c>
      <c r="I552" s="664">
        <v>2</v>
      </c>
      <c r="J552" s="664">
        <v>133.63999999999999</v>
      </c>
      <c r="K552" s="677">
        <v>1</v>
      </c>
      <c r="L552" s="664">
        <v>2</v>
      </c>
      <c r="M552" s="665">
        <v>133.63999999999999</v>
      </c>
    </row>
    <row r="553" spans="1:13" ht="14.4" customHeight="1" x14ac:dyDescent="0.3">
      <c r="A553" s="660" t="s">
        <v>2899</v>
      </c>
      <c r="B553" s="661" t="s">
        <v>2774</v>
      </c>
      <c r="C553" s="661" t="s">
        <v>4287</v>
      </c>
      <c r="D553" s="661" t="s">
        <v>4288</v>
      </c>
      <c r="E553" s="661" t="s">
        <v>2760</v>
      </c>
      <c r="F553" s="664">
        <v>2</v>
      </c>
      <c r="G553" s="664">
        <v>133.63999999999999</v>
      </c>
      <c r="H553" s="677">
        <v>1</v>
      </c>
      <c r="I553" s="664"/>
      <c r="J553" s="664"/>
      <c r="K553" s="677">
        <v>0</v>
      </c>
      <c r="L553" s="664">
        <v>2</v>
      </c>
      <c r="M553" s="665">
        <v>133.63999999999999</v>
      </c>
    </row>
    <row r="554" spans="1:13" ht="14.4" customHeight="1" x14ac:dyDescent="0.3">
      <c r="A554" s="660" t="s">
        <v>2899</v>
      </c>
      <c r="B554" s="661" t="s">
        <v>2774</v>
      </c>
      <c r="C554" s="661" t="s">
        <v>1716</v>
      </c>
      <c r="D554" s="661" t="s">
        <v>1717</v>
      </c>
      <c r="E554" s="661" t="s">
        <v>2760</v>
      </c>
      <c r="F554" s="664"/>
      <c r="G554" s="664"/>
      <c r="H554" s="677">
        <v>0</v>
      </c>
      <c r="I554" s="664">
        <v>2</v>
      </c>
      <c r="J554" s="664">
        <v>133.63999999999999</v>
      </c>
      <c r="K554" s="677">
        <v>1</v>
      </c>
      <c r="L554" s="664">
        <v>2</v>
      </c>
      <c r="M554" s="665">
        <v>133.63999999999999</v>
      </c>
    </row>
    <row r="555" spans="1:13" ht="14.4" customHeight="1" x14ac:dyDescent="0.3">
      <c r="A555" s="660" t="s">
        <v>2899</v>
      </c>
      <c r="B555" s="661" t="s">
        <v>2779</v>
      </c>
      <c r="C555" s="661" t="s">
        <v>1821</v>
      </c>
      <c r="D555" s="661" t="s">
        <v>1822</v>
      </c>
      <c r="E555" s="661" t="s">
        <v>2781</v>
      </c>
      <c r="F555" s="664"/>
      <c r="G555" s="664"/>
      <c r="H555" s="677">
        <v>0</v>
      </c>
      <c r="I555" s="664">
        <v>11</v>
      </c>
      <c r="J555" s="664">
        <v>32903.53</v>
      </c>
      <c r="K555" s="677">
        <v>1</v>
      </c>
      <c r="L555" s="664">
        <v>11</v>
      </c>
      <c r="M555" s="665">
        <v>32903.53</v>
      </c>
    </row>
    <row r="556" spans="1:13" ht="14.4" customHeight="1" x14ac:dyDescent="0.3">
      <c r="A556" s="660" t="s">
        <v>2899</v>
      </c>
      <c r="B556" s="661" t="s">
        <v>2779</v>
      </c>
      <c r="C556" s="661" t="s">
        <v>2982</v>
      </c>
      <c r="D556" s="661" t="s">
        <v>1822</v>
      </c>
      <c r="E556" s="661" t="s">
        <v>2983</v>
      </c>
      <c r="F556" s="664"/>
      <c r="G556" s="664"/>
      <c r="H556" s="677">
        <v>0</v>
      </c>
      <c r="I556" s="664">
        <v>1</v>
      </c>
      <c r="J556" s="664">
        <v>748.21</v>
      </c>
      <c r="K556" s="677">
        <v>1</v>
      </c>
      <c r="L556" s="664">
        <v>1</v>
      </c>
      <c r="M556" s="665">
        <v>748.21</v>
      </c>
    </row>
    <row r="557" spans="1:13" ht="14.4" customHeight="1" x14ac:dyDescent="0.3">
      <c r="A557" s="660" t="s">
        <v>2899</v>
      </c>
      <c r="B557" s="661" t="s">
        <v>2784</v>
      </c>
      <c r="C557" s="661" t="s">
        <v>3063</v>
      </c>
      <c r="D557" s="661" t="s">
        <v>1623</v>
      </c>
      <c r="E557" s="661" t="s">
        <v>3064</v>
      </c>
      <c r="F557" s="664">
        <v>2</v>
      </c>
      <c r="G557" s="664">
        <v>0</v>
      </c>
      <c r="H557" s="677"/>
      <c r="I557" s="664"/>
      <c r="J557" s="664"/>
      <c r="K557" s="677"/>
      <c r="L557" s="664">
        <v>2</v>
      </c>
      <c r="M557" s="665">
        <v>0</v>
      </c>
    </row>
    <row r="558" spans="1:13" ht="14.4" customHeight="1" x14ac:dyDescent="0.3">
      <c r="A558" s="660" t="s">
        <v>2899</v>
      </c>
      <c r="B558" s="661" t="s">
        <v>2784</v>
      </c>
      <c r="C558" s="661" t="s">
        <v>1622</v>
      </c>
      <c r="D558" s="661" t="s">
        <v>1623</v>
      </c>
      <c r="E558" s="661" t="s">
        <v>1991</v>
      </c>
      <c r="F558" s="664"/>
      <c r="G558" s="664"/>
      <c r="H558" s="677">
        <v>0</v>
      </c>
      <c r="I558" s="664">
        <v>3</v>
      </c>
      <c r="J558" s="664">
        <v>4281.6900000000005</v>
      </c>
      <c r="K558" s="677">
        <v>1</v>
      </c>
      <c r="L558" s="664">
        <v>3</v>
      </c>
      <c r="M558" s="665">
        <v>4281.6900000000005</v>
      </c>
    </row>
    <row r="559" spans="1:13" ht="14.4" customHeight="1" x14ac:dyDescent="0.3">
      <c r="A559" s="660" t="s">
        <v>2899</v>
      </c>
      <c r="B559" s="661" t="s">
        <v>4414</v>
      </c>
      <c r="C559" s="661" t="s">
        <v>3254</v>
      </c>
      <c r="D559" s="661" t="s">
        <v>3255</v>
      </c>
      <c r="E559" s="661" t="s">
        <v>3256</v>
      </c>
      <c r="F559" s="664"/>
      <c r="G559" s="664"/>
      <c r="H559" s="677">
        <v>0</v>
      </c>
      <c r="I559" s="664">
        <v>5</v>
      </c>
      <c r="J559" s="664">
        <v>10899.65</v>
      </c>
      <c r="K559" s="677">
        <v>1</v>
      </c>
      <c r="L559" s="664">
        <v>5</v>
      </c>
      <c r="M559" s="665">
        <v>10899.65</v>
      </c>
    </row>
    <row r="560" spans="1:13" ht="14.4" customHeight="1" x14ac:dyDescent="0.3">
      <c r="A560" s="660" t="s">
        <v>2899</v>
      </c>
      <c r="B560" s="661" t="s">
        <v>2842</v>
      </c>
      <c r="C560" s="661" t="s">
        <v>2340</v>
      </c>
      <c r="D560" s="661" t="s">
        <v>2341</v>
      </c>
      <c r="E560" s="661" t="s">
        <v>2843</v>
      </c>
      <c r="F560" s="664"/>
      <c r="G560" s="664"/>
      <c r="H560" s="677">
        <v>0</v>
      </c>
      <c r="I560" s="664">
        <v>2</v>
      </c>
      <c r="J560" s="664">
        <v>96.84</v>
      </c>
      <c r="K560" s="677">
        <v>1</v>
      </c>
      <c r="L560" s="664">
        <v>2</v>
      </c>
      <c r="M560" s="665">
        <v>96.84</v>
      </c>
    </row>
    <row r="561" spans="1:13" ht="14.4" customHeight="1" x14ac:dyDescent="0.3">
      <c r="A561" s="660" t="s">
        <v>2899</v>
      </c>
      <c r="B561" s="661" t="s">
        <v>2787</v>
      </c>
      <c r="C561" s="661" t="s">
        <v>1485</v>
      </c>
      <c r="D561" s="661" t="s">
        <v>1486</v>
      </c>
      <c r="E561" s="661" t="s">
        <v>1487</v>
      </c>
      <c r="F561" s="664"/>
      <c r="G561" s="664"/>
      <c r="H561" s="677">
        <v>0</v>
      </c>
      <c r="I561" s="664">
        <v>2</v>
      </c>
      <c r="J561" s="664">
        <v>62.64</v>
      </c>
      <c r="K561" s="677">
        <v>1</v>
      </c>
      <c r="L561" s="664">
        <v>2</v>
      </c>
      <c r="M561" s="665">
        <v>62.64</v>
      </c>
    </row>
    <row r="562" spans="1:13" ht="14.4" customHeight="1" x14ac:dyDescent="0.3">
      <c r="A562" s="660" t="s">
        <v>2899</v>
      </c>
      <c r="B562" s="661" t="s">
        <v>2788</v>
      </c>
      <c r="C562" s="661" t="s">
        <v>3051</v>
      </c>
      <c r="D562" s="661" t="s">
        <v>2789</v>
      </c>
      <c r="E562" s="661" t="s">
        <v>3052</v>
      </c>
      <c r="F562" s="664"/>
      <c r="G562" s="664"/>
      <c r="H562" s="677">
        <v>0</v>
      </c>
      <c r="I562" s="664">
        <v>1</v>
      </c>
      <c r="J562" s="664">
        <v>445.45</v>
      </c>
      <c r="K562" s="677">
        <v>1</v>
      </c>
      <c r="L562" s="664">
        <v>1</v>
      </c>
      <c r="M562" s="665">
        <v>445.45</v>
      </c>
    </row>
    <row r="563" spans="1:13" ht="14.4" customHeight="1" x14ac:dyDescent="0.3">
      <c r="A563" s="660" t="s">
        <v>2899</v>
      </c>
      <c r="B563" s="661" t="s">
        <v>2845</v>
      </c>
      <c r="C563" s="661" t="s">
        <v>3953</v>
      </c>
      <c r="D563" s="661" t="s">
        <v>3954</v>
      </c>
      <c r="E563" s="661" t="s">
        <v>3955</v>
      </c>
      <c r="F563" s="664"/>
      <c r="G563" s="664"/>
      <c r="H563" s="677">
        <v>0</v>
      </c>
      <c r="I563" s="664">
        <v>1</v>
      </c>
      <c r="J563" s="664">
        <v>439.98</v>
      </c>
      <c r="K563" s="677">
        <v>1</v>
      </c>
      <c r="L563" s="664">
        <v>1</v>
      </c>
      <c r="M563" s="665">
        <v>439.98</v>
      </c>
    </row>
    <row r="564" spans="1:13" ht="14.4" customHeight="1" x14ac:dyDescent="0.3">
      <c r="A564" s="660" t="s">
        <v>2899</v>
      </c>
      <c r="B564" s="661" t="s">
        <v>2782</v>
      </c>
      <c r="C564" s="661" t="s">
        <v>1848</v>
      </c>
      <c r="D564" s="661" t="s">
        <v>1845</v>
      </c>
      <c r="E564" s="661" t="s">
        <v>2783</v>
      </c>
      <c r="F564" s="664"/>
      <c r="G564" s="664"/>
      <c r="H564" s="677">
        <v>0</v>
      </c>
      <c r="I564" s="664">
        <v>7</v>
      </c>
      <c r="J564" s="664">
        <v>96944.819999999992</v>
      </c>
      <c r="K564" s="677">
        <v>1</v>
      </c>
      <c r="L564" s="664">
        <v>7</v>
      </c>
      <c r="M564" s="665">
        <v>96944.819999999992</v>
      </c>
    </row>
    <row r="565" spans="1:13" ht="14.4" customHeight="1" x14ac:dyDescent="0.3">
      <c r="A565" s="660" t="s">
        <v>2900</v>
      </c>
      <c r="B565" s="661" t="s">
        <v>2729</v>
      </c>
      <c r="C565" s="661" t="s">
        <v>1590</v>
      </c>
      <c r="D565" s="661" t="s">
        <v>1479</v>
      </c>
      <c r="E565" s="661" t="s">
        <v>1591</v>
      </c>
      <c r="F565" s="664"/>
      <c r="G565" s="664"/>
      <c r="H565" s="677">
        <v>0</v>
      </c>
      <c r="I565" s="664">
        <v>1</v>
      </c>
      <c r="J565" s="664">
        <v>543.39</v>
      </c>
      <c r="K565" s="677">
        <v>1</v>
      </c>
      <c r="L565" s="664">
        <v>1</v>
      </c>
      <c r="M565" s="665">
        <v>543.39</v>
      </c>
    </row>
    <row r="566" spans="1:13" ht="14.4" customHeight="1" x14ac:dyDescent="0.3">
      <c r="A566" s="660" t="s">
        <v>2900</v>
      </c>
      <c r="B566" s="661" t="s">
        <v>2754</v>
      </c>
      <c r="C566" s="661" t="s">
        <v>2467</v>
      </c>
      <c r="D566" s="661" t="s">
        <v>611</v>
      </c>
      <c r="E566" s="661" t="s">
        <v>2833</v>
      </c>
      <c r="F566" s="664"/>
      <c r="G566" s="664"/>
      <c r="H566" s="677">
        <v>0</v>
      </c>
      <c r="I566" s="664">
        <v>1</v>
      </c>
      <c r="J566" s="664">
        <v>150.04</v>
      </c>
      <c r="K566" s="677">
        <v>1</v>
      </c>
      <c r="L566" s="664">
        <v>1</v>
      </c>
      <c r="M566" s="665">
        <v>150.04</v>
      </c>
    </row>
    <row r="567" spans="1:13" ht="14.4" customHeight="1" thickBot="1" x14ac:dyDescent="0.35">
      <c r="A567" s="666" t="s">
        <v>2900</v>
      </c>
      <c r="B567" s="667" t="s">
        <v>2779</v>
      </c>
      <c r="C567" s="667" t="s">
        <v>1821</v>
      </c>
      <c r="D567" s="667" t="s">
        <v>1822</v>
      </c>
      <c r="E567" s="667" t="s">
        <v>2781</v>
      </c>
      <c r="F567" s="670"/>
      <c r="G567" s="670"/>
      <c r="H567" s="678">
        <v>0</v>
      </c>
      <c r="I567" s="670">
        <v>2</v>
      </c>
      <c r="J567" s="670">
        <v>5982.46</v>
      </c>
      <c r="K567" s="678">
        <v>1</v>
      </c>
      <c r="L567" s="670">
        <v>2</v>
      </c>
      <c r="M567" s="671">
        <v>5982.46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566</v>
      </c>
      <c r="B5" s="645" t="s">
        <v>567</v>
      </c>
      <c r="C5" s="646" t="s">
        <v>568</v>
      </c>
      <c r="D5" s="646" t="s">
        <v>568</v>
      </c>
      <c r="E5" s="646"/>
      <c r="F5" s="646" t="s">
        <v>568</v>
      </c>
      <c r="G5" s="646" t="s">
        <v>568</v>
      </c>
      <c r="H5" s="646" t="s">
        <v>568</v>
      </c>
      <c r="I5" s="647" t="s">
        <v>568</v>
      </c>
      <c r="J5" s="648" t="s">
        <v>74</v>
      </c>
    </row>
    <row r="6" spans="1:10" ht="14.4" customHeight="1" x14ac:dyDescent="0.3">
      <c r="A6" s="644" t="s">
        <v>566</v>
      </c>
      <c r="B6" s="645" t="s">
        <v>358</v>
      </c>
      <c r="C6" s="646">
        <v>2773.6911399999999</v>
      </c>
      <c r="D6" s="646">
        <v>3713.7570100000098</v>
      </c>
      <c r="E6" s="646"/>
      <c r="F6" s="646">
        <v>3333.3457800000037</v>
      </c>
      <c r="G6" s="646">
        <v>3646.130556225216</v>
      </c>
      <c r="H6" s="646">
        <v>-312.78477622521223</v>
      </c>
      <c r="I6" s="647">
        <v>0.91421459780391578</v>
      </c>
      <c r="J6" s="648" t="s">
        <v>1</v>
      </c>
    </row>
    <row r="7" spans="1:10" ht="14.4" customHeight="1" x14ac:dyDescent="0.3">
      <c r="A7" s="644" t="s">
        <v>566</v>
      </c>
      <c r="B7" s="645" t="s">
        <v>359</v>
      </c>
      <c r="C7" s="646">
        <v>103.90726000000001</v>
      </c>
      <c r="D7" s="646">
        <v>97.297039999999996</v>
      </c>
      <c r="E7" s="646"/>
      <c r="F7" s="646">
        <v>132.32489000000001</v>
      </c>
      <c r="G7" s="646">
        <v>104.4133684704705</v>
      </c>
      <c r="H7" s="646">
        <v>27.911521529529509</v>
      </c>
      <c r="I7" s="647">
        <v>1.2673175086523836</v>
      </c>
      <c r="J7" s="648" t="s">
        <v>1</v>
      </c>
    </row>
    <row r="8" spans="1:10" ht="14.4" customHeight="1" x14ac:dyDescent="0.3">
      <c r="A8" s="644" t="s">
        <v>566</v>
      </c>
      <c r="B8" s="645" t="s">
        <v>360</v>
      </c>
      <c r="C8" s="646">
        <v>91.523769999999999</v>
      </c>
      <c r="D8" s="646">
        <v>89.372859999999989</v>
      </c>
      <c r="E8" s="646"/>
      <c r="F8" s="646">
        <v>111.73253</v>
      </c>
      <c r="G8" s="646">
        <v>141.999995527344</v>
      </c>
      <c r="H8" s="646">
        <v>-30.267465527344001</v>
      </c>
      <c r="I8" s="647">
        <v>0.78684882760073327</v>
      </c>
      <c r="J8" s="648" t="s">
        <v>1</v>
      </c>
    </row>
    <row r="9" spans="1:10" ht="14.4" customHeight="1" x14ac:dyDescent="0.3">
      <c r="A9" s="644" t="s">
        <v>566</v>
      </c>
      <c r="B9" s="645" t="s">
        <v>361</v>
      </c>
      <c r="C9" s="646">
        <v>387.00508000000002</v>
      </c>
      <c r="D9" s="646">
        <v>419.08923999999996</v>
      </c>
      <c r="E9" s="646"/>
      <c r="F9" s="646">
        <v>629.26220999999998</v>
      </c>
      <c r="G9" s="646">
        <v>593.4999813061886</v>
      </c>
      <c r="H9" s="646">
        <v>35.76222869381138</v>
      </c>
      <c r="I9" s="647">
        <v>1.0602564950635804</v>
      </c>
      <c r="J9" s="648" t="s">
        <v>1</v>
      </c>
    </row>
    <row r="10" spans="1:10" ht="14.4" customHeight="1" x14ac:dyDescent="0.3">
      <c r="A10" s="644" t="s">
        <v>566</v>
      </c>
      <c r="B10" s="645" t="s">
        <v>362</v>
      </c>
      <c r="C10" s="646">
        <v>195.21694000000002</v>
      </c>
      <c r="D10" s="646">
        <v>225.59426000000002</v>
      </c>
      <c r="E10" s="646"/>
      <c r="F10" s="646">
        <v>182.82605999999998</v>
      </c>
      <c r="G10" s="646">
        <v>244.16665897600836</v>
      </c>
      <c r="H10" s="646">
        <v>-61.34059897600838</v>
      </c>
      <c r="I10" s="647">
        <v>0.74877569593956861</v>
      </c>
      <c r="J10" s="648" t="s">
        <v>1</v>
      </c>
    </row>
    <row r="11" spans="1:10" ht="14.4" customHeight="1" x14ac:dyDescent="0.3">
      <c r="A11" s="644" t="s">
        <v>566</v>
      </c>
      <c r="B11" s="645" t="s">
        <v>363</v>
      </c>
      <c r="C11" s="646">
        <v>1.4122000000000001</v>
      </c>
      <c r="D11" s="646">
        <v>3.3917999999999999</v>
      </c>
      <c r="E11" s="646"/>
      <c r="F11" s="646">
        <v>1.74386</v>
      </c>
      <c r="G11" s="646">
        <v>2.8333332440898329</v>
      </c>
      <c r="H11" s="646">
        <v>-1.0894732440898329</v>
      </c>
      <c r="I11" s="647">
        <v>0.61548001938620867</v>
      </c>
      <c r="J11" s="648" t="s">
        <v>1</v>
      </c>
    </row>
    <row r="12" spans="1:10" ht="14.4" customHeight="1" x14ac:dyDescent="0.3">
      <c r="A12" s="644" t="s">
        <v>566</v>
      </c>
      <c r="B12" s="645" t="s">
        <v>364</v>
      </c>
      <c r="C12" s="646">
        <v>95.437640000000002</v>
      </c>
      <c r="D12" s="646">
        <v>108.25803999999999</v>
      </c>
      <c r="E12" s="646"/>
      <c r="F12" s="646">
        <v>156.58509000000001</v>
      </c>
      <c r="G12" s="646">
        <v>138.4999956375853</v>
      </c>
      <c r="H12" s="646">
        <v>18.085094362414708</v>
      </c>
      <c r="I12" s="647">
        <v>1.1305783027584939</v>
      </c>
      <c r="J12" s="648" t="s">
        <v>1</v>
      </c>
    </row>
    <row r="13" spans="1:10" ht="14.4" customHeight="1" x14ac:dyDescent="0.3">
      <c r="A13" s="644" t="s">
        <v>566</v>
      </c>
      <c r="B13" s="645" t="s">
        <v>365</v>
      </c>
      <c r="C13" s="646">
        <v>47.118850000000002</v>
      </c>
      <c r="D13" s="646">
        <v>48.337000000000003</v>
      </c>
      <c r="E13" s="646"/>
      <c r="F13" s="646">
        <v>73.263500000000008</v>
      </c>
      <c r="G13" s="646">
        <v>67.999997858164676</v>
      </c>
      <c r="H13" s="646">
        <v>5.2635021418353318</v>
      </c>
      <c r="I13" s="647">
        <v>1.0774044457003369</v>
      </c>
      <c r="J13" s="648" t="s">
        <v>1</v>
      </c>
    </row>
    <row r="14" spans="1:10" ht="14.4" customHeight="1" x14ac:dyDescent="0.3">
      <c r="A14" s="644" t="s">
        <v>566</v>
      </c>
      <c r="B14" s="645" t="s">
        <v>366</v>
      </c>
      <c r="C14" s="646">
        <v>106.27717</v>
      </c>
      <c r="D14" s="646">
        <v>97.981319999999997</v>
      </c>
      <c r="E14" s="646"/>
      <c r="F14" s="646">
        <v>69.990980000000008</v>
      </c>
      <c r="G14" s="646">
        <v>100.8333301573275</v>
      </c>
      <c r="H14" s="646">
        <v>-30.842350157327488</v>
      </c>
      <c r="I14" s="647">
        <v>0.69412544335087412</v>
      </c>
      <c r="J14" s="648" t="s">
        <v>1</v>
      </c>
    </row>
    <row r="15" spans="1:10" ht="14.4" customHeight="1" x14ac:dyDescent="0.3">
      <c r="A15" s="644" t="s">
        <v>566</v>
      </c>
      <c r="B15" s="645" t="s">
        <v>367</v>
      </c>
      <c r="C15" s="646" t="s">
        <v>568</v>
      </c>
      <c r="D15" s="646" t="s">
        <v>568</v>
      </c>
      <c r="E15" s="646"/>
      <c r="F15" s="646">
        <v>5.3687700000000005</v>
      </c>
      <c r="G15" s="646">
        <v>0</v>
      </c>
      <c r="H15" s="646">
        <v>5.3687700000000005</v>
      </c>
      <c r="I15" s="647" t="s">
        <v>568</v>
      </c>
      <c r="J15" s="648" t="s">
        <v>1</v>
      </c>
    </row>
    <row r="16" spans="1:10" ht="14.4" customHeight="1" x14ac:dyDescent="0.3">
      <c r="A16" s="644" t="s">
        <v>566</v>
      </c>
      <c r="B16" s="645" t="s">
        <v>569</v>
      </c>
      <c r="C16" s="646">
        <v>3801.5900499999998</v>
      </c>
      <c r="D16" s="646">
        <v>4803.0785700000097</v>
      </c>
      <c r="E16" s="646"/>
      <c r="F16" s="646">
        <v>4696.4436700000024</v>
      </c>
      <c r="G16" s="646">
        <v>5040.3772174023943</v>
      </c>
      <c r="H16" s="646">
        <v>-343.93354740239192</v>
      </c>
      <c r="I16" s="647">
        <v>0.93176432386549801</v>
      </c>
      <c r="J16" s="648" t="s">
        <v>570</v>
      </c>
    </row>
    <row r="18" spans="1:10" ht="14.4" customHeight="1" x14ac:dyDescent="0.3">
      <c r="A18" s="644" t="s">
        <v>566</v>
      </c>
      <c r="B18" s="645" t="s">
        <v>567</v>
      </c>
      <c r="C18" s="646" t="s">
        <v>568</v>
      </c>
      <c r="D18" s="646" t="s">
        <v>568</v>
      </c>
      <c r="E18" s="646"/>
      <c r="F18" s="646" t="s">
        <v>568</v>
      </c>
      <c r="G18" s="646" t="s">
        <v>568</v>
      </c>
      <c r="H18" s="646" t="s">
        <v>568</v>
      </c>
      <c r="I18" s="647" t="s">
        <v>568</v>
      </c>
      <c r="J18" s="648" t="s">
        <v>74</v>
      </c>
    </row>
    <row r="19" spans="1:10" ht="14.4" customHeight="1" x14ac:dyDescent="0.3">
      <c r="A19" s="644" t="s">
        <v>571</v>
      </c>
      <c r="B19" s="645" t="s">
        <v>572</v>
      </c>
      <c r="C19" s="646" t="s">
        <v>568</v>
      </c>
      <c r="D19" s="646" t="s">
        <v>568</v>
      </c>
      <c r="E19" s="646"/>
      <c r="F19" s="646" t="s">
        <v>568</v>
      </c>
      <c r="G19" s="646" t="s">
        <v>568</v>
      </c>
      <c r="H19" s="646" t="s">
        <v>568</v>
      </c>
      <c r="I19" s="647" t="s">
        <v>568</v>
      </c>
      <c r="J19" s="648" t="s">
        <v>0</v>
      </c>
    </row>
    <row r="20" spans="1:10" ht="14.4" customHeight="1" x14ac:dyDescent="0.3">
      <c r="A20" s="644" t="s">
        <v>571</v>
      </c>
      <c r="B20" s="645" t="s">
        <v>358</v>
      </c>
      <c r="C20" s="646">
        <v>7.6982699999999999</v>
      </c>
      <c r="D20" s="646">
        <v>25.41948</v>
      </c>
      <c r="E20" s="646"/>
      <c r="F20" s="646">
        <v>19.1037</v>
      </c>
      <c r="G20" s="646">
        <v>15.782265824863002</v>
      </c>
      <c r="H20" s="646">
        <v>3.3214341751369982</v>
      </c>
      <c r="I20" s="647">
        <v>1.2104535693413865</v>
      </c>
      <c r="J20" s="648" t="s">
        <v>1</v>
      </c>
    </row>
    <row r="21" spans="1:10" ht="14.4" customHeight="1" x14ac:dyDescent="0.3">
      <c r="A21" s="644" t="s">
        <v>571</v>
      </c>
      <c r="B21" s="645" t="s">
        <v>359</v>
      </c>
      <c r="C21" s="646">
        <v>0</v>
      </c>
      <c r="D21" s="646">
        <v>0</v>
      </c>
      <c r="E21" s="646"/>
      <c r="F21" s="646">
        <v>0</v>
      </c>
      <c r="G21" s="646">
        <v>7.9239208611500009E-2</v>
      </c>
      <c r="H21" s="646">
        <v>-7.9239208611500009E-2</v>
      </c>
      <c r="I21" s="647">
        <v>0</v>
      </c>
      <c r="J21" s="648" t="s">
        <v>1</v>
      </c>
    </row>
    <row r="22" spans="1:10" ht="14.4" customHeight="1" x14ac:dyDescent="0.3">
      <c r="A22" s="644" t="s">
        <v>571</v>
      </c>
      <c r="B22" s="645" t="s">
        <v>360</v>
      </c>
      <c r="C22" s="646">
        <v>20.483039999999999</v>
      </c>
      <c r="D22" s="646">
        <v>15.813969999999999</v>
      </c>
      <c r="E22" s="646"/>
      <c r="F22" s="646">
        <v>27.159880000000001</v>
      </c>
      <c r="G22" s="646">
        <v>31.830623009788336</v>
      </c>
      <c r="H22" s="646">
        <v>-4.6707430097883353</v>
      </c>
      <c r="I22" s="647">
        <v>0.85326259532048676</v>
      </c>
      <c r="J22" s="648" t="s">
        <v>1</v>
      </c>
    </row>
    <row r="23" spans="1:10" ht="14.4" customHeight="1" x14ac:dyDescent="0.3">
      <c r="A23" s="644" t="s">
        <v>571</v>
      </c>
      <c r="B23" s="645" t="s">
        <v>361</v>
      </c>
      <c r="C23" s="646">
        <v>37.471989999999998</v>
      </c>
      <c r="D23" s="646">
        <v>42.196860000000001</v>
      </c>
      <c r="E23" s="646"/>
      <c r="F23" s="646">
        <v>101.10672</v>
      </c>
      <c r="G23" s="646">
        <v>74.746415906039331</v>
      </c>
      <c r="H23" s="646">
        <v>26.360304093960664</v>
      </c>
      <c r="I23" s="647">
        <v>1.3526631180162154</v>
      </c>
      <c r="J23" s="648" t="s">
        <v>1</v>
      </c>
    </row>
    <row r="24" spans="1:10" ht="14.4" customHeight="1" x14ac:dyDescent="0.3">
      <c r="A24" s="644" t="s">
        <v>571</v>
      </c>
      <c r="B24" s="645" t="s">
        <v>362</v>
      </c>
      <c r="C24" s="646">
        <v>15.603</v>
      </c>
      <c r="D24" s="646">
        <v>20.984000000000002</v>
      </c>
      <c r="E24" s="646"/>
      <c r="F24" s="646">
        <v>7.4549999999999992</v>
      </c>
      <c r="G24" s="646">
        <v>34.269549638474501</v>
      </c>
      <c r="H24" s="646">
        <v>-26.814549638474503</v>
      </c>
      <c r="I24" s="647">
        <v>0.21754006336955925</v>
      </c>
      <c r="J24" s="648" t="s">
        <v>1</v>
      </c>
    </row>
    <row r="25" spans="1:10" ht="14.4" customHeight="1" x14ac:dyDescent="0.3">
      <c r="A25" s="644" t="s">
        <v>571</v>
      </c>
      <c r="B25" s="645" t="s">
        <v>363</v>
      </c>
      <c r="C25" s="646">
        <v>0</v>
      </c>
      <c r="D25" s="646">
        <v>1.9796</v>
      </c>
      <c r="E25" s="646"/>
      <c r="F25" s="646">
        <v>1.74386</v>
      </c>
      <c r="G25" s="646">
        <v>0.70550243692866665</v>
      </c>
      <c r="H25" s="646">
        <v>1.0383575630713333</v>
      </c>
      <c r="I25" s="647">
        <v>2.4717986908616756</v>
      </c>
      <c r="J25" s="648" t="s">
        <v>1</v>
      </c>
    </row>
    <row r="26" spans="1:10" ht="14.4" customHeight="1" x14ac:dyDescent="0.3">
      <c r="A26" s="644" t="s">
        <v>571</v>
      </c>
      <c r="B26" s="645" t="s">
        <v>364</v>
      </c>
      <c r="C26" s="646">
        <v>13.5395</v>
      </c>
      <c r="D26" s="646">
        <v>10.3552</v>
      </c>
      <c r="E26" s="646"/>
      <c r="F26" s="646">
        <v>12.14987</v>
      </c>
      <c r="G26" s="646">
        <v>26.695177448950165</v>
      </c>
      <c r="H26" s="646">
        <v>-14.545307448950165</v>
      </c>
      <c r="I26" s="647">
        <v>0.45513351702697952</v>
      </c>
      <c r="J26" s="648" t="s">
        <v>1</v>
      </c>
    </row>
    <row r="27" spans="1:10" ht="14.4" customHeight="1" x14ac:dyDescent="0.3">
      <c r="A27" s="644" t="s">
        <v>571</v>
      </c>
      <c r="B27" s="645" t="s">
        <v>365</v>
      </c>
      <c r="C27" s="646">
        <v>14.6205</v>
      </c>
      <c r="D27" s="646">
        <v>5.3305000000000007</v>
      </c>
      <c r="E27" s="646"/>
      <c r="F27" s="646">
        <v>25.346</v>
      </c>
      <c r="G27" s="646">
        <v>18.8843763617365</v>
      </c>
      <c r="H27" s="646">
        <v>6.4616236382635002</v>
      </c>
      <c r="I27" s="647">
        <v>1.3421677006690056</v>
      </c>
      <c r="J27" s="648" t="s">
        <v>1</v>
      </c>
    </row>
    <row r="28" spans="1:10" ht="14.4" customHeight="1" x14ac:dyDescent="0.3">
      <c r="A28" s="644" t="s">
        <v>571</v>
      </c>
      <c r="B28" s="645" t="s">
        <v>366</v>
      </c>
      <c r="C28" s="646">
        <v>7.1877499999999994</v>
      </c>
      <c r="D28" s="646">
        <v>34.282740000000004</v>
      </c>
      <c r="E28" s="646"/>
      <c r="F28" s="646">
        <v>30.17606</v>
      </c>
      <c r="G28" s="646">
        <v>31.885875483554667</v>
      </c>
      <c r="H28" s="646">
        <v>-1.7098154835546673</v>
      </c>
      <c r="I28" s="647">
        <v>0.94637702563831072</v>
      </c>
      <c r="J28" s="648" t="s">
        <v>1</v>
      </c>
    </row>
    <row r="29" spans="1:10" ht="14.4" customHeight="1" x14ac:dyDescent="0.3">
      <c r="A29" s="644" t="s">
        <v>571</v>
      </c>
      <c r="B29" s="645" t="s">
        <v>367</v>
      </c>
      <c r="C29" s="646" t="s">
        <v>568</v>
      </c>
      <c r="D29" s="646" t="s">
        <v>568</v>
      </c>
      <c r="E29" s="646"/>
      <c r="F29" s="646">
        <v>3.6661999999999999</v>
      </c>
      <c r="G29" s="646">
        <v>0</v>
      </c>
      <c r="H29" s="646">
        <v>3.6661999999999999</v>
      </c>
      <c r="I29" s="647" t="s">
        <v>568</v>
      </c>
      <c r="J29" s="648" t="s">
        <v>1</v>
      </c>
    </row>
    <row r="30" spans="1:10" ht="14.4" customHeight="1" x14ac:dyDescent="0.3">
      <c r="A30" s="644" t="s">
        <v>571</v>
      </c>
      <c r="B30" s="645" t="s">
        <v>573</v>
      </c>
      <c r="C30" s="646">
        <v>116.60405</v>
      </c>
      <c r="D30" s="646">
        <v>156.36234999999999</v>
      </c>
      <c r="E30" s="646"/>
      <c r="F30" s="646">
        <v>227.90729000000002</v>
      </c>
      <c r="G30" s="646">
        <v>234.87902531894665</v>
      </c>
      <c r="H30" s="646">
        <v>-6.971735318946628</v>
      </c>
      <c r="I30" s="647">
        <v>0.97031776119864432</v>
      </c>
      <c r="J30" s="648" t="s">
        <v>574</v>
      </c>
    </row>
    <row r="31" spans="1:10" ht="14.4" customHeight="1" x14ac:dyDescent="0.3">
      <c r="A31" s="644" t="s">
        <v>568</v>
      </c>
      <c r="B31" s="645" t="s">
        <v>568</v>
      </c>
      <c r="C31" s="646" t="s">
        <v>568</v>
      </c>
      <c r="D31" s="646" t="s">
        <v>568</v>
      </c>
      <c r="E31" s="646"/>
      <c r="F31" s="646" t="s">
        <v>568</v>
      </c>
      <c r="G31" s="646" t="s">
        <v>568</v>
      </c>
      <c r="H31" s="646" t="s">
        <v>568</v>
      </c>
      <c r="I31" s="647" t="s">
        <v>568</v>
      </c>
      <c r="J31" s="648" t="s">
        <v>575</v>
      </c>
    </row>
    <row r="32" spans="1:10" ht="14.4" customHeight="1" x14ac:dyDescent="0.3">
      <c r="A32" s="644" t="s">
        <v>576</v>
      </c>
      <c r="B32" s="645" t="s">
        <v>577</v>
      </c>
      <c r="C32" s="646" t="s">
        <v>568</v>
      </c>
      <c r="D32" s="646" t="s">
        <v>568</v>
      </c>
      <c r="E32" s="646"/>
      <c r="F32" s="646" t="s">
        <v>568</v>
      </c>
      <c r="G32" s="646" t="s">
        <v>568</v>
      </c>
      <c r="H32" s="646" t="s">
        <v>568</v>
      </c>
      <c r="I32" s="647" t="s">
        <v>568</v>
      </c>
      <c r="J32" s="648" t="s">
        <v>0</v>
      </c>
    </row>
    <row r="33" spans="1:10" ht="14.4" customHeight="1" x14ac:dyDescent="0.3">
      <c r="A33" s="644" t="s">
        <v>576</v>
      </c>
      <c r="B33" s="645" t="s">
        <v>358</v>
      </c>
      <c r="C33" s="646">
        <v>8.2317</v>
      </c>
      <c r="D33" s="646">
        <v>6.9453300000000002</v>
      </c>
      <c r="E33" s="646"/>
      <c r="F33" s="646">
        <v>2.7896099999999997</v>
      </c>
      <c r="G33" s="646">
        <v>3.1996370435656663</v>
      </c>
      <c r="H33" s="646">
        <v>-0.41002704356566655</v>
      </c>
      <c r="I33" s="647">
        <v>0.87185201384319089</v>
      </c>
      <c r="J33" s="648" t="s">
        <v>1</v>
      </c>
    </row>
    <row r="34" spans="1:10" ht="14.4" customHeight="1" x14ac:dyDescent="0.3">
      <c r="A34" s="644" t="s">
        <v>576</v>
      </c>
      <c r="B34" s="645" t="s">
        <v>359</v>
      </c>
      <c r="C34" s="646">
        <v>0.129</v>
      </c>
      <c r="D34" s="646">
        <v>0.34399999999999997</v>
      </c>
      <c r="E34" s="646"/>
      <c r="F34" s="646">
        <v>0.20500000000000002</v>
      </c>
      <c r="G34" s="646">
        <v>0.41513450786133332</v>
      </c>
      <c r="H34" s="646">
        <v>-0.21013450786133331</v>
      </c>
      <c r="I34" s="647">
        <v>0.49381585032790343</v>
      </c>
      <c r="J34" s="648" t="s">
        <v>1</v>
      </c>
    </row>
    <row r="35" spans="1:10" ht="14.4" customHeight="1" x14ac:dyDescent="0.3">
      <c r="A35" s="644" t="s">
        <v>576</v>
      </c>
      <c r="B35" s="645" t="s">
        <v>360</v>
      </c>
      <c r="C35" s="646">
        <v>11.698150000000002</v>
      </c>
      <c r="D35" s="646">
        <v>9.8544</v>
      </c>
      <c r="E35" s="646"/>
      <c r="F35" s="646">
        <v>21.76341</v>
      </c>
      <c r="G35" s="646">
        <v>19.093357839144165</v>
      </c>
      <c r="H35" s="646">
        <v>2.6700521608558354</v>
      </c>
      <c r="I35" s="647">
        <v>1.1398419378796663</v>
      </c>
      <c r="J35" s="648" t="s">
        <v>1</v>
      </c>
    </row>
    <row r="36" spans="1:10" ht="14.4" customHeight="1" x14ac:dyDescent="0.3">
      <c r="A36" s="644" t="s">
        <v>576</v>
      </c>
      <c r="B36" s="645" t="s">
        <v>361</v>
      </c>
      <c r="C36" s="646">
        <v>35.514510000000001</v>
      </c>
      <c r="D36" s="646">
        <v>48.864909999999995</v>
      </c>
      <c r="E36" s="646"/>
      <c r="F36" s="646">
        <v>67.439959999999999</v>
      </c>
      <c r="G36" s="646">
        <v>65.824301336183666</v>
      </c>
      <c r="H36" s="646">
        <v>1.6156586638163333</v>
      </c>
      <c r="I36" s="647">
        <v>1.0245450180407492</v>
      </c>
      <c r="J36" s="648" t="s">
        <v>1</v>
      </c>
    </row>
    <row r="37" spans="1:10" ht="14.4" customHeight="1" x14ac:dyDescent="0.3">
      <c r="A37" s="644" t="s">
        <v>576</v>
      </c>
      <c r="B37" s="645" t="s">
        <v>362</v>
      </c>
      <c r="C37" s="646">
        <v>4.7709999999999999</v>
      </c>
      <c r="D37" s="646">
        <v>2.2170000000000001</v>
      </c>
      <c r="E37" s="646"/>
      <c r="F37" s="646">
        <v>7.5880000000000001</v>
      </c>
      <c r="G37" s="646">
        <v>5.3402157176534999</v>
      </c>
      <c r="H37" s="646">
        <v>2.2477842823465002</v>
      </c>
      <c r="I37" s="647">
        <v>1.420916382631483</v>
      </c>
      <c r="J37" s="648" t="s">
        <v>1</v>
      </c>
    </row>
    <row r="38" spans="1:10" ht="14.4" customHeight="1" x14ac:dyDescent="0.3">
      <c r="A38" s="644" t="s">
        <v>576</v>
      </c>
      <c r="B38" s="645" t="s">
        <v>364</v>
      </c>
      <c r="C38" s="646">
        <v>66.3185</v>
      </c>
      <c r="D38" s="646">
        <v>71.083699999999993</v>
      </c>
      <c r="E38" s="646"/>
      <c r="F38" s="646">
        <v>102.902</v>
      </c>
      <c r="G38" s="646">
        <v>93.900530469629004</v>
      </c>
      <c r="H38" s="646">
        <v>9.0014695303709971</v>
      </c>
      <c r="I38" s="647">
        <v>1.095861753765943</v>
      </c>
      <c r="J38" s="648" t="s">
        <v>1</v>
      </c>
    </row>
    <row r="39" spans="1:10" ht="14.4" customHeight="1" x14ac:dyDescent="0.3">
      <c r="A39" s="644" t="s">
        <v>576</v>
      </c>
      <c r="B39" s="645" t="s">
        <v>365</v>
      </c>
      <c r="C39" s="646">
        <v>2.6218500000000002</v>
      </c>
      <c r="D39" s="646">
        <v>2.7050000000000001</v>
      </c>
      <c r="E39" s="646"/>
      <c r="F39" s="646">
        <v>4.26</v>
      </c>
      <c r="G39" s="646">
        <v>6.9787755485715008</v>
      </c>
      <c r="H39" s="646">
        <v>-2.7187755485715011</v>
      </c>
      <c r="I39" s="647">
        <v>0.61042226825477819</v>
      </c>
      <c r="J39" s="648" t="s">
        <v>1</v>
      </c>
    </row>
    <row r="40" spans="1:10" ht="14.4" customHeight="1" x14ac:dyDescent="0.3">
      <c r="A40" s="644" t="s">
        <v>576</v>
      </c>
      <c r="B40" s="645" t="s">
        <v>578</v>
      </c>
      <c r="C40" s="646">
        <v>129.28470999999999</v>
      </c>
      <c r="D40" s="646">
        <v>142.01434</v>
      </c>
      <c r="E40" s="646"/>
      <c r="F40" s="646">
        <v>206.94797999999997</v>
      </c>
      <c r="G40" s="646">
        <v>194.75195246260881</v>
      </c>
      <c r="H40" s="646">
        <v>12.19602753739116</v>
      </c>
      <c r="I40" s="647">
        <v>1.0626233903340851</v>
      </c>
      <c r="J40" s="648" t="s">
        <v>574</v>
      </c>
    </row>
    <row r="41" spans="1:10" ht="14.4" customHeight="1" x14ac:dyDescent="0.3">
      <c r="A41" s="644" t="s">
        <v>568</v>
      </c>
      <c r="B41" s="645" t="s">
        <v>568</v>
      </c>
      <c r="C41" s="646" t="s">
        <v>568</v>
      </c>
      <c r="D41" s="646" t="s">
        <v>568</v>
      </c>
      <c r="E41" s="646"/>
      <c r="F41" s="646" t="s">
        <v>568</v>
      </c>
      <c r="G41" s="646" t="s">
        <v>568</v>
      </c>
      <c r="H41" s="646" t="s">
        <v>568</v>
      </c>
      <c r="I41" s="647" t="s">
        <v>568</v>
      </c>
      <c r="J41" s="648" t="s">
        <v>575</v>
      </c>
    </row>
    <row r="42" spans="1:10" ht="14.4" customHeight="1" x14ac:dyDescent="0.3">
      <c r="A42" s="644" t="s">
        <v>579</v>
      </c>
      <c r="B42" s="645" t="s">
        <v>580</v>
      </c>
      <c r="C42" s="646" t="s">
        <v>568</v>
      </c>
      <c r="D42" s="646" t="s">
        <v>568</v>
      </c>
      <c r="E42" s="646"/>
      <c r="F42" s="646" t="s">
        <v>568</v>
      </c>
      <c r="G42" s="646" t="s">
        <v>568</v>
      </c>
      <c r="H42" s="646" t="s">
        <v>568</v>
      </c>
      <c r="I42" s="647" t="s">
        <v>568</v>
      </c>
      <c r="J42" s="648" t="s">
        <v>0</v>
      </c>
    </row>
    <row r="43" spans="1:10" ht="14.4" customHeight="1" x14ac:dyDescent="0.3">
      <c r="A43" s="644" t="s">
        <v>579</v>
      </c>
      <c r="B43" s="645" t="s">
        <v>358</v>
      </c>
      <c r="C43" s="646">
        <v>14.906000000000001</v>
      </c>
      <c r="D43" s="646">
        <v>33.169399999999996</v>
      </c>
      <c r="E43" s="646"/>
      <c r="F43" s="646">
        <v>17.940549999999998</v>
      </c>
      <c r="G43" s="646">
        <v>18.982357541548499</v>
      </c>
      <c r="H43" s="646">
        <v>-1.0418075415485006</v>
      </c>
      <c r="I43" s="647">
        <v>0.94511706255304706</v>
      </c>
      <c r="J43" s="648" t="s">
        <v>1</v>
      </c>
    </row>
    <row r="44" spans="1:10" ht="14.4" customHeight="1" x14ac:dyDescent="0.3">
      <c r="A44" s="644" t="s">
        <v>579</v>
      </c>
      <c r="B44" s="645" t="s">
        <v>359</v>
      </c>
      <c r="C44" s="646">
        <v>0</v>
      </c>
      <c r="D44" s="646">
        <v>0</v>
      </c>
      <c r="E44" s="646"/>
      <c r="F44" s="646">
        <v>0</v>
      </c>
      <c r="G44" s="646">
        <v>0.37805542932183328</v>
      </c>
      <c r="H44" s="646">
        <v>-0.37805542932183328</v>
      </c>
      <c r="I44" s="647">
        <v>0</v>
      </c>
      <c r="J44" s="648" t="s">
        <v>1</v>
      </c>
    </row>
    <row r="45" spans="1:10" ht="14.4" customHeight="1" x14ac:dyDescent="0.3">
      <c r="A45" s="644" t="s">
        <v>579</v>
      </c>
      <c r="B45" s="645" t="s">
        <v>360</v>
      </c>
      <c r="C45" s="646">
        <v>22.792850000000001</v>
      </c>
      <c r="D45" s="646">
        <v>22.846080000000001</v>
      </c>
      <c r="E45" s="646"/>
      <c r="F45" s="646">
        <v>23.967509999999997</v>
      </c>
      <c r="G45" s="646">
        <v>41.505335647782665</v>
      </c>
      <c r="H45" s="646">
        <v>-17.537825647782668</v>
      </c>
      <c r="I45" s="647">
        <v>0.57745611801311647</v>
      </c>
      <c r="J45" s="648" t="s">
        <v>1</v>
      </c>
    </row>
    <row r="46" spans="1:10" ht="14.4" customHeight="1" x14ac:dyDescent="0.3">
      <c r="A46" s="644" t="s">
        <v>579</v>
      </c>
      <c r="B46" s="645" t="s">
        <v>361</v>
      </c>
      <c r="C46" s="646">
        <v>65.830060000000003</v>
      </c>
      <c r="D46" s="646">
        <v>75.630200000000002</v>
      </c>
      <c r="E46" s="646"/>
      <c r="F46" s="646">
        <v>81.512810000000002</v>
      </c>
      <c r="G46" s="646">
        <v>85.368870758426667</v>
      </c>
      <c r="H46" s="646">
        <v>-3.8560607584266648</v>
      </c>
      <c r="I46" s="647">
        <v>0.95483059897397038</v>
      </c>
      <c r="J46" s="648" t="s">
        <v>1</v>
      </c>
    </row>
    <row r="47" spans="1:10" ht="14.4" customHeight="1" x14ac:dyDescent="0.3">
      <c r="A47" s="644" t="s">
        <v>579</v>
      </c>
      <c r="B47" s="645" t="s">
        <v>362</v>
      </c>
      <c r="C47" s="646">
        <v>73.062939999999998</v>
      </c>
      <c r="D47" s="646">
        <v>32.046559999999999</v>
      </c>
      <c r="E47" s="646"/>
      <c r="F47" s="646">
        <v>19.913119999999999</v>
      </c>
      <c r="G47" s="646">
        <v>46.550008740393999</v>
      </c>
      <c r="H47" s="646">
        <v>-26.636888740393999</v>
      </c>
      <c r="I47" s="647">
        <v>0.42777908186986635</v>
      </c>
      <c r="J47" s="648" t="s">
        <v>1</v>
      </c>
    </row>
    <row r="48" spans="1:10" ht="14.4" customHeight="1" x14ac:dyDescent="0.3">
      <c r="A48" s="644" t="s">
        <v>579</v>
      </c>
      <c r="B48" s="645" t="s">
        <v>363</v>
      </c>
      <c r="C48" s="646">
        <v>1.4122000000000001</v>
      </c>
      <c r="D48" s="646">
        <v>1.4121999999999999</v>
      </c>
      <c r="E48" s="646"/>
      <c r="F48" s="646">
        <v>0</v>
      </c>
      <c r="G48" s="646">
        <v>1.7251859228428332</v>
      </c>
      <c r="H48" s="646">
        <v>-1.7251859228428332</v>
      </c>
      <c r="I48" s="647">
        <v>0</v>
      </c>
      <c r="J48" s="648" t="s">
        <v>1</v>
      </c>
    </row>
    <row r="49" spans="1:10" ht="14.4" customHeight="1" x14ac:dyDescent="0.3">
      <c r="A49" s="644" t="s">
        <v>579</v>
      </c>
      <c r="B49" s="645" t="s">
        <v>364</v>
      </c>
      <c r="C49" s="646">
        <v>13.581340000000001</v>
      </c>
      <c r="D49" s="646">
        <v>17.060140000000001</v>
      </c>
      <c r="E49" s="646"/>
      <c r="F49" s="646">
        <v>38.352630000000005</v>
      </c>
      <c r="G49" s="646">
        <v>12.744254003310999</v>
      </c>
      <c r="H49" s="646">
        <v>25.608375996689006</v>
      </c>
      <c r="I49" s="647">
        <v>3.0094056497960464</v>
      </c>
      <c r="J49" s="648" t="s">
        <v>1</v>
      </c>
    </row>
    <row r="50" spans="1:10" ht="14.4" customHeight="1" x14ac:dyDescent="0.3">
      <c r="A50" s="644" t="s">
        <v>579</v>
      </c>
      <c r="B50" s="645" t="s">
        <v>365</v>
      </c>
      <c r="C50" s="646">
        <v>9.025500000000001</v>
      </c>
      <c r="D50" s="646">
        <v>13.9605</v>
      </c>
      <c r="E50" s="646"/>
      <c r="F50" s="646">
        <v>15.66</v>
      </c>
      <c r="G50" s="646">
        <v>16.608850933439001</v>
      </c>
      <c r="H50" s="646">
        <v>-0.94885093343900095</v>
      </c>
      <c r="I50" s="647">
        <v>0.94287076588009733</v>
      </c>
      <c r="J50" s="648" t="s">
        <v>1</v>
      </c>
    </row>
    <row r="51" spans="1:10" ht="14.4" customHeight="1" x14ac:dyDescent="0.3">
      <c r="A51" s="644" t="s">
        <v>579</v>
      </c>
      <c r="B51" s="645" t="s">
        <v>366</v>
      </c>
      <c r="C51" s="646">
        <v>64.889800000000008</v>
      </c>
      <c r="D51" s="646">
        <v>47.89893</v>
      </c>
      <c r="E51" s="646"/>
      <c r="F51" s="646">
        <v>34.126980000000003</v>
      </c>
      <c r="G51" s="646">
        <v>61.197495568062664</v>
      </c>
      <c r="H51" s="646">
        <v>-27.07051556806266</v>
      </c>
      <c r="I51" s="647">
        <v>0.55765321249208055</v>
      </c>
      <c r="J51" s="648" t="s">
        <v>1</v>
      </c>
    </row>
    <row r="52" spans="1:10" ht="14.4" customHeight="1" x14ac:dyDescent="0.3">
      <c r="A52" s="644" t="s">
        <v>579</v>
      </c>
      <c r="B52" s="645" t="s">
        <v>367</v>
      </c>
      <c r="C52" s="646" t="s">
        <v>568</v>
      </c>
      <c r="D52" s="646" t="s">
        <v>568</v>
      </c>
      <c r="E52" s="646"/>
      <c r="F52" s="646">
        <v>1.3568800000000001</v>
      </c>
      <c r="G52" s="646">
        <v>0</v>
      </c>
      <c r="H52" s="646">
        <v>1.3568800000000001</v>
      </c>
      <c r="I52" s="647" t="s">
        <v>568</v>
      </c>
      <c r="J52" s="648" t="s">
        <v>1</v>
      </c>
    </row>
    <row r="53" spans="1:10" ht="14.4" customHeight="1" x14ac:dyDescent="0.3">
      <c r="A53" s="644" t="s">
        <v>579</v>
      </c>
      <c r="B53" s="645" t="s">
        <v>581</v>
      </c>
      <c r="C53" s="646">
        <v>265.50069000000002</v>
      </c>
      <c r="D53" s="646">
        <v>244.02401</v>
      </c>
      <c r="E53" s="646"/>
      <c r="F53" s="646">
        <v>232.83047999999999</v>
      </c>
      <c r="G53" s="646">
        <v>285.06041454512916</v>
      </c>
      <c r="H53" s="646">
        <v>-52.229934545129169</v>
      </c>
      <c r="I53" s="647">
        <v>0.81677591177129083</v>
      </c>
      <c r="J53" s="648" t="s">
        <v>574</v>
      </c>
    </row>
    <row r="54" spans="1:10" ht="14.4" customHeight="1" x14ac:dyDescent="0.3">
      <c r="A54" s="644" t="s">
        <v>568</v>
      </c>
      <c r="B54" s="645" t="s">
        <v>568</v>
      </c>
      <c r="C54" s="646" t="s">
        <v>568</v>
      </c>
      <c r="D54" s="646" t="s">
        <v>568</v>
      </c>
      <c r="E54" s="646"/>
      <c r="F54" s="646" t="s">
        <v>568</v>
      </c>
      <c r="G54" s="646" t="s">
        <v>568</v>
      </c>
      <c r="H54" s="646" t="s">
        <v>568</v>
      </c>
      <c r="I54" s="647" t="s">
        <v>568</v>
      </c>
      <c r="J54" s="648" t="s">
        <v>575</v>
      </c>
    </row>
    <row r="55" spans="1:10" ht="14.4" customHeight="1" x14ac:dyDescent="0.3">
      <c r="A55" s="644" t="s">
        <v>582</v>
      </c>
      <c r="B55" s="645" t="s">
        <v>583</v>
      </c>
      <c r="C55" s="646" t="s">
        <v>568</v>
      </c>
      <c r="D55" s="646" t="s">
        <v>568</v>
      </c>
      <c r="E55" s="646"/>
      <c r="F55" s="646" t="s">
        <v>568</v>
      </c>
      <c r="G55" s="646" t="s">
        <v>568</v>
      </c>
      <c r="H55" s="646" t="s">
        <v>568</v>
      </c>
      <c r="I55" s="647" t="s">
        <v>568</v>
      </c>
      <c r="J55" s="648" t="s">
        <v>0</v>
      </c>
    </row>
    <row r="56" spans="1:10" ht="14.4" customHeight="1" x14ac:dyDescent="0.3">
      <c r="A56" s="644" t="s">
        <v>582</v>
      </c>
      <c r="B56" s="645" t="s">
        <v>358</v>
      </c>
      <c r="C56" s="646">
        <v>61.871929999999999</v>
      </c>
      <c r="D56" s="646">
        <v>6.8437599999999996</v>
      </c>
      <c r="E56" s="646"/>
      <c r="F56" s="646">
        <v>6.3398899999999996</v>
      </c>
      <c r="G56" s="646">
        <v>12.833075726193499</v>
      </c>
      <c r="H56" s="646">
        <v>-6.4931857261934995</v>
      </c>
      <c r="I56" s="647">
        <v>0.49402731934790156</v>
      </c>
      <c r="J56" s="648" t="s">
        <v>1</v>
      </c>
    </row>
    <row r="57" spans="1:10" ht="14.4" customHeight="1" x14ac:dyDescent="0.3">
      <c r="A57" s="644" t="s">
        <v>582</v>
      </c>
      <c r="B57" s="645" t="s">
        <v>359</v>
      </c>
      <c r="C57" s="646">
        <v>0.93</v>
      </c>
      <c r="D57" s="646">
        <v>0.29749999999999999</v>
      </c>
      <c r="E57" s="646"/>
      <c r="F57" s="646">
        <v>0.16503999999999999</v>
      </c>
      <c r="G57" s="646">
        <v>0.20760924609200002</v>
      </c>
      <c r="H57" s="646">
        <v>-4.2569246092000024E-2</v>
      </c>
      <c r="I57" s="647">
        <v>0.79495496037235314</v>
      </c>
      <c r="J57" s="648" t="s">
        <v>1</v>
      </c>
    </row>
    <row r="58" spans="1:10" ht="14.4" customHeight="1" x14ac:dyDescent="0.3">
      <c r="A58" s="644" t="s">
        <v>582</v>
      </c>
      <c r="B58" s="645" t="s">
        <v>360</v>
      </c>
      <c r="C58" s="646">
        <v>21.170929999999998</v>
      </c>
      <c r="D58" s="646">
        <v>35.376010000000001</v>
      </c>
      <c r="E58" s="646"/>
      <c r="F58" s="646">
        <v>34.586770000000001</v>
      </c>
      <c r="G58" s="646">
        <v>36.962835226336004</v>
      </c>
      <c r="H58" s="646">
        <v>-2.3760652263360029</v>
      </c>
      <c r="I58" s="647">
        <v>0.93571745208973967</v>
      </c>
      <c r="J58" s="648" t="s">
        <v>1</v>
      </c>
    </row>
    <row r="59" spans="1:10" ht="14.4" customHeight="1" x14ac:dyDescent="0.3">
      <c r="A59" s="644" t="s">
        <v>582</v>
      </c>
      <c r="B59" s="645" t="s">
        <v>361</v>
      </c>
      <c r="C59" s="646">
        <v>100.59608</v>
      </c>
      <c r="D59" s="646">
        <v>87.703769999999992</v>
      </c>
      <c r="E59" s="646"/>
      <c r="F59" s="646">
        <v>113.50154000000001</v>
      </c>
      <c r="G59" s="646">
        <v>110.57249599094483</v>
      </c>
      <c r="H59" s="646">
        <v>2.9290440090551755</v>
      </c>
      <c r="I59" s="647">
        <v>1.0264898063736849</v>
      </c>
      <c r="J59" s="648" t="s">
        <v>1</v>
      </c>
    </row>
    <row r="60" spans="1:10" ht="14.4" customHeight="1" x14ac:dyDescent="0.3">
      <c r="A60" s="644" t="s">
        <v>582</v>
      </c>
      <c r="B60" s="645" t="s">
        <v>362</v>
      </c>
      <c r="C60" s="646">
        <v>25.189999999999998</v>
      </c>
      <c r="D60" s="646">
        <v>36.097200000000001</v>
      </c>
      <c r="E60" s="646"/>
      <c r="F60" s="646">
        <v>26.990940000000002</v>
      </c>
      <c r="G60" s="646">
        <v>46.182078858992007</v>
      </c>
      <c r="H60" s="646">
        <v>-19.191138858992005</v>
      </c>
      <c r="I60" s="647">
        <v>0.58444618923309166</v>
      </c>
      <c r="J60" s="648" t="s">
        <v>1</v>
      </c>
    </row>
    <row r="61" spans="1:10" ht="14.4" customHeight="1" x14ac:dyDescent="0.3">
      <c r="A61" s="644" t="s">
        <v>582</v>
      </c>
      <c r="B61" s="645" t="s">
        <v>363</v>
      </c>
      <c r="C61" s="646" t="s">
        <v>568</v>
      </c>
      <c r="D61" s="646">
        <v>0</v>
      </c>
      <c r="E61" s="646"/>
      <c r="F61" s="646">
        <v>0</v>
      </c>
      <c r="G61" s="646">
        <v>0.40264488431833328</v>
      </c>
      <c r="H61" s="646">
        <v>-0.40264488431833328</v>
      </c>
      <c r="I61" s="647">
        <v>0</v>
      </c>
      <c r="J61" s="648" t="s">
        <v>1</v>
      </c>
    </row>
    <row r="62" spans="1:10" ht="14.4" customHeight="1" x14ac:dyDescent="0.3">
      <c r="A62" s="644" t="s">
        <v>582</v>
      </c>
      <c r="B62" s="645" t="s">
        <v>364</v>
      </c>
      <c r="C62" s="646">
        <v>1.9683000000000002</v>
      </c>
      <c r="D62" s="646">
        <v>9.6980000000000004</v>
      </c>
      <c r="E62" s="646"/>
      <c r="F62" s="646">
        <v>3.1805899999999996</v>
      </c>
      <c r="G62" s="646">
        <v>4.2862110980071666</v>
      </c>
      <c r="H62" s="646">
        <v>-1.105621098007167</v>
      </c>
      <c r="I62" s="647">
        <v>0.74205164591141692</v>
      </c>
      <c r="J62" s="648" t="s">
        <v>1</v>
      </c>
    </row>
    <row r="63" spans="1:10" ht="14.4" customHeight="1" x14ac:dyDescent="0.3">
      <c r="A63" s="644" t="s">
        <v>582</v>
      </c>
      <c r="B63" s="645" t="s">
        <v>365</v>
      </c>
      <c r="C63" s="646">
        <v>16.536000000000001</v>
      </c>
      <c r="D63" s="646">
        <v>20.530999999999999</v>
      </c>
      <c r="E63" s="646"/>
      <c r="F63" s="646">
        <v>22.601500000000001</v>
      </c>
      <c r="G63" s="646">
        <v>19.279821819377002</v>
      </c>
      <c r="H63" s="646">
        <v>3.3216781806229996</v>
      </c>
      <c r="I63" s="647">
        <v>1.1722878049259033</v>
      </c>
      <c r="J63" s="648" t="s">
        <v>1</v>
      </c>
    </row>
    <row r="64" spans="1:10" ht="14.4" customHeight="1" x14ac:dyDescent="0.3">
      <c r="A64" s="644" t="s">
        <v>582</v>
      </c>
      <c r="B64" s="645" t="s">
        <v>366</v>
      </c>
      <c r="C64" s="646">
        <v>24.99962</v>
      </c>
      <c r="D64" s="646">
        <v>15.79965</v>
      </c>
      <c r="E64" s="646"/>
      <c r="F64" s="646">
        <v>5.6879400000000002</v>
      </c>
      <c r="G64" s="646">
        <v>7.7499591057101673</v>
      </c>
      <c r="H64" s="646">
        <v>-2.0620191057101671</v>
      </c>
      <c r="I64" s="647">
        <v>0.73393161465963452</v>
      </c>
      <c r="J64" s="648" t="s">
        <v>1</v>
      </c>
    </row>
    <row r="65" spans="1:10" ht="14.4" customHeight="1" x14ac:dyDescent="0.3">
      <c r="A65" s="644" t="s">
        <v>582</v>
      </c>
      <c r="B65" s="645" t="s">
        <v>367</v>
      </c>
      <c r="C65" s="646" t="s">
        <v>568</v>
      </c>
      <c r="D65" s="646" t="s">
        <v>568</v>
      </c>
      <c r="E65" s="646"/>
      <c r="F65" s="646">
        <v>0.34569</v>
      </c>
      <c r="G65" s="646">
        <v>0</v>
      </c>
      <c r="H65" s="646">
        <v>0.34569</v>
      </c>
      <c r="I65" s="647" t="s">
        <v>568</v>
      </c>
      <c r="J65" s="648" t="s">
        <v>1</v>
      </c>
    </row>
    <row r="66" spans="1:10" ht="14.4" customHeight="1" x14ac:dyDescent="0.3">
      <c r="A66" s="644" t="s">
        <v>582</v>
      </c>
      <c r="B66" s="645" t="s">
        <v>584</v>
      </c>
      <c r="C66" s="646">
        <v>253.26285999999999</v>
      </c>
      <c r="D66" s="646">
        <v>212.34689000000003</v>
      </c>
      <c r="E66" s="646"/>
      <c r="F66" s="646">
        <v>213.39989999999997</v>
      </c>
      <c r="G66" s="646">
        <v>238.47673195597099</v>
      </c>
      <c r="H66" s="646">
        <v>-25.076831955971016</v>
      </c>
      <c r="I66" s="647">
        <v>0.89484579166154943</v>
      </c>
      <c r="J66" s="648" t="s">
        <v>574</v>
      </c>
    </row>
    <row r="67" spans="1:10" ht="14.4" customHeight="1" x14ac:dyDescent="0.3">
      <c r="A67" s="644" t="s">
        <v>568</v>
      </c>
      <c r="B67" s="645" t="s">
        <v>568</v>
      </c>
      <c r="C67" s="646" t="s">
        <v>568</v>
      </c>
      <c r="D67" s="646" t="s">
        <v>568</v>
      </c>
      <c r="E67" s="646"/>
      <c r="F67" s="646" t="s">
        <v>568</v>
      </c>
      <c r="G67" s="646" t="s">
        <v>568</v>
      </c>
      <c r="H67" s="646" t="s">
        <v>568</v>
      </c>
      <c r="I67" s="647" t="s">
        <v>568</v>
      </c>
      <c r="J67" s="648" t="s">
        <v>575</v>
      </c>
    </row>
    <row r="68" spans="1:10" ht="14.4" customHeight="1" x14ac:dyDescent="0.3">
      <c r="A68" s="644" t="s">
        <v>585</v>
      </c>
      <c r="B68" s="645" t="s">
        <v>586</v>
      </c>
      <c r="C68" s="646" t="s">
        <v>568</v>
      </c>
      <c r="D68" s="646" t="s">
        <v>568</v>
      </c>
      <c r="E68" s="646"/>
      <c r="F68" s="646" t="s">
        <v>568</v>
      </c>
      <c r="G68" s="646" t="s">
        <v>568</v>
      </c>
      <c r="H68" s="646" t="s">
        <v>568</v>
      </c>
      <c r="I68" s="647" t="s">
        <v>568</v>
      </c>
      <c r="J68" s="648" t="s">
        <v>0</v>
      </c>
    </row>
    <row r="69" spans="1:10" ht="14.4" customHeight="1" x14ac:dyDescent="0.3">
      <c r="A69" s="644" t="s">
        <v>585</v>
      </c>
      <c r="B69" s="645" t="s">
        <v>358</v>
      </c>
      <c r="C69" s="646">
        <v>2680.98324</v>
      </c>
      <c r="D69" s="646">
        <v>3641.3790400000098</v>
      </c>
      <c r="E69" s="646"/>
      <c r="F69" s="646">
        <v>108.61618</v>
      </c>
      <c r="G69" s="646">
        <v>499.99998425121163</v>
      </c>
      <c r="H69" s="646">
        <v>-391.38380425121164</v>
      </c>
      <c r="I69" s="647">
        <v>0.21723236684229313</v>
      </c>
      <c r="J69" s="648" t="s">
        <v>1</v>
      </c>
    </row>
    <row r="70" spans="1:10" ht="14.4" customHeight="1" x14ac:dyDescent="0.3">
      <c r="A70" s="644" t="s">
        <v>585</v>
      </c>
      <c r="B70" s="645" t="s">
        <v>359</v>
      </c>
      <c r="C70" s="646">
        <v>102.84826000000001</v>
      </c>
      <c r="D70" s="646">
        <v>96.655540000000002</v>
      </c>
      <c r="E70" s="646"/>
      <c r="F70" s="646">
        <v>131.95485000000002</v>
      </c>
      <c r="G70" s="646">
        <v>103.33333007858384</v>
      </c>
      <c r="H70" s="646">
        <v>28.62151992141618</v>
      </c>
      <c r="I70" s="647">
        <v>1.2769824595766905</v>
      </c>
      <c r="J70" s="648" t="s">
        <v>1</v>
      </c>
    </row>
    <row r="71" spans="1:10" ht="14.4" customHeight="1" x14ac:dyDescent="0.3">
      <c r="A71" s="644" t="s">
        <v>585</v>
      </c>
      <c r="B71" s="645" t="s">
        <v>360</v>
      </c>
      <c r="C71" s="646">
        <v>15.378799999999998</v>
      </c>
      <c r="D71" s="646">
        <v>5.4824000000000002</v>
      </c>
      <c r="E71" s="646"/>
      <c r="F71" s="646">
        <v>4.2549600000000005</v>
      </c>
      <c r="G71" s="646">
        <v>12.607843804292834</v>
      </c>
      <c r="H71" s="646">
        <v>-8.3528838042928335</v>
      </c>
      <c r="I71" s="647">
        <v>0.33748514544185843</v>
      </c>
      <c r="J71" s="648" t="s">
        <v>1</v>
      </c>
    </row>
    <row r="72" spans="1:10" ht="14.4" customHeight="1" x14ac:dyDescent="0.3">
      <c r="A72" s="644" t="s">
        <v>585</v>
      </c>
      <c r="B72" s="645" t="s">
        <v>361</v>
      </c>
      <c r="C72" s="646">
        <v>126.39956000000001</v>
      </c>
      <c r="D72" s="646">
        <v>134.17042000000001</v>
      </c>
      <c r="E72" s="646"/>
      <c r="F72" s="646">
        <v>172.13663</v>
      </c>
      <c r="G72" s="646">
        <v>150.16273105186266</v>
      </c>
      <c r="H72" s="646">
        <v>21.973898948137332</v>
      </c>
      <c r="I72" s="647">
        <v>1.146333905851433</v>
      </c>
      <c r="J72" s="648" t="s">
        <v>1</v>
      </c>
    </row>
    <row r="73" spans="1:10" ht="14.4" customHeight="1" x14ac:dyDescent="0.3">
      <c r="A73" s="644" t="s">
        <v>585</v>
      </c>
      <c r="B73" s="645" t="s">
        <v>362</v>
      </c>
      <c r="C73" s="646">
        <v>38.295000000000002</v>
      </c>
      <c r="D73" s="646">
        <v>0</v>
      </c>
      <c r="E73" s="646"/>
      <c r="F73" s="646" t="s">
        <v>568</v>
      </c>
      <c r="G73" s="646" t="s">
        <v>568</v>
      </c>
      <c r="H73" s="646" t="s">
        <v>568</v>
      </c>
      <c r="I73" s="647" t="s">
        <v>568</v>
      </c>
      <c r="J73" s="648" t="s">
        <v>1</v>
      </c>
    </row>
    <row r="74" spans="1:10" ht="14.4" customHeight="1" x14ac:dyDescent="0.3">
      <c r="A74" s="644" t="s">
        <v>585</v>
      </c>
      <c r="B74" s="645" t="s">
        <v>364</v>
      </c>
      <c r="C74" s="646">
        <v>0.03</v>
      </c>
      <c r="D74" s="646">
        <v>6.0999999999999999E-2</v>
      </c>
      <c r="E74" s="646"/>
      <c r="F74" s="646">
        <v>0</v>
      </c>
      <c r="G74" s="646">
        <v>4.2257104642499994E-2</v>
      </c>
      <c r="H74" s="646">
        <v>-4.2257104642499994E-2</v>
      </c>
      <c r="I74" s="647">
        <v>0</v>
      </c>
      <c r="J74" s="648" t="s">
        <v>1</v>
      </c>
    </row>
    <row r="75" spans="1:10" ht="14.4" customHeight="1" x14ac:dyDescent="0.3">
      <c r="A75" s="644" t="s">
        <v>585</v>
      </c>
      <c r="B75" s="645" t="s">
        <v>365</v>
      </c>
      <c r="C75" s="646">
        <v>4.3149999999999995</v>
      </c>
      <c r="D75" s="646">
        <v>5.81</v>
      </c>
      <c r="E75" s="646"/>
      <c r="F75" s="646">
        <v>5.3959999999999999</v>
      </c>
      <c r="G75" s="646">
        <v>6.2481731950406667</v>
      </c>
      <c r="H75" s="646">
        <v>-0.8521731950406668</v>
      </c>
      <c r="I75" s="647">
        <v>0.86361242423352502</v>
      </c>
      <c r="J75" s="648" t="s">
        <v>1</v>
      </c>
    </row>
    <row r="76" spans="1:10" ht="14.4" customHeight="1" x14ac:dyDescent="0.3">
      <c r="A76" s="644" t="s">
        <v>585</v>
      </c>
      <c r="B76" s="645" t="s">
        <v>587</v>
      </c>
      <c r="C76" s="646">
        <v>2968.2498600000004</v>
      </c>
      <c r="D76" s="646">
        <v>3883.5584000000099</v>
      </c>
      <c r="E76" s="646"/>
      <c r="F76" s="646">
        <v>422.35862000000003</v>
      </c>
      <c r="G76" s="646">
        <v>772.39431948563424</v>
      </c>
      <c r="H76" s="646">
        <v>-350.03569948563421</v>
      </c>
      <c r="I76" s="647">
        <v>0.54681735655599351</v>
      </c>
      <c r="J76" s="648" t="s">
        <v>574</v>
      </c>
    </row>
    <row r="77" spans="1:10" ht="14.4" customHeight="1" x14ac:dyDescent="0.3">
      <c r="A77" s="644" t="s">
        <v>568</v>
      </c>
      <c r="B77" s="645" t="s">
        <v>568</v>
      </c>
      <c r="C77" s="646" t="s">
        <v>568</v>
      </c>
      <c r="D77" s="646" t="s">
        <v>568</v>
      </c>
      <c r="E77" s="646"/>
      <c r="F77" s="646" t="s">
        <v>568</v>
      </c>
      <c r="G77" s="646" t="s">
        <v>568</v>
      </c>
      <c r="H77" s="646" t="s">
        <v>568</v>
      </c>
      <c r="I77" s="647" t="s">
        <v>568</v>
      </c>
      <c r="J77" s="648" t="s">
        <v>575</v>
      </c>
    </row>
    <row r="78" spans="1:10" ht="14.4" customHeight="1" x14ac:dyDescent="0.3">
      <c r="A78" s="644" t="s">
        <v>4433</v>
      </c>
      <c r="B78" s="645" t="s">
        <v>4434</v>
      </c>
      <c r="C78" s="646" t="s">
        <v>568</v>
      </c>
      <c r="D78" s="646" t="s">
        <v>568</v>
      </c>
      <c r="E78" s="646"/>
      <c r="F78" s="646" t="s">
        <v>568</v>
      </c>
      <c r="G78" s="646" t="s">
        <v>568</v>
      </c>
      <c r="H78" s="646" t="s">
        <v>568</v>
      </c>
      <c r="I78" s="647" t="s">
        <v>568</v>
      </c>
      <c r="J78" s="648" t="s">
        <v>0</v>
      </c>
    </row>
    <row r="79" spans="1:10" ht="14.4" customHeight="1" x14ac:dyDescent="0.3">
      <c r="A79" s="644" t="s">
        <v>4433</v>
      </c>
      <c r="B79" s="645" t="s">
        <v>358</v>
      </c>
      <c r="C79" s="646">
        <v>0</v>
      </c>
      <c r="D79" s="646">
        <v>0</v>
      </c>
      <c r="E79" s="646"/>
      <c r="F79" s="646" t="s">
        <v>568</v>
      </c>
      <c r="G79" s="646" t="s">
        <v>568</v>
      </c>
      <c r="H79" s="646" t="s">
        <v>568</v>
      </c>
      <c r="I79" s="647" t="s">
        <v>568</v>
      </c>
      <c r="J79" s="648" t="s">
        <v>1</v>
      </c>
    </row>
    <row r="80" spans="1:10" ht="14.4" customHeight="1" x14ac:dyDescent="0.3">
      <c r="A80" s="644" t="s">
        <v>4433</v>
      </c>
      <c r="B80" s="645" t="s">
        <v>361</v>
      </c>
      <c r="C80" s="646">
        <v>21.192880000000002</v>
      </c>
      <c r="D80" s="646">
        <v>30.52308</v>
      </c>
      <c r="E80" s="646"/>
      <c r="F80" s="646">
        <v>93.564550000000011</v>
      </c>
      <c r="G80" s="646">
        <v>106.82516626273133</v>
      </c>
      <c r="H80" s="646">
        <v>-13.260616262731318</v>
      </c>
      <c r="I80" s="647">
        <v>0.87586617716917492</v>
      </c>
      <c r="J80" s="648" t="s">
        <v>1</v>
      </c>
    </row>
    <row r="81" spans="1:10" ht="14.4" customHeight="1" x14ac:dyDescent="0.3">
      <c r="A81" s="644" t="s">
        <v>4433</v>
      </c>
      <c r="B81" s="645" t="s">
        <v>362</v>
      </c>
      <c r="C81" s="646">
        <v>38.295000000000002</v>
      </c>
      <c r="D81" s="646">
        <v>134.24950000000001</v>
      </c>
      <c r="E81" s="646"/>
      <c r="F81" s="646">
        <v>120.87899999999999</v>
      </c>
      <c r="G81" s="646">
        <v>111.82480602049434</v>
      </c>
      <c r="H81" s="646">
        <v>9.054193979505655</v>
      </c>
      <c r="I81" s="647">
        <v>1.0809676698911177</v>
      </c>
      <c r="J81" s="648" t="s">
        <v>1</v>
      </c>
    </row>
    <row r="82" spans="1:10" ht="14.4" customHeight="1" x14ac:dyDescent="0.3">
      <c r="A82" s="644" t="s">
        <v>4433</v>
      </c>
      <c r="B82" s="645" t="s">
        <v>364</v>
      </c>
      <c r="C82" s="646" t="s">
        <v>568</v>
      </c>
      <c r="D82" s="646">
        <v>0</v>
      </c>
      <c r="E82" s="646"/>
      <c r="F82" s="646">
        <v>0</v>
      </c>
      <c r="G82" s="646">
        <v>0.83156551304550008</v>
      </c>
      <c r="H82" s="646">
        <v>-0.83156551304550008</v>
      </c>
      <c r="I82" s="647">
        <v>0</v>
      </c>
      <c r="J82" s="648" t="s">
        <v>1</v>
      </c>
    </row>
    <row r="83" spans="1:10" ht="14.4" customHeight="1" x14ac:dyDescent="0.3">
      <c r="A83" s="644" t="s">
        <v>4433</v>
      </c>
      <c r="B83" s="645" t="s">
        <v>365</v>
      </c>
      <c r="C83" s="646">
        <v>0</v>
      </c>
      <c r="D83" s="646" t="s">
        <v>568</v>
      </c>
      <c r="E83" s="646"/>
      <c r="F83" s="646" t="s">
        <v>568</v>
      </c>
      <c r="G83" s="646" t="s">
        <v>568</v>
      </c>
      <c r="H83" s="646" t="s">
        <v>568</v>
      </c>
      <c r="I83" s="647" t="s">
        <v>568</v>
      </c>
      <c r="J83" s="648" t="s">
        <v>1</v>
      </c>
    </row>
    <row r="84" spans="1:10" ht="14.4" customHeight="1" x14ac:dyDescent="0.3">
      <c r="A84" s="644" t="s">
        <v>4433</v>
      </c>
      <c r="B84" s="645" t="s">
        <v>366</v>
      </c>
      <c r="C84" s="646">
        <v>9.1999999999999993</v>
      </c>
      <c r="D84" s="646">
        <v>0</v>
      </c>
      <c r="E84" s="646"/>
      <c r="F84" s="646" t="s">
        <v>568</v>
      </c>
      <c r="G84" s="646" t="s">
        <v>568</v>
      </c>
      <c r="H84" s="646" t="s">
        <v>568</v>
      </c>
      <c r="I84" s="647" t="s">
        <v>568</v>
      </c>
      <c r="J84" s="648" t="s">
        <v>1</v>
      </c>
    </row>
    <row r="85" spans="1:10" ht="14.4" customHeight="1" x14ac:dyDescent="0.3">
      <c r="A85" s="644" t="s">
        <v>4433</v>
      </c>
      <c r="B85" s="645" t="s">
        <v>4435</v>
      </c>
      <c r="C85" s="646">
        <v>68.687880000000007</v>
      </c>
      <c r="D85" s="646">
        <v>164.77258</v>
      </c>
      <c r="E85" s="646"/>
      <c r="F85" s="646">
        <v>214.44355000000002</v>
      </c>
      <c r="G85" s="646">
        <v>219.48153779627117</v>
      </c>
      <c r="H85" s="646">
        <v>-5.0379877962711532</v>
      </c>
      <c r="I85" s="647">
        <v>0.97704596091837326</v>
      </c>
      <c r="J85" s="648" t="s">
        <v>574</v>
      </c>
    </row>
    <row r="86" spans="1:10" ht="14.4" customHeight="1" x14ac:dyDescent="0.3">
      <c r="A86" s="644" t="s">
        <v>568</v>
      </c>
      <c r="B86" s="645" t="s">
        <v>568</v>
      </c>
      <c r="C86" s="646" t="s">
        <v>568</v>
      </c>
      <c r="D86" s="646" t="s">
        <v>568</v>
      </c>
      <c r="E86" s="646"/>
      <c r="F86" s="646" t="s">
        <v>568</v>
      </c>
      <c r="G86" s="646" t="s">
        <v>568</v>
      </c>
      <c r="H86" s="646" t="s">
        <v>568</v>
      </c>
      <c r="I86" s="647" t="s">
        <v>568</v>
      </c>
      <c r="J86" s="648" t="s">
        <v>575</v>
      </c>
    </row>
    <row r="87" spans="1:10" ht="14.4" customHeight="1" x14ac:dyDescent="0.3">
      <c r="A87" s="644" t="s">
        <v>600</v>
      </c>
      <c r="B87" s="645" t="s">
        <v>601</v>
      </c>
      <c r="C87" s="646" t="s">
        <v>568</v>
      </c>
      <c r="D87" s="646" t="s">
        <v>568</v>
      </c>
      <c r="E87" s="646"/>
      <c r="F87" s="646" t="s">
        <v>568</v>
      </c>
      <c r="G87" s="646" t="s">
        <v>568</v>
      </c>
      <c r="H87" s="646" t="s">
        <v>568</v>
      </c>
      <c r="I87" s="647" t="s">
        <v>568</v>
      </c>
      <c r="J87" s="648" t="s">
        <v>0</v>
      </c>
    </row>
    <row r="88" spans="1:10" ht="14.4" customHeight="1" x14ac:dyDescent="0.3">
      <c r="A88" s="644" t="s">
        <v>600</v>
      </c>
      <c r="B88" s="645" t="s">
        <v>358</v>
      </c>
      <c r="C88" s="646" t="s">
        <v>568</v>
      </c>
      <c r="D88" s="646">
        <v>0</v>
      </c>
      <c r="E88" s="646"/>
      <c r="F88" s="646">
        <v>957.06907000000092</v>
      </c>
      <c r="G88" s="646">
        <v>820.66664081765509</v>
      </c>
      <c r="H88" s="646">
        <v>136.40242918234583</v>
      </c>
      <c r="I88" s="647">
        <v>1.1662093015581136</v>
      </c>
      <c r="J88" s="648" t="s">
        <v>1</v>
      </c>
    </row>
    <row r="89" spans="1:10" ht="14.4" customHeight="1" x14ac:dyDescent="0.3">
      <c r="A89" s="644" t="s">
        <v>600</v>
      </c>
      <c r="B89" s="645" t="s">
        <v>602</v>
      </c>
      <c r="C89" s="646" t="s">
        <v>568</v>
      </c>
      <c r="D89" s="646">
        <v>0</v>
      </c>
      <c r="E89" s="646"/>
      <c r="F89" s="646">
        <v>957.06907000000092</v>
      </c>
      <c r="G89" s="646">
        <v>820.66664081765509</v>
      </c>
      <c r="H89" s="646">
        <v>136.40242918234583</v>
      </c>
      <c r="I89" s="647">
        <v>1.1662093015581136</v>
      </c>
      <c r="J89" s="648" t="s">
        <v>574</v>
      </c>
    </row>
    <row r="90" spans="1:10" ht="14.4" customHeight="1" x14ac:dyDescent="0.3">
      <c r="A90" s="644" t="s">
        <v>568</v>
      </c>
      <c r="B90" s="645" t="s">
        <v>568</v>
      </c>
      <c r="C90" s="646" t="s">
        <v>568</v>
      </c>
      <c r="D90" s="646" t="s">
        <v>568</v>
      </c>
      <c r="E90" s="646"/>
      <c r="F90" s="646" t="s">
        <v>568</v>
      </c>
      <c r="G90" s="646" t="s">
        <v>568</v>
      </c>
      <c r="H90" s="646" t="s">
        <v>568</v>
      </c>
      <c r="I90" s="647" t="s">
        <v>568</v>
      </c>
      <c r="J90" s="648" t="s">
        <v>575</v>
      </c>
    </row>
    <row r="91" spans="1:10" ht="14.4" customHeight="1" x14ac:dyDescent="0.3">
      <c r="A91" s="644" t="s">
        <v>4436</v>
      </c>
      <c r="B91" s="645" t="s">
        <v>4437</v>
      </c>
      <c r="C91" s="646" t="s">
        <v>568</v>
      </c>
      <c r="D91" s="646" t="s">
        <v>568</v>
      </c>
      <c r="E91" s="646"/>
      <c r="F91" s="646" t="s">
        <v>568</v>
      </c>
      <c r="G91" s="646" t="s">
        <v>568</v>
      </c>
      <c r="H91" s="646" t="s">
        <v>568</v>
      </c>
      <c r="I91" s="647" t="s">
        <v>568</v>
      </c>
      <c r="J91" s="648" t="s">
        <v>0</v>
      </c>
    </row>
    <row r="92" spans="1:10" ht="14.4" customHeight="1" x14ac:dyDescent="0.3">
      <c r="A92" s="644" t="s">
        <v>4436</v>
      </c>
      <c r="B92" s="645" t="s">
        <v>358</v>
      </c>
      <c r="C92" s="646" t="s">
        <v>568</v>
      </c>
      <c r="D92" s="646">
        <v>0</v>
      </c>
      <c r="E92" s="646"/>
      <c r="F92" s="646">
        <v>1154.683630000002</v>
      </c>
      <c r="G92" s="646">
        <v>1295.99995917914</v>
      </c>
      <c r="H92" s="646">
        <v>-141.31632917913794</v>
      </c>
      <c r="I92" s="647">
        <v>0.89095961911245369</v>
      </c>
      <c r="J92" s="648" t="s">
        <v>1</v>
      </c>
    </row>
    <row r="93" spans="1:10" ht="14.4" customHeight="1" x14ac:dyDescent="0.3">
      <c r="A93" s="644" t="s">
        <v>4436</v>
      </c>
      <c r="B93" s="645" t="s">
        <v>4438</v>
      </c>
      <c r="C93" s="646" t="s">
        <v>568</v>
      </c>
      <c r="D93" s="646">
        <v>0</v>
      </c>
      <c r="E93" s="646"/>
      <c r="F93" s="646">
        <v>1154.683630000002</v>
      </c>
      <c r="G93" s="646">
        <v>1295.99995917914</v>
      </c>
      <c r="H93" s="646">
        <v>-141.31632917913794</v>
      </c>
      <c r="I93" s="647">
        <v>0.89095961911245369</v>
      </c>
      <c r="J93" s="648" t="s">
        <v>574</v>
      </c>
    </row>
    <row r="94" spans="1:10" ht="14.4" customHeight="1" x14ac:dyDescent="0.3">
      <c r="A94" s="644" t="s">
        <v>568</v>
      </c>
      <c r="B94" s="645" t="s">
        <v>568</v>
      </c>
      <c r="C94" s="646" t="s">
        <v>568</v>
      </c>
      <c r="D94" s="646" t="s">
        <v>568</v>
      </c>
      <c r="E94" s="646"/>
      <c r="F94" s="646" t="s">
        <v>568</v>
      </c>
      <c r="G94" s="646" t="s">
        <v>568</v>
      </c>
      <c r="H94" s="646" t="s">
        <v>568</v>
      </c>
      <c r="I94" s="647" t="s">
        <v>568</v>
      </c>
      <c r="J94" s="648" t="s">
        <v>575</v>
      </c>
    </row>
    <row r="95" spans="1:10" ht="14.4" customHeight="1" x14ac:dyDescent="0.3">
      <c r="A95" s="644" t="s">
        <v>591</v>
      </c>
      <c r="B95" s="645" t="s">
        <v>592</v>
      </c>
      <c r="C95" s="646" t="s">
        <v>568</v>
      </c>
      <c r="D95" s="646" t="s">
        <v>568</v>
      </c>
      <c r="E95" s="646"/>
      <c r="F95" s="646" t="s">
        <v>568</v>
      </c>
      <c r="G95" s="646" t="s">
        <v>568</v>
      </c>
      <c r="H95" s="646" t="s">
        <v>568</v>
      </c>
      <c r="I95" s="647" t="s">
        <v>568</v>
      </c>
      <c r="J95" s="648" t="s">
        <v>0</v>
      </c>
    </row>
    <row r="96" spans="1:10" ht="14.4" customHeight="1" x14ac:dyDescent="0.3">
      <c r="A96" s="644" t="s">
        <v>591</v>
      </c>
      <c r="B96" s="645" t="s">
        <v>358</v>
      </c>
      <c r="C96" s="646" t="s">
        <v>568</v>
      </c>
      <c r="D96" s="646">
        <v>0</v>
      </c>
      <c r="E96" s="646"/>
      <c r="F96" s="646">
        <v>389.27614000000096</v>
      </c>
      <c r="G96" s="646">
        <v>426.66665322770172</v>
      </c>
      <c r="H96" s="646">
        <v>-37.390513227700751</v>
      </c>
      <c r="I96" s="647">
        <v>0.91236598186231743</v>
      </c>
      <c r="J96" s="648" t="s">
        <v>1</v>
      </c>
    </row>
    <row r="97" spans="1:10" ht="14.4" customHeight="1" x14ac:dyDescent="0.3">
      <c r="A97" s="644" t="s">
        <v>591</v>
      </c>
      <c r="B97" s="645" t="s">
        <v>593</v>
      </c>
      <c r="C97" s="646" t="s">
        <v>568</v>
      </c>
      <c r="D97" s="646">
        <v>0</v>
      </c>
      <c r="E97" s="646"/>
      <c r="F97" s="646">
        <v>389.27614000000096</v>
      </c>
      <c r="G97" s="646">
        <v>426.66665322770172</v>
      </c>
      <c r="H97" s="646">
        <v>-37.390513227700751</v>
      </c>
      <c r="I97" s="647">
        <v>0.91236598186231743</v>
      </c>
      <c r="J97" s="648" t="s">
        <v>574</v>
      </c>
    </row>
    <row r="98" spans="1:10" ht="14.4" customHeight="1" x14ac:dyDescent="0.3">
      <c r="A98" s="644" t="s">
        <v>568</v>
      </c>
      <c r="B98" s="645" t="s">
        <v>568</v>
      </c>
      <c r="C98" s="646" t="s">
        <v>568</v>
      </c>
      <c r="D98" s="646" t="s">
        <v>568</v>
      </c>
      <c r="E98" s="646"/>
      <c r="F98" s="646" t="s">
        <v>568</v>
      </c>
      <c r="G98" s="646" t="s">
        <v>568</v>
      </c>
      <c r="H98" s="646" t="s">
        <v>568</v>
      </c>
      <c r="I98" s="647" t="s">
        <v>568</v>
      </c>
      <c r="J98" s="648" t="s">
        <v>575</v>
      </c>
    </row>
    <row r="99" spans="1:10" ht="14.4" customHeight="1" x14ac:dyDescent="0.3">
      <c r="A99" s="644" t="s">
        <v>594</v>
      </c>
      <c r="B99" s="645" t="s">
        <v>595</v>
      </c>
      <c r="C99" s="646" t="s">
        <v>568</v>
      </c>
      <c r="D99" s="646" t="s">
        <v>568</v>
      </c>
      <c r="E99" s="646"/>
      <c r="F99" s="646" t="s">
        <v>568</v>
      </c>
      <c r="G99" s="646" t="s">
        <v>568</v>
      </c>
      <c r="H99" s="646" t="s">
        <v>568</v>
      </c>
      <c r="I99" s="647" t="s">
        <v>568</v>
      </c>
      <c r="J99" s="648" t="s">
        <v>0</v>
      </c>
    </row>
    <row r="100" spans="1:10" ht="14.4" customHeight="1" x14ac:dyDescent="0.3">
      <c r="A100" s="644" t="s">
        <v>594</v>
      </c>
      <c r="B100" s="645" t="s">
        <v>358</v>
      </c>
      <c r="C100" s="646" t="s">
        <v>568</v>
      </c>
      <c r="D100" s="646">
        <v>0</v>
      </c>
      <c r="E100" s="646"/>
      <c r="F100" s="646">
        <v>194.99747000000002</v>
      </c>
      <c r="G100" s="646">
        <v>176.99999442492833</v>
      </c>
      <c r="H100" s="646">
        <v>17.997475575071689</v>
      </c>
      <c r="I100" s="647">
        <v>1.1016806561692014</v>
      </c>
      <c r="J100" s="648" t="s">
        <v>1</v>
      </c>
    </row>
    <row r="101" spans="1:10" ht="14.4" customHeight="1" x14ac:dyDescent="0.3">
      <c r="A101" s="644" t="s">
        <v>594</v>
      </c>
      <c r="B101" s="645" t="s">
        <v>596</v>
      </c>
      <c r="C101" s="646" t="s">
        <v>568</v>
      </c>
      <c r="D101" s="646">
        <v>0</v>
      </c>
      <c r="E101" s="646"/>
      <c r="F101" s="646">
        <v>194.99747000000002</v>
      </c>
      <c r="G101" s="646">
        <v>176.99999442492833</v>
      </c>
      <c r="H101" s="646">
        <v>17.997475575071689</v>
      </c>
      <c r="I101" s="647">
        <v>1.1016806561692014</v>
      </c>
      <c r="J101" s="648" t="s">
        <v>574</v>
      </c>
    </row>
    <row r="102" spans="1:10" ht="14.4" customHeight="1" x14ac:dyDescent="0.3">
      <c r="A102" s="644" t="s">
        <v>568</v>
      </c>
      <c r="B102" s="645" t="s">
        <v>568</v>
      </c>
      <c r="C102" s="646" t="s">
        <v>568</v>
      </c>
      <c r="D102" s="646" t="s">
        <v>568</v>
      </c>
      <c r="E102" s="646"/>
      <c r="F102" s="646" t="s">
        <v>568</v>
      </c>
      <c r="G102" s="646" t="s">
        <v>568</v>
      </c>
      <c r="H102" s="646" t="s">
        <v>568</v>
      </c>
      <c r="I102" s="647" t="s">
        <v>568</v>
      </c>
      <c r="J102" s="648" t="s">
        <v>575</v>
      </c>
    </row>
    <row r="103" spans="1:10" ht="14.4" customHeight="1" x14ac:dyDescent="0.3">
      <c r="A103" s="644" t="s">
        <v>597</v>
      </c>
      <c r="B103" s="645" t="s">
        <v>598</v>
      </c>
      <c r="C103" s="646" t="s">
        <v>568</v>
      </c>
      <c r="D103" s="646" t="s">
        <v>568</v>
      </c>
      <c r="E103" s="646"/>
      <c r="F103" s="646" t="s">
        <v>568</v>
      </c>
      <c r="G103" s="646" t="s">
        <v>568</v>
      </c>
      <c r="H103" s="646" t="s">
        <v>568</v>
      </c>
      <c r="I103" s="647" t="s">
        <v>568</v>
      </c>
      <c r="J103" s="648" t="s">
        <v>0</v>
      </c>
    </row>
    <row r="104" spans="1:10" ht="14.4" customHeight="1" x14ac:dyDescent="0.3">
      <c r="A104" s="644" t="s">
        <v>597</v>
      </c>
      <c r="B104" s="645" t="s">
        <v>358</v>
      </c>
      <c r="C104" s="646" t="s">
        <v>568</v>
      </c>
      <c r="D104" s="646">
        <v>0</v>
      </c>
      <c r="E104" s="646"/>
      <c r="F104" s="646">
        <v>478.41016999999999</v>
      </c>
      <c r="G104" s="646">
        <v>247.66665886576666</v>
      </c>
      <c r="H104" s="646">
        <v>230.74351113423333</v>
      </c>
      <c r="I104" s="647">
        <v>1.9316696570744085</v>
      </c>
      <c r="J104" s="648" t="s">
        <v>1</v>
      </c>
    </row>
    <row r="105" spans="1:10" ht="14.4" customHeight="1" x14ac:dyDescent="0.3">
      <c r="A105" s="644" t="s">
        <v>597</v>
      </c>
      <c r="B105" s="645" t="s">
        <v>599</v>
      </c>
      <c r="C105" s="646" t="s">
        <v>568</v>
      </c>
      <c r="D105" s="646">
        <v>0</v>
      </c>
      <c r="E105" s="646"/>
      <c r="F105" s="646">
        <v>478.41016999999999</v>
      </c>
      <c r="G105" s="646">
        <v>247.66665886576666</v>
      </c>
      <c r="H105" s="646">
        <v>230.74351113423333</v>
      </c>
      <c r="I105" s="647">
        <v>1.9316696570744085</v>
      </c>
      <c r="J105" s="648" t="s">
        <v>574</v>
      </c>
    </row>
    <row r="106" spans="1:10" ht="14.4" customHeight="1" x14ac:dyDescent="0.3">
      <c r="A106" s="644" t="s">
        <v>568</v>
      </c>
      <c r="B106" s="645" t="s">
        <v>568</v>
      </c>
      <c r="C106" s="646" t="s">
        <v>568</v>
      </c>
      <c r="D106" s="646" t="s">
        <v>568</v>
      </c>
      <c r="E106" s="646"/>
      <c r="F106" s="646" t="s">
        <v>568</v>
      </c>
      <c r="G106" s="646" t="s">
        <v>568</v>
      </c>
      <c r="H106" s="646" t="s">
        <v>568</v>
      </c>
      <c r="I106" s="647" t="s">
        <v>568</v>
      </c>
      <c r="J106" s="648" t="s">
        <v>575</v>
      </c>
    </row>
    <row r="107" spans="1:10" ht="14.4" customHeight="1" x14ac:dyDescent="0.3">
      <c r="A107" s="644" t="s">
        <v>603</v>
      </c>
      <c r="B107" s="645" t="s">
        <v>604</v>
      </c>
      <c r="C107" s="646" t="s">
        <v>568</v>
      </c>
      <c r="D107" s="646" t="s">
        <v>568</v>
      </c>
      <c r="E107" s="646"/>
      <c r="F107" s="646" t="s">
        <v>568</v>
      </c>
      <c r="G107" s="646" t="s">
        <v>568</v>
      </c>
      <c r="H107" s="646" t="s">
        <v>568</v>
      </c>
      <c r="I107" s="647" t="s">
        <v>568</v>
      </c>
      <c r="J107" s="648" t="s">
        <v>0</v>
      </c>
    </row>
    <row r="108" spans="1:10" ht="14.4" customHeight="1" x14ac:dyDescent="0.3">
      <c r="A108" s="644" t="s">
        <v>603</v>
      </c>
      <c r="B108" s="645" t="s">
        <v>358</v>
      </c>
      <c r="C108" s="646" t="s">
        <v>568</v>
      </c>
      <c r="D108" s="646">
        <v>0</v>
      </c>
      <c r="E108" s="646"/>
      <c r="F108" s="646">
        <v>4.11937</v>
      </c>
      <c r="G108" s="646">
        <v>127.33332932264183</v>
      </c>
      <c r="H108" s="646">
        <v>-123.21395932264183</v>
      </c>
      <c r="I108" s="647">
        <v>3.235107431740978E-2</v>
      </c>
      <c r="J108" s="648" t="s">
        <v>1</v>
      </c>
    </row>
    <row r="109" spans="1:10" ht="14.4" customHeight="1" x14ac:dyDescent="0.3">
      <c r="A109" s="644" t="s">
        <v>603</v>
      </c>
      <c r="B109" s="645" t="s">
        <v>605</v>
      </c>
      <c r="C109" s="646" t="s">
        <v>568</v>
      </c>
      <c r="D109" s="646">
        <v>0</v>
      </c>
      <c r="E109" s="646"/>
      <c r="F109" s="646">
        <v>4.11937</v>
      </c>
      <c r="G109" s="646">
        <v>127.33332932264183</v>
      </c>
      <c r="H109" s="646">
        <v>-123.21395932264183</v>
      </c>
      <c r="I109" s="647">
        <v>3.235107431740978E-2</v>
      </c>
      <c r="J109" s="648" t="s">
        <v>574</v>
      </c>
    </row>
    <row r="110" spans="1:10" ht="14.4" customHeight="1" x14ac:dyDescent="0.3">
      <c r="A110" s="644" t="s">
        <v>568</v>
      </c>
      <c r="B110" s="645" t="s">
        <v>568</v>
      </c>
      <c r="C110" s="646" t="s">
        <v>568</v>
      </c>
      <c r="D110" s="646" t="s">
        <v>568</v>
      </c>
      <c r="E110" s="646"/>
      <c r="F110" s="646" t="s">
        <v>568</v>
      </c>
      <c r="G110" s="646" t="s">
        <v>568</v>
      </c>
      <c r="H110" s="646" t="s">
        <v>568</v>
      </c>
      <c r="I110" s="647" t="s">
        <v>568</v>
      </c>
      <c r="J110" s="648" t="s">
        <v>575</v>
      </c>
    </row>
    <row r="111" spans="1:10" ht="14.4" customHeight="1" x14ac:dyDescent="0.3">
      <c r="A111" s="644" t="s">
        <v>566</v>
      </c>
      <c r="B111" s="645" t="s">
        <v>569</v>
      </c>
      <c r="C111" s="646">
        <v>3801.5900500000002</v>
      </c>
      <c r="D111" s="646">
        <v>4803.0785700000097</v>
      </c>
      <c r="E111" s="646"/>
      <c r="F111" s="646">
        <v>4696.4436700000042</v>
      </c>
      <c r="G111" s="646">
        <v>5040.3772174023934</v>
      </c>
      <c r="H111" s="646">
        <v>-343.93354740238919</v>
      </c>
      <c r="I111" s="647">
        <v>0.93176432386549857</v>
      </c>
      <c r="J111" s="648" t="s">
        <v>570</v>
      </c>
    </row>
  </sheetData>
  <mergeCells count="3">
    <mergeCell ref="A1:I1"/>
    <mergeCell ref="F3:I3"/>
    <mergeCell ref="C4:D4"/>
  </mergeCells>
  <conditionalFormatting sqref="F17 F112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111">
    <cfRule type="expression" dxfId="29" priority="5">
      <formula>$H18&gt;0</formula>
    </cfRule>
  </conditionalFormatting>
  <conditionalFormatting sqref="A18:A111">
    <cfRule type="expression" dxfId="28" priority="2">
      <formula>AND($J18&lt;&gt;"mezeraKL",$J18&lt;&gt;"")</formula>
    </cfRule>
  </conditionalFormatting>
  <conditionalFormatting sqref="I18:I111">
    <cfRule type="expression" dxfId="27" priority="6">
      <formula>$I18&gt;1</formula>
    </cfRule>
  </conditionalFormatting>
  <conditionalFormatting sqref="B18:B111">
    <cfRule type="expression" dxfId="26" priority="1">
      <formula>OR($J18="NS",$J18="SumaNS",$J18="Účet")</formula>
    </cfRule>
  </conditionalFormatting>
  <conditionalFormatting sqref="A18:D111 F18:I111">
    <cfRule type="expression" dxfId="25" priority="8">
      <formula>AND($J18&lt;&gt;"",$J18&lt;&gt;"mezeraKL")</formula>
    </cfRule>
  </conditionalFormatting>
  <conditionalFormatting sqref="B18:D111 F18:I111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1 F18:I111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5187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10.991863812390839</v>
      </c>
      <c r="J3" s="207">
        <f>SUBTOTAL(9,J5:J1048576)</f>
        <v>430252.60580000002</v>
      </c>
      <c r="K3" s="208">
        <f>SUBTOTAL(9,K5:K1048576)</f>
        <v>4729278.0478798812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566</v>
      </c>
      <c r="B5" s="734" t="s">
        <v>567</v>
      </c>
      <c r="C5" s="737" t="s">
        <v>571</v>
      </c>
      <c r="D5" s="752" t="s">
        <v>2632</v>
      </c>
      <c r="E5" s="737" t="s">
        <v>5161</v>
      </c>
      <c r="F5" s="752" t="s">
        <v>5162</v>
      </c>
      <c r="G5" s="737" t="s">
        <v>4439</v>
      </c>
      <c r="H5" s="737" t="s">
        <v>4440</v>
      </c>
      <c r="I5" s="229">
        <v>156.11000000000001</v>
      </c>
      <c r="J5" s="229">
        <v>4</v>
      </c>
      <c r="K5" s="747">
        <v>624.44000000000005</v>
      </c>
    </row>
    <row r="6" spans="1:11" ht="14.4" customHeight="1" x14ac:dyDescent="0.3">
      <c r="A6" s="660" t="s">
        <v>566</v>
      </c>
      <c r="B6" s="661" t="s">
        <v>567</v>
      </c>
      <c r="C6" s="662" t="s">
        <v>571</v>
      </c>
      <c r="D6" s="663" t="s">
        <v>2632</v>
      </c>
      <c r="E6" s="662" t="s">
        <v>5161</v>
      </c>
      <c r="F6" s="663" t="s">
        <v>5162</v>
      </c>
      <c r="G6" s="662" t="s">
        <v>4441</v>
      </c>
      <c r="H6" s="662" t="s">
        <v>4442</v>
      </c>
      <c r="I6" s="664">
        <v>2.39</v>
      </c>
      <c r="J6" s="664">
        <v>40</v>
      </c>
      <c r="K6" s="665">
        <v>95.6</v>
      </c>
    </row>
    <row r="7" spans="1:11" ht="14.4" customHeight="1" x14ac:dyDescent="0.3">
      <c r="A7" s="660" t="s">
        <v>566</v>
      </c>
      <c r="B7" s="661" t="s">
        <v>567</v>
      </c>
      <c r="C7" s="662" t="s">
        <v>571</v>
      </c>
      <c r="D7" s="663" t="s">
        <v>2632</v>
      </c>
      <c r="E7" s="662" t="s">
        <v>5161</v>
      </c>
      <c r="F7" s="663" t="s">
        <v>5162</v>
      </c>
      <c r="G7" s="662" t="s">
        <v>4443</v>
      </c>
      <c r="H7" s="662" t="s">
        <v>4444</v>
      </c>
      <c r="I7" s="664">
        <v>0.51</v>
      </c>
      <c r="J7" s="664">
        <v>22000</v>
      </c>
      <c r="K7" s="665">
        <v>11220</v>
      </c>
    </row>
    <row r="8" spans="1:11" ht="14.4" customHeight="1" x14ac:dyDescent="0.3">
      <c r="A8" s="660" t="s">
        <v>566</v>
      </c>
      <c r="B8" s="661" t="s">
        <v>567</v>
      </c>
      <c r="C8" s="662" t="s">
        <v>571</v>
      </c>
      <c r="D8" s="663" t="s">
        <v>2632</v>
      </c>
      <c r="E8" s="662" t="s">
        <v>5161</v>
      </c>
      <c r="F8" s="663" t="s">
        <v>5162</v>
      </c>
      <c r="G8" s="662" t="s">
        <v>4445</v>
      </c>
      <c r="H8" s="662" t="s">
        <v>4446</v>
      </c>
      <c r="I8" s="664">
        <v>124.45</v>
      </c>
      <c r="J8" s="664">
        <v>4</v>
      </c>
      <c r="K8" s="665">
        <v>497.8</v>
      </c>
    </row>
    <row r="9" spans="1:11" ht="14.4" customHeight="1" x14ac:dyDescent="0.3">
      <c r="A9" s="660" t="s">
        <v>566</v>
      </c>
      <c r="B9" s="661" t="s">
        <v>567</v>
      </c>
      <c r="C9" s="662" t="s">
        <v>571</v>
      </c>
      <c r="D9" s="663" t="s">
        <v>2632</v>
      </c>
      <c r="E9" s="662" t="s">
        <v>5161</v>
      </c>
      <c r="F9" s="663" t="s">
        <v>5162</v>
      </c>
      <c r="G9" s="662" t="s">
        <v>4447</v>
      </c>
      <c r="H9" s="662" t="s">
        <v>4448</v>
      </c>
      <c r="I9" s="664">
        <v>0.41</v>
      </c>
      <c r="J9" s="664">
        <v>1000</v>
      </c>
      <c r="K9" s="665">
        <v>410</v>
      </c>
    </row>
    <row r="10" spans="1:11" ht="14.4" customHeight="1" x14ac:dyDescent="0.3">
      <c r="A10" s="660" t="s">
        <v>566</v>
      </c>
      <c r="B10" s="661" t="s">
        <v>567</v>
      </c>
      <c r="C10" s="662" t="s">
        <v>571</v>
      </c>
      <c r="D10" s="663" t="s">
        <v>2632</v>
      </c>
      <c r="E10" s="662" t="s">
        <v>5161</v>
      </c>
      <c r="F10" s="663" t="s">
        <v>5162</v>
      </c>
      <c r="G10" s="662" t="s">
        <v>4449</v>
      </c>
      <c r="H10" s="662" t="s">
        <v>4450</v>
      </c>
      <c r="I10" s="664">
        <v>27.365000000000002</v>
      </c>
      <c r="J10" s="664">
        <v>48</v>
      </c>
      <c r="K10" s="665">
        <v>1313.52</v>
      </c>
    </row>
    <row r="11" spans="1:11" ht="14.4" customHeight="1" x14ac:dyDescent="0.3">
      <c r="A11" s="660" t="s">
        <v>566</v>
      </c>
      <c r="B11" s="661" t="s">
        <v>567</v>
      </c>
      <c r="C11" s="662" t="s">
        <v>571</v>
      </c>
      <c r="D11" s="663" t="s">
        <v>2632</v>
      </c>
      <c r="E11" s="662" t="s">
        <v>5161</v>
      </c>
      <c r="F11" s="663" t="s">
        <v>5162</v>
      </c>
      <c r="G11" s="662" t="s">
        <v>4451</v>
      </c>
      <c r="H11" s="662" t="s">
        <v>4452</v>
      </c>
      <c r="I11" s="664">
        <v>27.21</v>
      </c>
      <c r="J11" s="664">
        <v>6</v>
      </c>
      <c r="K11" s="665">
        <v>163.26</v>
      </c>
    </row>
    <row r="12" spans="1:11" ht="14.4" customHeight="1" x14ac:dyDescent="0.3">
      <c r="A12" s="660" t="s">
        <v>566</v>
      </c>
      <c r="B12" s="661" t="s">
        <v>567</v>
      </c>
      <c r="C12" s="662" t="s">
        <v>571</v>
      </c>
      <c r="D12" s="663" t="s">
        <v>2632</v>
      </c>
      <c r="E12" s="662" t="s">
        <v>5161</v>
      </c>
      <c r="F12" s="663" t="s">
        <v>5162</v>
      </c>
      <c r="G12" s="662" t="s">
        <v>4453</v>
      </c>
      <c r="H12" s="662" t="s">
        <v>4454</v>
      </c>
      <c r="I12" s="664">
        <v>0.59499999999999997</v>
      </c>
      <c r="J12" s="664">
        <v>2000</v>
      </c>
      <c r="K12" s="665">
        <v>1190</v>
      </c>
    </row>
    <row r="13" spans="1:11" ht="14.4" customHeight="1" x14ac:dyDescent="0.3">
      <c r="A13" s="660" t="s">
        <v>566</v>
      </c>
      <c r="B13" s="661" t="s">
        <v>567</v>
      </c>
      <c r="C13" s="662" t="s">
        <v>571</v>
      </c>
      <c r="D13" s="663" t="s">
        <v>2632</v>
      </c>
      <c r="E13" s="662" t="s">
        <v>5161</v>
      </c>
      <c r="F13" s="663" t="s">
        <v>5162</v>
      </c>
      <c r="G13" s="662" t="s">
        <v>4455</v>
      </c>
      <c r="H13" s="662" t="s">
        <v>4456</v>
      </c>
      <c r="I13" s="664">
        <v>8.58</v>
      </c>
      <c r="J13" s="664">
        <v>120</v>
      </c>
      <c r="K13" s="665">
        <v>1029.5999999999999</v>
      </c>
    </row>
    <row r="14" spans="1:11" ht="14.4" customHeight="1" x14ac:dyDescent="0.3">
      <c r="A14" s="660" t="s">
        <v>566</v>
      </c>
      <c r="B14" s="661" t="s">
        <v>567</v>
      </c>
      <c r="C14" s="662" t="s">
        <v>571</v>
      </c>
      <c r="D14" s="663" t="s">
        <v>2632</v>
      </c>
      <c r="E14" s="662" t="s">
        <v>5161</v>
      </c>
      <c r="F14" s="663" t="s">
        <v>5162</v>
      </c>
      <c r="G14" s="662" t="s">
        <v>4457</v>
      </c>
      <c r="H14" s="662" t="s">
        <v>4458</v>
      </c>
      <c r="I14" s="664">
        <v>0.92</v>
      </c>
      <c r="J14" s="664">
        <v>1500</v>
      </c>
      <c r="K14" s="665">
        <v>1380</v>
      </c>
    </row>
    <row r="15" spans="1:11" ht="14.4" customHeight="1" x14ac:dyDescent="0.3">
      <c r="A15" s="660" t="s">
        <v>566</v>
      </c>
      <c r="B15" s="661" t="s">
        <v>567</v>
      </c>
      <c r="C15" s="662" t="s">
        <v>571</v>
      </c>
      <c r="D15" s="663" t="s">
        <v>2632</v>
      </c>
      <c r="E15" s="662" t="s">
        <v>5161</v>
      </c>
      <c r="F15" s="663" t="s">
        <v>5162</v>
      </c>
      <c r="G15" s="662" t="s">
        <v>4459</v>
      </c>
      <c r="H15" s="662" t="s">
        <v>4460</v>
      </c>
      <c r="I15" s="664">
        <v>9.5399999999999991</v>
      </c>
      <c r="J15" s="664">
        <v>500</v>
      </c>
      <c r="K15" s="665">
        <v>4770</v>
      </c>
    </row>
    <row r="16" spans="1:11" ht="14.4" customHeight="1" x14ac:dyDescent="0.3">
      <c r="A16" s="660" t="s">
        <v>566</v>
      </c>
      <c r="B16" s="661" t="s">
        <v>567</v>
      </c>
      <c r="C16" s="662" t="s">
        <v>571</v>
      </c>
      <c r="D16" s="663" t="s">
        <v>2632</v>
      </c>
      <c r="E16" s="662" t="s">
        <v>5161</v>
      </c>
      <c r="F16" s="663" t="s">
        <v>5162</v>
      </c>
      <c r="G16" s="662" t="s">
        <v>4461</v>
      </c>
      <c r="H16" s="662" t="s">
        <v>4462</v>
      </c>
      <c r="I16" s="664">
        <v>2.77</v>
      </c>
      <c r="J16" s="664">
        <v>280</v>
      </c>
      <c r="K16" s="665">
        <v>775.36</v>
      </c>
    </row>
    <row r="17" spans="1:11" ht="14.4" customHeight="1" x14ac:dyDescent="0.3">
      <c r="A17" s="660" t="s">
        <v>566</v>
      </c>
      <c r="B17" s="661" t="s">
        <v>567</v>
      </c>
      <c r="C17" s="662" t="s">
        <v>571</v>
      </c>
      <c r="D17" s="663" t="s">
        <v>2632</v>
      </c>
      <c r="E17" s="662" t="s">
        <v>5161</v>
      </c>
      <c r="F17" s="663" t="s">
        <v>5162</v>
      </c>
      <c r="G17" s="662" t="s">
        <v>4463</v>
      </c>
      <c r="H17" s="662" t="s">
        <v>4464</v>
      </c>
      <c r="I17" s="664">
        <v>1.5150000000000001</v>
      </c>
      <c r="J17" s="664">
        <v>200</v>
      </c>
      <c r="K17" s="665">
        <v>303</v>
      </c>
    </row>
    <row r="18" spans="1:11" ht="14.4" customHeight="1" x14ac:dyDescent="0.3">
      <c r="A18" s="660" t="s">
        <v>566</v>
      </c>
      <c r="B18" s="661" t="s">
        <v>567</v>
      </c>
      <c r="C18" s="662" t="s">
        <v>571</v>
      </c>
      <c r="D18" s="663" t="s">
        <v>2632</v>
      </c>
      <c r="E18" s="662" t="s">
        <v>5161</v>
      </c>
      <c r="F18" s="663" t="s">
        <v>5162</v>
      </c>
      <c r="G18" s="662" t="s">
        <v>4465</v>
      </c>
      <c r="H18" s="662" t="s">
        <v>4466</v>
      </c>
      <c r="I18" s="664">
        <v>64.41</v>
      </c>
      <c r="J18" s="664">
        <v>30</v>
      </c>
      <c r="K18" s="665">
        <v>1932.3</v>
      </c>
    </row>
    <row r="19" spans="1:11" ht="14.4" customHeight="1" x14ac:dyDescent="0.3">
      <c r="A19" s="660" t="s">
        <v>566</v>
      </c>
      <c r="B19" s="661" t="s">
        <v>567</v>
      </c>
      <c r="C19" s="662" t="s">
        <v>571</v>
      </c>
      <c r="D19" s="663" t="s">
        <v>2632</v>
      </c>
      <c r="E19" s="662" t="s">
        <v>5161</v>
      </c>
      <c r="F19" s="663" t="s">
        <v>5162</v>
      </c>
      <c r="G19" s="662" t="s">
        <v>4467</v>
      </c>
      <c r="H19" s="662" t="s">
        <v>4468</v>
      </c>
      <c r="I19" s="664">
        <v>12</v>
      </c>
      <c r="J19" s="664">
        <v>100</v>
      </c>
      <c r="K19" s="665">
        <v>1200</v>
      </c>
    </row>
    <row r="20" spans="1:11" ht="14.4" customHeight="1" x14ac:dyDescent="0.3">
      <c r="A20" s="660" t="s">
        <v>566</v>
      </c>
      <c r="B20" s="661" t="s">
        <v>567</v>
      </c>
      <c r="C20" s="662" t="s">
        <v>571</v>
      </c>
      <c r="D20" s="663" t="s">
        <v>2632</v>
      </c>
      <c r="E20" s="662" t="s">
        <v>5161</v>
      </c>
      <c r="F20" s="663" t="s">
        <v>5162</v>
      </c>
      <c r="G20" s="662" t="s">
        <v>4469</v>
      </c>
      <c r="H20" s="662" t="s">
        <v>4470</v>
      </c>
      <c r="I20" s="664">
        <v>0.31</v>
      </c>
      <c r="J20" s="664">
        <v>600</v>
      </c>
      <c r="K20" s="665">
        <v>186</v>
      </c>
    </row>
    <row r="21" spans="1:11" ht="14.4" customHeight="1" x14ac:dyDescent="0.3">
      <c r="A21" s="660" t="s">
        <v>566</v>
      </c>
      <c r="B21" s="661" t="s">
        <v>567</v>
      </c>
      <c r="C21" s="662" t="s">
        <v>571</v>
      </c>
      <c r="D21" s="663" t="s">
        <v>2632</v>
      </c>
      <c r="E21" s="662" t="s">
        <v>5161</v>
      </c>
      <c r="F21" s="663" t="s">
        <v>5162</v>
      </c>
      <c r="G21" s="662" t="s">
        <v>4471</v>
      </c>
      <c r="H21" s="662" t="s">
        <v>4472</v>
      </c>
      <c r="I21" s="664">
        <v>3.45</v>
      </c>
      <c r="J21" s="664">
        <v>20</v>
      </c>
      <c r="K21" s="665">
        <v>69</v>
      </c>
    </row>
    <row r="22" spans="1:11" ht="14.4" customHeight="1" x14ac:dyDescent="0.3">
      <c r="A22" s="660" t="s">
        <v>566</v>
      </c>
      <c r="B22" s="661" t="s">
        <v>567</v>
      </c>
      <c r="C22" s="662" t="s">
        <v>571</v>
      </c>
      <c r="D22" s="663" t="s">
        <v>2632</v>
      </c>
      <c r="E22" s="662" t="s">
        <v>5163</v>
      </c>
      <c r="F22" s="663" t="s">
        <v>5164</v>
      </c>
      <c r="G22" s="662" t="s">
        <v>4473</v>
      </c>
      <c r="H22" s="662" t="s">
        <v>4474</v>
      </c>
      <c r="I22" s="664">
        <v>3</v>
      </c>
      <c r="J22" s="664">
        <v>100</v>
      </c>
      <c r="K22" s="665">
        <v>300</v>
      </c>
    </row>
    <row r="23" spans="1:11" ht="14.4" customHeight="1" x14ac:dyDescent="0.3">
      <c r="A23" s="660" t="s">
        <v>566</v>
      </c>
      <c r="B23" s="661" t="s">
        <v>567</v>
      </c>
      <c r="C23" s="662" t="s">
        <v>571</v>
      </c>
      <c r="D23" s="663" t="s">
        <v>2632</v>
      </c>
      <c r="E23" s="662" t="s">
        <v>5163</v>
      </c>
      <c r="F23" s="663" t="s">
        <v>5164</v>
      </c>
      <c r="G23" s="662" t="s">
        <v>4475</v>
      </c>
      <c r="H23" s="662" t="s">
        <v>4476</v>
      </c>
      <c r="I23" s="664">
        <v>15.92</v>
      </c>
      <c r="J23" s="664">
        <v>100</v>
      </c>
      <c r="K23" s="665">
        <v>1592</v>
      </c>
    </row>
    <row r="24" spans="1:11" ht="14.4" customHeight="1" x14ac:dyDescent="0.3">
      <c r="A24" s="660" t="s">
        <v>566</v>
      </c>
      <c r="B24" s="661" t="s">
        <v>567</v>
      </c>
      <c r="C24" s="662" t="s">
        <v>571</v>
      </c>
      <c r="D24" s="663" t="s">
        <v>2632</v>
      </c>
      <c r="E24" s="662" t="s">
        <v>5163</v>
      </c>
      <c r="F24" s="663" t="s">
        <v>5164</v>
      </c>
      <c r="G24" s="662" t="s">
        <v>4477</v>
      </c>
      <c r="H24" s="662" t="s">
        <v>4478</v>
      </c>
      <c r="I24" s="664">
        <v>1.0900000000000001</v>
      </c>
      <c r="J24" s="664">
        <v>4000</v>
      </c>
      <c r="K24" s="665">
        <v>4360</v>
      </c>
    </row>
    <row r="25" spans="1:11" ht="14.4" customHeight="1" x14ac:dyDescent="0.3">
      <c r="A25" s="660" t="s">
        <v>566</v>
      </c>
      <c r="B25" s="661" t="s">
        <v>567</v>
      </c>
      <c r="C25" s="662" t="s">
        <v>571</v>
      </c>
      <c r="D25" s="663" t="s">
        <v>2632</v>
      </c>
      <c r="E25" s="662" t="s">
        <v>5163</v>
      </c>
      <c r="F25" s="663" t="s">
        <v>5164</v>
      </c>
      <c r="G25" s="662" t="s">
        <v>4479</v>
      </c>
      <c r="H25" s="662" t="s">
        <v>4480</v>
      </c>
      <c r="I25" s="664">
        <v>1.6749999999999998</v>
      </c>
      <c r="J25" s="664">
        <v>2400</v>
      </c>
      <c r="K25" s="665">
        <v>4024</v>
      </c>
    </row>
    <row r="26" spans="1:11" ht="14.4" customHeight="1" x14ac:dyDescent="0.3">
      <c r="A26" s="660" t="s">
        <v>566</v>
      </c>
      <c r="B26" s="661" t="s">
        <v>567</v>
      </c>
      <c r="C26" s="662" t="s">
        <v>571</v>
      </c>
      <c r="D26" s="663" t="s">
        <v>2632</v>
      </c>
      <c r="E26" s="662" t="s">
        <v>5163</v>
      </c>
      <c r="F26" s="663" t="s">
        <v>5164</v>
      </c>
      <c r="G26" s="662" t="s">
        <v>4481</v>
      </c>
      <c r="H26" s="662" t="s">
        <v>4482</v>
      </c>
      <c r="I26" s="664">
        <v>0.47499999999999998</v>
      </c>
      <c r="J26" s="664">
        <v>1000</v>
      </c>
      <c r="K26" s="665">
        <v>475</v>
      </c>
    </row>
    <row r="27" spans="1:11" ht="14.4" customHeight="1" x14ac:dyDescent="0.3">
      <c r="A27" s="660" t="s">
        <v>566</v>
      </c>
      <c r="B27" s="661" t="s">
        <v>567</v>
      </c>
      <c r="C27" s="662" t="s">
        <v>571</v>
      </c>
      <c r="D27" s="663" t="s">
        <v>2632</v>
      </c>
      <c r="E27" s="662" t="s">
        <v>5163</v>
      </c>
      <c r="F27" s="663" t="s">
        <v>5164</v>
      </c>
      <c r="G27" s="662" t="s">
        <v>4483</v>
      </c>
      <c r="H27" s="662" t="s">
        <v>4484</v>
      </c>
      <c r="I27" s="664">
        <v>0.67</v>
      </c>
      <c r="J27" s="664">
        <v>4000</v>
      </c>
      <c r="K27" s="665">
        <v>2680</v>
      </c>
    </row>
    <row r="28" spans="1:11" ht="14.4" customHeight="1" x14ac:dyDescent="0.3">
      <c r="A28" s="660" t="s">
        <v>566</v>
      </c>
      <c r="B28" s="661" t="s">
        <v>567</v>
      </c>
      <c r="C28" s="662" t="s">
        <v>571</v>
      </c>
      <c r="D28" s="663" t="s">
        <v>2632</v>
      </c>
      <c r="E28" s="662" t="s">
        <v>5163</v>
      </c>
      <c r="F28" s="663" t="s">
        <v>5164</v>
      </c>
      <c r="G28" s="662" t="s">
        <v>4485</v>
      </c>
      <c r="H28" s="662" t="s">
        <v>4486</v>
      </c>
      <c r="I28" s="664">
        <v>3.14</v>
      </c>
      <c r="J28" s="664">
        <v>100</v>
      </c>
      <c r="K28" s="665">
        <v>314</v>
      </c>
    </row>
    <row r="29" spans="1:11" ht="14.4" customHeight="1" x14ac:dyDescent="0.3">
      <c r="A29" s="660" t="s">
        <v>566</v>
      </c>
      <c r="B29" s="661" t="s">
        <v>567</v>
      </c>
      <c r="C29" s="662" t="s">
        <v>571</v>
      </c>
      <c r="D29" s="663" t="s">
        <v>2632</v>
      </c>
      <c r="E29" s="662" t="s">
        <v>5163</v>
      </c>
      <c r="F29" s="663" t="s">
        <v>5164</v>
      </c>
      <c r="G29" s="662" t="s">
        <v>4487</v>
      </c>
      <c r="H29" s="662" t="s">
        <v>4488</v>
      </c>
      <c r="I29" s="664">
        <v>68.53</v>
      </c>
      <c r="J29" s="664">
        <v>5</v>
      </c>
      <c r="K29" s="665">
        <v>342.65</v>
      </c>
    </row>
    <row r="30" spans="1:11" ht="14.4" customHeight="1" x14ac:dyDescent="0.3">
      <c r="A30" s="660" t="s">
        <v>566</v>
      </c>
      <c r="B30" s="661" t="s">
        <v>567</v>
      </c>
      <c r="C30" s="662" t="s">
        <v>571</v>
      </c>
      <c r="D30" s="663" t="s">
        <v>2632</v>
      </c>
      <c r="E30" s="662" t="s">
        <v>5163</v>
      </c>
      <c r="F30" s="663" t="s">
        <v>5164</v>
      </c>
      <c r="G30" s="662" t="s">
        <v>4489</v>
      </c>
      <c r="H30" s="662" t="s">
        <v>4490</v>
      </c>
      <c r="I30" s="664">
        <v>2.46</v>
      </c>
      <c r="J30" s="664">
        <v>600</v>
      </c>
      <c r="K30" s="665">
        <v>1476</v>
      </c>
    </row>
    <row r="31" spans="1:11" ht="14.4" customHeight="1" x14ac:dyDescent="0.3">
      <c r="A31" s="660" t="s">
        <v>566</v>
      </c>
      <c r="B31" s="661" t="s">
        <v>567</v>
      </c>
      <c r="C31" s="662" t="s">
        <v>571</v>
      </c>
      <c r="D31" s="663" t="s">
        <v>2632</v>
      </c>
      <c r="E31" s="662" t="s">
        <v>5163</v>
      </c>
      <c r="F31" s="663" t="s">
        <v>5164</v>
      </c>
      <c r="G31" s="662" t="s">
        <v>4491</v>
      </c>
      <c r="H31" s="662" t="s">
        <v>4492</v>
      </c>
      <c r="I31" s="664">
        <v>5.56</v>
      </c>
      <c r="J31" s="664">
        <v>150</v>
      </c>
      <c r="K31" s="665">
        <v>834</v>
      </c>
    </row>
    <row r="32" spans="1:11" ht="14.4" customHeight="1" x14ac:dyDescent="0.3">
      <c r="A32" s="660" t="s">
        <v>566</v>
      </c>
      <c r="B32" s="661" t="s">
        <v>567</v>
      </c>
      <c r="C32" s="662" t="s">
        <v>571</v>
      </c>
      <c r="D32" s="663" t="s">
        <v>2632</v>
      </c>
      <c r="E32" s="662" t="s">
        <v>5163</v>
      </c>
      <c r="F32" s="663" t="s">
        <v>5164</v>
      </c>
      <c r="G32" s="662" t="s">
        <v>4493</v>
      </c>
      <c r="H32" s="662" t="s">
        <v>4494</v>
      </c>
      <c r="I32" s="664">
        <v>1.83</v>
      </c>
      <c r="J32" s="664">
        <v>20</v>
      </c>
      <c r="K32" s="665">
        <v>36.619999999999997</v>
      </c>
    </row>
    <row r="33" spans="1:11" ht="14.4" customHeight="1" x14ac:dyDescent="0.3">
      <c r="A33" s="660" t="s">
        <v>566</v>
      </c>
      <c r="B33" s="661" t="s">
        <v>567</v>
      </c>
      <c r="C33" s="662" t="s">
        <v>571</v>
      </c>
      <c r="D33" s="663" t="s">
        <v>2632</v>
      </c>
      <c r="E33" s="662" t="s">
        <v>5163</v>
      </c>
      <c r="F33" s="663" t="s">
        <v>5164</v>
      </c>
      <c r="G33" s="662" t="s">
        <v>4495</v>
      </c>
      <c r="H33" s="662" t="s">
        <v>4496</v>
      </c>
      <c r="I33" s="664">
        <v>1.855</v>
      </c>
      <c r="J33" s="664">
        <v>100</v>
      </c>
      <c r="K33" s="665">
        <v>185.5</v>
      </c>
    </row>
    <row r="34" spans="1:11" ht="14.4" customHeight="1" x14ac:dyDescent="0.3">
      <c r="A34" s="660" t="s">
        <v>566</v>
      </c>
      <c r="B34" s="661" t="s">
        <v>567</v>
      </c>
      <c r="C34" s="662" t="s">
        <v>571</v>
      </c>
      <c r="D34" s="663" t="s">
        <v>2632</v>
      </c>
      <c r="E34" s="662" t="s">
        <v>5163</v>
      </c>
      <c r="F34" s="663" t="s">
        <v>5164</v>
      </c>
      <c r="G34" s="662" t="s">
        <v>4497</v>
      </c>
      <c r="H34" s="662" t="s">
        <v>4498</v>
      </c>
      <c r="I34" s="664">
        <v>1.9750000000000001</v>
      </c>
      <c r="J34" s="664">
        <v>700</v>
      </c>
      <c r="K34" s="665">
        <v>1383</v>
      </c>
    </row>
    <row r="35" spans="1:11" ht="14.4" customHeight="1" x14ac:dyDescent="0.3">
      <c r="A35" s="660" t="s">
        <v>566</v>
      </c>
      <c r="B35" s="661" t="s">
        <v>567</v>
      </c>
      <c r="C35" s="662" t="s">
        <v>571</v>
      </c>
      <c r="D35" s="663" t="s">
        <v>2632</v>
      </c>
      <c r="E35" s="662" t="s">
        <v>5163</v>
      </c>
      <c r="F35" s="663" t="s">
        <v>5164</v>
      </c>
      <c r="G35" s="662" t="s">
        <v>4499</v>
      </c>
      <c r="H35" s="662" t="s">
        <v>4500</v>
      </c>
      <c r="I35" s="664">
        <v>1.93</v>
      </c>
      <c r="J35" s="664">
        <v>200</v>
      </c>
      <c r="K35" s="665">
        <v>386</v>
      </c>
    </row>
    <row r="36" spans="1:11" ht="14.4" customHeight="1" x14ac:dyDescent="0.3">
      <c r="A36" s="660" t="s">
        <v>566</v>
      </c>
      <c r="B36" s="661" t="s">
        <v>567</v>
      </c>
      <c r="C36" s="662" t="s">
        <v>571</v>
      </c>
      <c r="D36" s="663" t="s">
        <v>2632</v>
      </c>
      <c r="E36" s="662" t="s">
        <v>5163</v>
      </c>
      <c r="F36" s="663" t="s">
        <v>5164</v>
      </c>
      <c r="G36" s="662" t="s">
        <v>4501</v>
      </c>
      <c r="H36" s="662" t="s">
        <v>4502</v>
      </c>
      <c r="I36" s="664">
        <v>1.94</v>
      </c>
      <c r="J36" s="664">
        <v>50</v>
      </c>
      <c r="K36" s="665">
        <v>97</v>
      </c>
    </row>
    <row r="37" spans="1:11" ht="14.4" customHeight="1" x14ac:dyDescent="0.3">
      <c r="A37" s="660" t="s">
        <v>566</v>
      </c>
      <c r="B37" s="661" t="s">
        <v>567</v>
      </c>
      <c r="C37" s="662" t="s">
        <v>571</v>
      </c>
      <c r="D37" s="663" t="s">
        <v>2632</v>
      </c>
      <c r="E37" s="662" t="s">
        <v>5163</v>
      </c>
      <c r="F37" s="663" t="s">
        <v>5164</v>
      </c>
      <c r="G37" s="662" t="s">
        <v>4503</v>
      </c>
      <c r="H37" s="662" t="s">
        <v>4504</v>
      </c>
      <c r="I37" s="664">
        <v>3.01</v>
      </c>
      <c r="J37" s="664">
        <v>700</v>
      </c>
      <c r="K37" s="665">
        <v>2107</v>
      </c>
    </row>
    <row r="38" spans="1:11" ht="14.4" customHeight="1" x14ac:dyDescent="0.3">
      <c r="A38" s="660" t="s">
        <v>566</v>
      </c>
      <c r="B38" s="661" t="s">
        <v>567</v>
      </c>
      <c r="C38" s="662" t="s">
        <v>571</v>
      </c>
      <c r="D38" s="663" t="s">
        <v>2632</v>
      </c>
      <c r="E38" s="662" t="s">
        <v>5163</v>
      </c>
      <c r="F38" s="663" t="s">
        <v>5164</v>
      </c>
      <c r="G38" s="662" t="s">
        <v>4505</v>
      </c>
      <c r="H38" s="662" t="s">
        <v>4506</v>
      </c>
      <c r="I38" s="664">
        <v>1.92</v>
      </c>
      <c r="J38" s="664">
        <v>150</v>
      </c>
      <c r="K38" s="665">
        <v>288</v>
      </c>
    </row>
    <row r="39" spans="1:11" ht="14.4" customHeight="1" x14ac:dyDescent="0.3">
      <c r="A39" s="660" t="s">
        <v>566</v>
      </c>
      <c r="B39" s="661" t="s">
        <v>567</v>
      </c>
      <c r="C39" s="662" t="s">
        <v>571</v>
      </c>
      <c r="D39" s="663" t="s">
        <v>2632</v>
      </c>
      <c r="E39" s="662" t="s">
        <v>5163</v>
      </c>
      <c r="F39" s="663" t="s">
        <v>5164</v>
      </c>
      <c r="G39" s="662" t="s">
        <v>4507</v>
      </c>
      <c r="H39" s="662" t="s">
        <v>4508</v>
      </c>
      <c r="I39" s="664">
        <v>2.69</v>
      </c>
      <c r="J39" s="664">
        <v>50</v>
      </c>
      <c r="K39" s="665">
        <v>134.5</v>
      </c>
    </row>
    <row r="40" spans="1:11" ht="14.4" customHeight="1" x14ac:dyDescent="0.3">
      <c r="A40" s="660" t="s">
        <v>566</v>
      </c>
      <c r="B40" s="661" t="s">
        <v>567</v>
      </c>
      <c r="C40" s="662" t="s">
        <v>571</v>
      </c>
      <c r="D40" s="663" t="s">
        <v>2632</v>
      </c>
      <c r="E40" s="662" t="s">
        <v>5163</v>
      </c>
      <c r="F40" s="663" t="s">
        <v>5164</v>
      </c>
      <c r="G40" s="662" t="s">
        <v>4509</v>
      </c>
      <c r="H40" s="662" t="s">
        <v>4510</v>
      </c>
      <c r="I40" s="664">
        <v>4.8149999999999995</v>
      </c>
      <c r="J40" s="664">
        <v>1000</v>
      </c>
      <c r="K40" s="665">
        <v>4814</v>
      </c>
    </row>
    <row r="41" spans="1:11" ht="14.4" customHeight="1" x14ac:dyDescent="0.3">
      <c r="A41" s="660" t="s">
        <v>566</v>
      </c>
      <c r="B41" s="661" t="s">
        <v>567</v>
      </c>
      <c r="C41" s="662" t="s">
        <v>571</v>
      </c>
      <c r="D41" s="663" t="s">
        <v>2632</v>
      </c>
      <c r="E41" s="662" t="s">
        <v>5163</v>
      </c>
      <c r="F41" s="663" t="s">
        <v>5164</v>
      </c>
      <c r="G41" s="662" t="s">
        <v>4511</v>
      </c>
      <c r="H41" s="662" t="s">
        <v>4512</v>
      </c>
      <c r="I41" s="664">
        <v>2.9350000000000001</v>
      </c>
      <c r="J41" s="664">
        <v>800</v>
      </c>
      <c r="K41" s="665">
        <v>2348</v>
      </c>
    </row>
    <row r="42" spans="1:11" ht="14.4" customHeight="1" x14ac:dyDescent="0.3">
      <c r="A42" s="660" t="s">
        <v>566</v>
      </c>
      <c r="B42" s="661" t="s">
        <v>567</v>
      </c>
      <c r="C42" s="662" t="s">
        <v>571</v>
      </c>
      <c r="D42" s="663" t="s">
        <v>2632</v>
      </c>
      <c r="E42" s="662" t="s">
        <v>5163</v>
      </c>
      <c r="F42" s="663" t="s">
        <v>5164</v>
      </c>
      <c r="G42" s="662" t="s">
        <v>4513</v>
      </c>
      <c r="H42" s="662" t="s">
        <v>4514</v>
      </c>
      <c r="I42" s="664">
        <v>2.16</v>
      </c>
      <c r="J42" s="664">
        <v>200</v>
      </c>
      <c r="K42" s="665">
        <v>432</v>
      </c>
    </row>
    <row r="43" spans="1:11" ht="14.4" customHeight="1" x14ac:dyDescent="0.3">
      <c r="A43" s="660" t="s">
        <v>566</v>
      </c>
      <c r="B43" s="661" t="s">
        <v>567</v>
      </c>
      <c r="C43" s="662" t="s">
        <v>571</v>
      </c>
      <c r="D43" s="663" t="s">
        <v>2632</v>
      </c>
      <c r="E43" s="662" t="s">
        <v>5163</v>
      </c>
      <c r="F43" s="663" t="s">
        <v>5164</v>
      </c>
      <c r="G43" s="662" t="s">
        <v>4515</v>
      </c>
      <c r="H43" s="662" t="s">
        <v>4516</v>
      </c>
      <c r="I43" s="664">
        <v>3.15</v>
      </c>
      <c r="J43" s="664">
        <v>100</v>
      </c>
      <c r="K43" s="665">
        <v>315</v>
      </c>
    </row>
    <row r="44" spans="1:11" ht="14.4" customHeight="1" x14ac:dyDescent="0.3">
      <c r="A44" s="660" t="s">
        <v>566</v>
      </c>
      <c r="B44" s="661" t="s">
        <v>567</v>
      </c>
      <c r="C44" s="662" t="s">
        <v>571</v>
      </c>
      <c r="D44" s="663" t="s">
        <v>2632</v>
      </c>
      <c r="E44" s="662" t="s">
        <v>5163</v>
      </c>
      <c r="F44" s="663" t="s">
        <v>5164</v>
      </c>
      <c r="G44" s="662" t="s">
        <v>4517</v>
      </c>
      <c r="H44" s="662" t="s">
        <v>4518</v>
      </c>
      <c r="I44" s="664">
        <v>4.24</v>
      </c>
      <c r="J44" s="664">
        <v>50</v>
      </c>
      <c r="K44" s="665">
        <v>212</v>
      </c>
    </row>
    <row r="45" spans="1:11" ht="14.4" customHeight="1" x14ac:dyDescent="0.3">
      <c r="A45" s="660" t="s">
        <v>566</v>
      </c>
      <c r="B45" s="661" t="s">
        <v>567</v>
      </c>
      <c r="C45" s="662" t="s">
        <v>571</v>
      </c>
      <c r="D45" s="663" t="s">
        <v>2632</v>
      </c>
      <c r="E45" s="662" t="s">
        <v>5163</v>
      </c>
      <c r="F45" s="663" t="s">
        <v>5164</v>
      </c>
      <c r="G45" s="662" t="s">
        <v>4519</v>
      </c>
      <c r="H45" s="662" t="s">
        <v>4520</v>
      </c>
      <c r="I45" s="664">
        <v>8.76</v>
      </c>
      <c r="J45" s="664">
        <v>500</v>
      </c>
      <c r="K45" s="665">
        <v>4380.2800000000007</v>
      </c>
    </row>
    <row r="46" spans="1:11" ht="14.4" customHeight="1" x14ac:dyDescent="0.3">
      <c r="A46" s="660" t="s">
        <v>566</v>
      </c>
      <c r="B46" s="661" t="s">
        <v>567</v>
      </c>
      <c r="C46" s="662" t="s">
        <v>571</v>
      </c>
      <c r="D46" s="663" t="s">
        <v>2632</v>
      </c>
      <c r="E46" s="662" t="s">
        <v>5163</v>
      </c>
      <c r="F46" s="663" t="s">
        <v>5164</v>
      </c>
      <c r="G46" s="662" t="s">
        <v>4521</v>
      </c>
      <c r="H46" s="662" t="s">
        <v>4522</v>
      </c>
      <c r="I46" s="664">
        <v>37.146666666666668</v>
      </c>
      <c r="J46" s="664">
        <v>250</v>
      </c>
      <c r="K46" s="665">
        <v>9286.4599999999991</v>
      </c>
    </row>
    <row r="47" spans="1:11" ht="14.4" customHeight="1" x14ac:dyDescent="0.3">
      <c r="A47" s="660" t="s">
        <v>566</v>
      </c>
      <c r="B47" s="661" t="s">
        <v>567</v>
      </c>
      <c r="C47" s="662" t="s">
        <v>571</v>
      </c>
      <c r="D47" s="663" t="s">
        <v>2632</v>
      </c>
      <c r="E47" s="662" t="s">
        <v>5163</v>
      </c>
      <c r="F47" s="663" t="s">
        <v>5164</v>
      </c>
      <c r="G47" s="662" t="s">
        <v>4523</v>
      </c>
      <c r="H47" s="662" t="s">
        <v>4524</v>
      </c>
      <c r="I47" s="664">
        <v>33.880000000000003</v>
      </c>
      <c r="J47" s="664">
        <v>20</v>
      </c>
      <c r="K47" s="665">
        <v>677.6</v>
      </c>
    </row>
    <row r="48" spans="1:11" ht="14.4" customHeight="1" x14ac:dyDescent="0.3">
      <c r="A48" s="660" t="s">
        <v>566</v>
      </c>
      <c r="B48" s="661" t="s">
        <v>567</v>
      </c>
      <c r="C48" s="662" t="s">
        <v>571</v>
      </c>
      <c r="D48" s="663" t="s">
        <v>2632</v>
      </c>
      <c r="E48" s="662" t="s">
        <v>5163</v>
      </c>
      <c r="F48" s="663" t="s">
        <v>5164</v>
      </c>
      <c r="G48" s="662" t="s">
        <v>4525</v>
      </c>
      <c r="H48" s="662" t="s">
        <v>4526</v>
      </c>
      <c r="I48" s="664">
        <v>2.1749999999999998</v>
      </c>
      <c r="J48" s="664">
        <v>700</v>
      </c>
      <c r="K48" s="665">
        <v>1522</v>
      </c>
    </row>
    <row r="49" spans="1:11" ht="14.4" customHeight="1" x14ac:dyDescent="0.3">
      <c r="A49" s="660" t="s">
        <v>566</v>
      </c>
      <c r="B49" s="661" t="s">
        <v>567</v>
      </c>
      <c r="C49" s="662" t="s">
        <v>571</v>
      </c>
      <c r="D49" s="663" t="s">
        <v>2632</v>
      </c>
      <c r="E49" s="662" t="s">
        <v>5163</v>
      </c>
      <c r="F49" s="663" t="s">
        <v>5164</v>
      </c>
      <c r="G49" s="662" t="s">
        <v>4527</v>
      </c>
      <c r="H49" s="662" t="s">
        <v>4528</v>
      </c>
      <c r="I49" s="664">
        <v>2.855</v>
      </c>
      <c r="J49" s="664">
        <v>60</v>
      </c>
      <c r="K49" s="665">
        <v>171.3</v>
      </c>
    </row>
    <row r="50" spans="1:11" ht="14.4" customHeight="1" x14ac:dyDescent="0.3">
      <c r="A50" s="660" t="s">
        <v>566</v>
      </c>
      <c r="B50" s="661" t="s">
        <v>567</v>
      </c>
      <c r="C50" s="662" t="s">
        <v>571</v>
      </c>
      <c r="D50" s="663" t="s">
        <v>2632</v>
      </c>
      <c r="E50" s="662" t="s">
        <v>5163</v>
      </c>
      <c r="F50" s="663" t="s">
        <v>5164</v>
      </c>
      <c r="G50" s="662" t="s">
        <v>4529</v>
      </c>
      <c r="H50" s="662" t="s">
        <v>4530</v>
      </c>
      <c r="I50" s="664">
        <v>29.9</v>
      </c>
      <c r="J50" s="664">
        <v>40</v>
      </c>
      <c r="K50" s="665">
        <v>1196</v>
      </c>
    </row>
    <row r="51" spans="1:11" ht="14.4" customHeight="1" x14ac:dyDescent="0.3">
      <c r="A51" s="660" t="s">
        <v>566</v>
      </c>
      <c r="B51" s="661" t="s">
        <v>567</v>
      </c>
      <c r="C51" s="662" t="s">
        <v>571</v>
      </c>
      <c r="D51" s="663" t="s">
        <v>2632</v>
      </c>
      <c r="E51" s="662" t="s">
        <v>5163</v>
      </c>
      <c r="F51" s="663" t="s">
        <v>5164</v>
      </c>
      <c r="G51" s="662" t="s">
        <v>4531</v>
      </c>
      <c r="H51" s="662" t="s">
        <v>4532</v>
      </c>
      <c r="I51" s="664">
        <v>176.65</v>
      </c>
      <c r="J51" s="664">
        <v>3</v>
      </c>
      <c r="K51" s="665">
        <v>529.95000000000005</v>
      </c>
    </row>
    <row r="52" spans="1:11" ht="14.4" customHeight="1" x14ac:dyDescent="0.3">
      <c r="A52" s="660" t="s">
        <v>566</v>
      </c>
      <c r="B52" s="661" t="s">
        <v>567</v>
      </c>
      <c r="C52" s="662" t="s">
        <v>571</v>
      </c>
      <c r="D52" s="663" t="s">
        <v>2632</v>
      </c>
      <c r="E52" s="662" t="s">
        <v>5163</v>
      </c>
      <c r="F52" s="663" t="s">
        <v>5164</v>
      </c>
      <c r="G52" s="662" t="s">
        <v>4533</v>
      </c>
      <c r="H52" s="662" t="s">
        <v>4534</v>
      </c>
      <c r="I52" s="664">
        <v>2.0499999999999998</v>
      </c>
      <c r="J52" s="664">
        <v>80</v>
      </c>
      <c r="K52" s="665">
        <v>164</v>
      </c>
    </row>
    <row r="53" spans="1:11" ht="14.4" customHeight="1" x14ac:dyDescent="0.3">
      <c r="A53" s="660" t="s">
        <v>566</v>
      </c>
      <c r="B53" s="661" t="s">
        <v>567</v>
      </c>
      <c r="C53" s="662" t="s">
        <v>571</v>
      </c>
      <c r="D53" s="663" t="s">
        <v>2632</v>
      </c>
      <c r="E53" s="662" t="s">
        <v>5163</v>
      </c>
      <c r="F53" s="663" t="s">
        <v>5164</v>
      </c>
      <c r="G53" s="662" t="s">
        <v>4535</v>
      </c>
      <c r="H53" s="662" t="s">
        <v>4536</v>
      </c>
      <c r="I53" s="664">
        <v>193.84</v>
      </c>
      <c r="J53" s="664">
        <v>5</v>
      </c>
      <c r="K53" s="665">
        <v>969.2</v>
      </c>
    </row>
    <row r="54" spans="1:11" ht="14.4" customHeight="1" x14ac:dyDescent="0.3">
      <c r="A54" s="660" t="s">
        <v>566</v>
      </c>
      <c r="B54" s="661" t="s">
        <v>567</v>
      </c>
      <c r="C54" s="662" t="s">
        <v>571</v>
      </c>
      <c r="D54" s="663" t="s">
        <v>2632</v>
      </c>
      <c r="E54" s="662" t="s">
        <v>5163</v>
      </c>
      <c r="F54" s="663" t="s">
        <v>5164</v>
      </c>
      <c r="G54" s="662" t="s">
        <v>4537</v>
      </c>
      <c r="H54" s="662" t="s">
        <v>4538</v>
      </c>
      <c r="I54" s="664">
        <v>13.56</v>
      </c>
      <c r="J54" s="664">
        <v>300</v>
      </c>
      <c r="K54" s="665">
        <v>4068</v>
      </c>
    </row>
    <row r="55" spans="1:11" ht="14.4" customHeight="1" x14ac:dyDescent="0.3">
      <c r="A55" s="660" t="s">
        <v>566</v>
      </c>
      <c r="B55" s="661" t="s">
        <v>567</v>
      </c>
      <c r="C55" s="662" t="s">
        <v>571</v>
      </c>
      <c r="D55" s="663" t="s">
        <v>2632</v>
      </c>
      <c r="E55" s="662" t="s">
        <v>5163</v>
      </c>
      <c r="F55" s="663" t="s">
        <v>5164</v>
      </c>
      <c r="G55" s="662" t="s">
        <v>4539</v>
      </c>
      <c r="H55" s="662" t="s">
        <v>4540</v>
      </c>
      <c r="I55" s="664">
        <v>12.58</v>
      </c>
      <c r="J55" s="664">
        <v>300</v>
      </c>
      <c r="K55" s="665">
        <v>3774.1</v>
      </c>
    </row>
    <row r="56" spans="1:11" ht="14.4" customHeight="1" x14ac:dyDescent="0.3">
      <c r="A56" s="660" t="s">
        <v>566</v>
      </c>
      <c r="B56" s="661" t="s">
        <v>567</v>
      </c>
      <c r="C56" s="662" t="s">
        <v>571</v>
      </c>
      <c r="D56" s="663" t="s">
        <v>2632</v>
      </c>
      <c r="E56" s="662" t="s">
        <v>5163</v>
      </c>
      <c r="F56" s="663" t="s">
        <v>5164</v>
      </c>
      <c r="G56" s="662" t="s">
        <v>4541</v>
      </c>
      <c r="H56" s="662" t="s">
        <v>4542</v>
      </c>
      <c r="I56" s="664">
        <v>17.98</v>
      </c>
      <c r="J56" s="664">
        <v>200</v>
      </c>
      <c r="K56" s="665">
        <v>3596</v>
      </c>
    </row>
    <row r="57" spans="1:11" ht="14.4" customHeight="1" x14ac:dyDescent="0.3">
      <c r="A57" s="660" t="s">
        <v>566</v>
      </c>
      <c r="B57" s="661" t="s">
        <v>567</v>
      </c>
      <c r="C57" s="662" t="s">
        <v>571</v>
      </c>
      <c r="D57" s="663" t="s">
        <v>2632</v>
      </c>
      <c r="E57" s="662" t="s">
        <v>5163</v>
      </c>
      <c r="F57" s="663" t="s">
        <v>5164</v>
      </c>
      <c r="G57" s="662" t="s">
        <v>4543</v>
      </c>
      <c r="H57" s="662" t="s">
        <v>4544</v>
      </c>
      <c r="I57" s="664">
        <v>1.6850000000000001</v>
      </c>
      <c r="J57" s="664">
        <v>130</v>
      </c>
      <c r="K57" s="665">
        <v>219.4</v>
      </c>
    </row>
    <row r="58" spans="1:11" ht="14.4" customHeight="1" x14ac:dyDescent="0.3">
      <c r="A58" s="660" t="s">
        <v>566</v>
      </c>
      <c r="B58" s="661" t="s">
        <v>567</v>
      </c>
      <c r="C58" s="662" t="s">
        <v>571</v>
      </c>
      <c r="D58" s="663" t="s">
        <v>2632</v>
      </c>
      <c r="E58" s="662" t="s">
        <v>5163</v>
      </c>
      <c r="F58" s="663" t="s">
        <v>5164</v>
      </c>
      <c r="G58" s="662" t="s">
        <v>4545</v>
      </c>
      <c r="H58" s="662" t="s">
        <v>4546</v>
      </c>
      <c r="I58" s="664">
        <v>15</v>
      </c>
      <c r="J58" s="664">
        <v>20</v>
      </c>
      <c r="K58" s="665">
        <v>300</v>
      </c>
    </row>
    <row r="59" spans="1:11" ht="14.4" customHeight="1" x14ac:dyDescent="0.3">
      <c r="A59" s="660" t="s">
        <v>566</v>
      </c>
      <c r="B59" s="661" t="s">
        <v>567</v>
      </c>
      <c r="C59" s="662" t="s">
        <v>571</v>
      </c>
      <c r="D59" s="663" t="s">
        <v>2632</v>
      </c>
      <c r="E59" s="662" t="s">
        <v>5163</v>
      </c>
      <c r="F59" s="663" t="s">
        <v>5164</v>
      </c>
      <c r="G59" s="662" t="s">
        <v>4547</v>
      </c>
      <c r="H59" s="662" t="s">
        <v>4548</v>
      </c>
      <c r="I59" s="664">
        <v>12.105</v>
      </c>
      <c r="J59" s="664">
        <v>50</v>
      </c>
      <c r="K59" s="665">
        <v>605.20000000000005</v>
      </c>
    </row>
    <row r="60" spans="1:11" ht="14.4" customHeight="1" x14ac:dyDescent="0.3">
      <c r="A60" s="660" t="s">
        <v>566</v>
      </c>
      <c r="B60" s="661" t="s">
        <v>567</v>
      </c>
      <c r="C60" s="662" t="s">
        <v>571</v>
      </c>
      <c r="D60" s="663" t="s">
        <v>2632</v>
      </c>
      <c r="E60" s="662" t="s">
        <v>5163</v>
      </c>
      <c r="F60" s="663" t="s">
        <v>5164</v>
      </c>
      <c r="G60" s="662" t="s">
        <v>4549</v>
      </c>
      <c r="H60" s="662" t="s">
        <v>4550</v>
      </c>
      <c r="I60" s="664">
        <v>25.53</v>
      </c>
      <c r="J60" s="664">
        <v>10</v>
      </c>
      <c r="K60" s="665">
        <v>255.3</v>
      </c>
    </row>
    <row r="61" spans="1:11" ht="14.4" customHeight="1" x14ac:dyDescent="0.3">
      <c r="A61" s="660" t="s">
        <v>566</v>
      </c>
      <c r="B61" s="661" t="s">
        <v>567</v>
      </c>
      <c r="C61" s="662" t="s">
        <v>571</v>
      </c>
      <c r="D61" s="663" t="s">
        <v>2632</v>
      </c>
      <c r="E61" s="662" t="s">
        <v>5163</v>
      </c>
      <c r="F61" s="663" t="s">
        <v>5164</v>
      </c>
      <c r="G61" s="662" t="s">
        <v>4551</v>
      </c>
      <c r="H61" s="662" t="s">
        <v>4552</v>
      </c>
      <c r="I61" s="664">
        <v>2.5149999999999997</v>
      </c>
      <c r="J61" s="664">
        <v>300</v>
      </c>
      <c r="K61" s="665">
        <v>754</v>
      </c>
    </row>
    <row r="62" spans="1:11" ht="14.4" customHeight="1" x14ac:dyDescent="0.3">
      <c r="A62" s="660" t="s">
        <v>566</v>
      </c>
      <c r="B62" s="661" t="s">
        <v>567</v>
      </c>
      <c r="C62" s="662" t="s">
        <v>571</v>
      </c>
      <c r="D62" s="663" t="s">
        <v>2632</v>
      </c>
      <c r="E62" s="662" t="s">
        <v>5163</v>
      </c>
      <c r="F62" s="663" t="s">
        <v>5164</v>
      </c>
      <c r="G62" s="662" t="s">
        <v>4553</v>
      </c>
      <c r="H62" s="662" t="s">
        <v>4554</v>
      </c>
      <c r="I62" s="664">
        <v>13.2</v>
      </c>
      <c r="J62" s="664">
        <v>24</v>
      </c>
      <c r="K62" s="665">
        <v>316.8</v>
      </c>
    </row>
    <row r="63" spans="1:11" ht="14.4" customHeight="1" x14ac:dyDescent="0.3">
      <c r="A63" s="660" t="s">
        <v>566</v>
      </c>
      <c r="B63" s="661" t="s">
        <v>567</v>
      </c>
      <c r="C63" s="662" t="s">
        <v>571</v>
      </c>
      <c r="D63" s="663" t="s">
        <v>2632</v>
      </c>
      <c r="E63" s="662" t="s">
        <v>5163</v>
      </c>
      <c r="F63" s="663" t="s">
        <v>5164</v>
      </c>
      <c r="G63" s="662" t="s">
        <v>4555</v>
      </c>
      <c r="H63" s="662" t="s">
        <v>4556</v>
      </c>
      <c r="I63" s="664">
        <v>13.2</v>
      </c>
      <c r="J63" s="664">
        <v>12</v>
      </c>
      <c r="K63" s="665">
        <v>158.4</v>
      </c>
    </row>
    <row r="64" spans="1:11" ht="14.4" customHeight="1" x14ac:dyDescent="0.3">
      <c r="A64" s="660" t="s">
        <v>566</v>
      </c>
      <c r="B64" s="661" t="s">
        <v>567</v>
      </c>
      <c r="C64" s="662" t="s">
        <v>571</v>
      </c>
      <c r="D64" s="663" t="s">
        <v>2632</v>
      </c>
      <c r="E64" s="662" t="s">
        <v>5163</v>
      </c>
      <c r="F64" s="663" t="s">
        <v>5164</v>
      </c>
      <c r="G64" s="662" t="s">
        <v>4557</v>
      </c>
      <c r="H64" s="662" t="s">
        <v>4558</v>
      </c>
      <c r="I64" s="664">
        <v>13.2</v>
      </c>
      <c r="J64" s="664">
        <v>12</v>
      </c>
      <c r="K64" s="665">
        <v>158.4</v>
      </c>
    </row>
    <row r="65" spans="1:11" ht="14.4" customHeight="1" x14ac:dyDescent="0.3">
      <c r="A65" s="660" t="s">
        <v>566</v>
      </c>
      <c r="B65" s="661" t="s">
        <v>567</v>
      </c>
      <c r="C65" s="662" t="s">
        <v>571</v>
      </c>
      <c r="D65" s="663" t="s">
        <v>2632</v>
      </c>
      <c r="E65" s="662" t="s">
        <v>5163</v>
      </c>
      <c r="F65" s="663" t="s">
        <v>5164</v>
      </c>
      <c r="G65" s="662" t="s">
        <v>4559</v>
      </c>
      <c r="H65" s="662" t="s">
        <v>4560</v>
      </c>
      <c r="I65" s="664">
        <v>21.234999999999999</v>
      </c>
      <c r="J65" s="664">
        <v>500</v>
      </c>
      <c r="K65" s="665">
        <v>10618</v>
      </c>
    </row>
    <row r="66" spans="1:11" ht="14.4" customHeight="1" x14ac:dyDescent="0.3">
      <c r="A66" s="660" t="s">
        <v>566</v>
      </c>
      <c r="B66" s="661" t="s">
        <v>567</v>
      </c>
      <c r="C66" s="662" t="s">
        <v>571</v>
      </c>
      <c r="D66" s="663" t="s">
        <v>2632</v>
      </c>
      <c r="E66" s="662" t="s">
        <v>5163</v>
      </c>
      <c r="F66" s="663" t="s">
        <v>5164</v>
      </c>
      <c r="G66" s="662" t="s">
        <v>4561</v>
      </c>
      <c r="H66" s="662" t="s">
        <v>4562</v>
      </c>
      <c r="I66" s="664">
        <v>21.24</v>
      </c>
      <c r="J66" s="664">
        <v>300</v>
      </c>
      <c r="K66" s="665">
        <v>6372</v>
      </c>
    </row>
    <row r="67" spans="1:11" ht="14.4" customHeight="1" x14ac:dyDescent="0.3">
      <c r="A67" s="660" t="s">
        <v>566</v>
      </c>
      <c r="B67" s="661" t="s">
        <v>567</v>
      </c>
      <c r="C67" s="662" t="s">
        <v>571</v>
      </c>
      <c r="D67" s="663" t="s">
        <v>2632</v>
      </c>
      <c r="E67" s="662" t="s">
        <v>5163</v>
      </c>
      <c r="F67" s="663" t="s">
        <v>5164</v>
      </c>
      <c r="G67" s="662" t="s">
        <v>4563</v>
      </c>
      <c r="H67" s="662" t="s">
        <v>4564</v>
      </c>
      <c r="I67" s="664">
        <v>10.53</v>
      </c>
      <c r="J67" s="664">
        <v>100</v>
      </c>
      <c r="K67" s="665">
        <v>1053</v>
      </c>
    </row>
    <row r="68" spans="1:11" ht="14.4" customHeight="1" x14ac:dyDescent="0.3">
      <c r="A68" s="660" t="s">
        <v>566</v>
      </c>
      <c r="B68" s="661" t="s">
        <v>567</v>
      </c>
      <c r="C68" s="662" t="s">
        <v>571</v>
      </c>
      <c r="D68" s="663" t="s">
        <v>2632</v>
      </c>
      <c r="E68" s="662" t="s">
        <v>5163</v>
      </c>
      <c r="F68" s="663" t="s">
        <v>5164</v>
      </c>
      <c r="G68" s="662" t="s">
        <v>4565</v>
      </c>
      <c r="H68" s="662" t="s">
        <v>4566</v>
      </c>
      <c r="I68" s="664">
        <v>13.2</v>
      </c>
      <c r="J68" s="664">
        <v>24</v>
      </c>
      <c r="K68" s="665">
        <v>316.8</v>
      </c>
    </row>
    <row r="69" spans="1:11" ht="14.4" customHeight="1" x14ac:dyDescent="0.3">
      <c r="A69" s="660" t="s">
        <v>566</v>
      </c>
      <c r="B69" s="661" t="s">
        <v>567</v>
      </c>
      <c r="C69" s="662" t="s">
        <v>571</v>
      </c>
      <c r="D69" s="663" t="s">
        <v>2632</v>
      </c>
      <c r="E69" s="662" t="s">
        <v>5163</v>
      </c>
      <c r="F69" s="663" t="s">
        <v>5164</v>
      </c>
      <c r="G69" s="662" t="s">
        <v>4567</v>
      </c>
      <c r="H69" s="662" t="s">
        <v>4568</v>
      </c>
      <c r="I69" s="664">
        <v>106.14</v>
      </c>
      <c r="J69" s="664">
        <v>50</v>
      </c>
      <c r="K69" s="665">
        <v>5307</v>
      </c>
    </row>
    <row r="70" spans="1:11" ht="14.4" customHeight="1" x14ac:dyDescent="0.3">
      <c r="A70" s="660" t="s">
        <v>566</v>
      </c>
      <c r="B70" s="661" t="s">
        <v>567</v>
      </c>
      <c r="C70" s="662" t="s">
        <v>571</v>
      </c>
      <c r="D70" s="663" t="s">
        <v>2632</v>
      </c>
      <c r="E70" s="662" t="s">
        <v>5163</v>
      </c>
      <c r="F70" s="663" t="s">
        <v>5164</v>
      </c>
      <c r="G70" s="662" t="s">
        <v>4569</v>
      </c>
      <c r="H70" s="662" t="s">
        <v>4570</v>
      </c>
      <c r="I70" s="664">
        <v>0.47</v>
      </c>
      <c r="J70" s="664">
        <v>1800</v>
      </c>
      <c r="K70" s="665">
        <v>846</v>
      </c>
    </row>
    <row r="71" spans="1:11" ht="14.4" customHeight="1" x14ac:dyDescent="0.3">
      <c r="A71" s="660" t="s">
        <v>566</v>
      </c>
      <c r="B71" s="661" t="s">
        <v>567</v>
      </c>
      <c r="C71" s="662" t="s">
        <v>571</v>
      </c>
      <c r="D71" s="663" t="s">
        <v>2632</v>
      </c>
      <c r="E71" s="662" t="s">
        <v>5163</v>
      </c>
      <c r="F71" s="663" t="s">
        <v>5164</v>
      </c>
      <c r="G71" s="662" t="s">
        <v>4571</v>
      </c>
      <c r="H71" s="662" t="s">
        <v>4572</v>
      </c>
      <c r="I71" s="664">
        <v>4.03</v>
      </c>
      <c r="J71" s="664">
        <v>50</v>
      </c>
      <c r="K71" s="665">
        <v>201.5</v>
      </c>
    </row>
    <row r="72" spans="1:11" ht="14.4" customHeight="1" x14ac:dyDescent="0.3">
      <c r="A72" s="660" t="s">
        <v>566</v>
      </c>
      <c r="B72" s="661" t="s">
        <v>567</v>
      </c>
      <c r="C72" s="662" t="s">
        <v>571</v>
      </c>
      <c r="D72" s="663" t="s">
        <v>2632</v>
      </c>
      <c r="E72" s="662" t="s">
        <v>5163</v>
      </c>
      <c r="F72" s="663" t="s">
        <v>5164</v>
      </c>
      <c r="G72" s="662" t="s">
        <v>4573</v>
      </c>
      <c r="H72" s="662" t="s">
        <v>4574</v>
      </c>
      <c r="I72" s="664">
        <v>2.61</v>
      </c>
      <c r="J72" s="664">
        <v>1</v>
      </c>
      <c r="K72" s="665">
        <v>2.61</v>
      </c>
    </row>
    <row r="73" spans="1:11" ht="14.4" customHeight="1" x14ac:dyDescent="0.3">
      <c r="A73" s="660" t="s">
        <v>566</v>
      </c>
      <c r="B73" s="661" t="s">
        <v>567</v>
      </c>
      <c r="C73" s="662" t="s">
        <v>571</v>
      </c>
      <c r="D73" s="663" t="s">
        <v>2632</v>
      </c>
      <c r="E73" s="662" t="s">
        <v>5163</v>
      </c>
      <c r="F73" s="663" t="s">
        <v>5164</v>
      </c>
      <c r="G73" s="662" t="s">
        <v>4575</v>
      </c>
      <c r="H73" s="662" t="s">
        <v>4576</v>
      </c>
      <c r="I73" s="664">
        <v>9.5949999999999989</v>
      </c>
      <c r="J73" s="664">
        <v>600</v>
      </c>
      <c r="K73" s="665">
        <v>5756</v>
      </c>
    </row>
    <row r="74" spans="1:11" ht="14.4" customHeight="1" x14ac:dyDescent="0.3">
      <c r="A74" s="660" t="s">
        <v>566</v>
      </c>
      <c r="B74" s="661" t="s">
        <v>567</v>
      </c>
      <c r="C74" s="662" t="s">
        <v>571</v>
      </c>
      <c r="D74" s="663" t="s">
        <v>2632</v>
      </c>
      <c r="E74" s="662" t="s">
        <v>5163</v>
      </c>
      <c r="F74" s="663" t="s">
        <v>5164</v>
      </c>
      <c r="G74" s="662" t="s">
        <v>4577</v>
      </c>
      <c r="H74" s="662" t="s">
        <v>4578</v>
      </c>
      <c r="I74" s="664">
        <v>9.1999999999999993</v>
      </c>
      <c r="J74" s="664">
        <v>200</v>
      </c>
      <c r="K74" s="665">
        <v>1840</v>
      </c>
    </row>
    <row r="75" spans="1:11" ht="14.4" customHeight="1" x14ac:dyDescent="0.3">
      <c r="A75" s="660" t="s">
        <v>566</v>
      </c>
      <c r="B75" s="661" t="s">
        <v>567</v>
      </c>
      <c r="C75" s="662" t="s">
        <v>571</v>
      </c>
      <c r="D75" s="663" t="s">
        <v>2632</v>
      </c>
      <c r="E75" s="662" t="s">
        <v>5163</v>
      </c>
      <c r="F75" s="663" t="s">
        <v>5164</v>
      </c>
      <c r="G75" s="662" t="s">
        <v>4579</v>
      </c>
      <c r="H75" s="662" t="s">
        <v>4580</v>
      </c>
      <c r="I75" s="664">
        <v>272.25</v>
      </c>
      <c r="J75" s="664">
        <v>5</v>
      </c>
      <c r="K75" s="665">
        <v>1361.25</v>
      </c>
    </row>
    <row r="76" spans="1:11" ht="14.4" customHeight="1" x14ac:dyDescent="0.3">
      <c r="A76" s="660" t="s">
        <v>566</v>
      </c>
      <c r="B76" s="661" t="s">
        <v>567</v>
      </c>
      <c r="C76" s="662" t="s">
        <v>571</v>
      </c>
      <c r="D76" s="663" t="s">
        <v>2632</v>
      </c>
      <c r="E76" s="662" t="s">
        <v>5163</v>
      </c>
      <c r="F76" s="663" t="s">
        <v>5164</v>
      </c>
      <c r="G76" s="662" t="s">
        <v>4581</v>
      </c>
      <c r="H76" s="662" t="s">
        <v>4582</v>
      </c>
      <c r="I76" s="664">
        <v>22.99</v>
      </c>
      <c r="J76" s="664">
        <v>40</v>
      </c>
      <c r="K76" s="665">
        <v>919.6</v>
      </c>
    </row>
    <row r="77" spans="1:11" ht="14.4" customHeight="1" x14ac:dyDescent="0.3">
      <c r="A77" s="660" t="s">
        <v>566</v>
      </c>
      <c r="B77" s="661" t="s">
        <v>567</v>
      </c>
      <c r="C77" s="662" t="s">
        <v>571</v>
      </c>
      <c r="D77" s="663" t="s">
        <v>2632</v>
      </c>
      <c r="E77" s="662" t="s">
        <v>5163</v>
      </c>
      <c r="F77" s="663" t="s">
        <v>5164</v>
      </c>
      <c r="G77" s="662" t="s">
        <v>4583</v>
      </c>
      <c r="H77" s="662" t="s">
        <v>4584</v>
      </c>
      <c r="I77" s="664">
        <v>1492.7</v>
      </c>
      <c r="J77" s="664">
        <v>1</v>
      </c>
      <c r="K77" s="665">
        <v>1492.7</v>
      </c>
    </row>
    <row r="78" spans="1:11" ht="14.4" customHeight="1" x14ac:dyDescent="0.3">
      <c r="A78" s="660" t="s">
        <v>566</v>
      </c>
      <c r="B78" s="661" t="s">
        <v>567</v>
      </c>
      <c r="C78" s="662" t="s">
        <v>571</v>
      </c>
      <c r="D78" s="663" t="s">
        <v>2632</v>
      </c>
      <c r="E78" s="662" t="s">
        <v>5163</v>
      </c>
      <c r="F78" s="663" t="s">
        <v>5164</v>
      </c>
      <c r="G78" s="662" t="s">
        <v>4585</v>
      </c>
      <c r="H78" s="662" t="s">
        <v>4586</v>
      </c>
      <c r="I78" s="664">
        <v>695.4</v>
      </c>
      <c r="J78" s="664">
        <v>2</v>
      </c>
      <c r="K78" s="665">
        <v>1390.8</v>
      </c>
    </row>
    <row r="79" spans="1:11" ht="14.4" customHeight="1" x14ac:dyDescent="0.3">
      <c r="A79" s="660" t="s">
        <v>566</v>
      </c>
      <c r="B79" s="661" t="s">
        <v>567</v>
      </c>
      <c r="C79" s="662" t="s">
        <v>571</v>
      </c>
      <c r="D79" s="663" t="s">
        <v>2632</v>
      </c>
      <c r="E79" s="662" t="s">
        <v>5163</v>
      </c>
      <c r="F79" s="663" t="s">
        <v>5164</v>
      </c>
      <c r="G79" s="662" t="s">
        <v>4587</v>
      </c>
      <c r="H79" s="662" t="s">
        <v>4588</v>
      </c>
      <c r="I79" s="664">
        <v>695.4</v>
      </c>
      <c r="J79" s="664">
        <v>2</v>
      </c>
      <c r="K79" s="665">
        <v>1390.8</v>
      </c>
    </row>
    <row r="80" spans="1:11" ht="14.4" customHeight="1" x14ac:dyDescent="0.3">
      <c r="A80" s="660" t="s">
        <v>566</v>
      </c>
      <c r="B80" s="661" t="s">
        <v>567</v>
      </c>
      <c r="C80" s="662" t="s">
        <v>571</v>
      </c>
      <c r="D80" s="663" t="s">
        <v>2632</v>
      </c>
      <c r="E80" s="662" t="s">
        <v>5165</v>
      </c>
      <c r="F80" s="663" t="s">
        <v>5166</v>
      </c>
      <c r="G80" s="662" t="s">
        <v>4589</v>
      </c>
      <c r="H80" s="662" t="s">
        <v>4590</v>
      </c>
      <c r="I80" s="664">
        <v>1523.45</v>
      </c>
      <c r="J80" s="664">
        <v>14</v>
      </c>
      <c r="K80" s="665">
        <v>21328.3</v>
      </c>
    </row>
    <row r="81" spans="1:11" ht="14.4" customHeight="1" x14ac:dyDescent="0.3">
      <c r="A81" s="660" t="s">
        <v>566</v>
      </c>
      <c r="B81" s="661" t="s">
        <v>567</v>
      </c>
      <c r="C81" s="662" t="s">
        <v>571</v>
      </c>
      <c r="D81" s="663" t="s">
        <v>2632</v>
      </c>
      <c r="E81" s="662" t="s">
        <v>5165</v>
      </c>
      <c r="F81" s="663" t="s">
        <v>5166</v>
      </c>
      <c r="G81" s="662" t="s">
        <v>4591</v>
      </c>
      <c r="H81" s="662" t="s">
        <v>4592</v>
      </c>
      <c r="I81" s="664">
        <v>442.39</v>
      </c>
      <c r="J81" s="664">
        <v>20</v>
      </c>
      <c r="K81" s="665">
        <v>8847.76</v>
      </c>
    </row>
    <row r="82" spans="1:11" ht="14.4" customHeight="1" x14ac:dyDescent="0.3">
      <c r="A82" s="660" t="s">
        <v>566</v>
      </c>
      <c r="B82" s="661" t="s">
        <v>567</v>
      </c>
      <c r="C82" s="662" t="s">
        <v>571</v>
      </c>
      <c r="D82" s="663" t="s">
        <v>2632</v>
      </c>
      <c r="E82" s="662" t="s">
        <v>5167</v>
      </c>
      <c r="F82" s="663" t="s">
        <v>5168</v>
      </c>
      <c r="G82" s="662" t="s">
        <v>4593</v>
      </c>
      <c r="H82" s="662" t="s">
        <v>4594</v>
      </c>
      <c r="I82" s="664">
        <v>10.09</v>
      </c>
      <c r="J82" s="664">
        <v>600</v>
      </c>
      <c r="K82" s="665">
        <v>6054</v>
      </c>
    </row>
    <row r="83" spans="1:11" ht="14.4" customHeight="1" x14ac:dyDescent="0.3">
      <c r="A83" s="660" t="s">
        <v>566</v>
      </c>
      <c r="B83" s="661" t="s">
        <v>567</v>
      </c>
      <c r="C83" s="662" t="s">
        <v>571</v>
      </c>
      <c r="D83" s="663" t="s">
        <v>2632</v>
      </c>
      <c r="E83" s="662" t="s">
        <v>5167</v>
      </c>
      <c r="F83" s="663" t="s">
        <v>5168</v>
      </c>
      <c r="G83" s="662" t="s">
        <v>4595</v>
      </c>
      <c r="H83" s="662" t="s">
        <v>4596</v>
      </c>
      <c r="I83" s="664">
        <v>7.0049999999999999</v>
      </c>
      <c r="J83" s="664">
        <v>200</v>
      </c>
      <c r="K83" s="665">
        <v>1401</v>
      </c>
    </row>
    <row r="84" spans="1:11" ht="14.4" customHeight="1" x14ac:dyDescent="0.3">
      <c r="A84" s="660" t="s">
        <v>566</v>
      </c>
      <c r="B84" s="661" t="s">
        <v>567</v>
      </c>
      <c r="C84" s="662" t="s">
        <v>571</v>
      </c>
      <c r="D84" s="663" t="s">
        <v>2632</v>
      </c>
      <c r="E84" s="662" t="s">
        <v>5169</v>
      </c>
      <c r="F84" s="663" t="s">
        <v>5170</v>
      </c>
      <c r="G84" s="662" t="s">
        <v>4597</v>
      </c>
      <c r="H84" s="662" t="s">
        <v>4598</v>
      </c>
      <c r="I84" s="664">
        <v>24.22</v>
      </c>
      <c r="J84" s="664">
        <v>72</v>
      </c>
      <c r="K84" s="665">
        <v>1743.86</v>
      </c>
    </row>
    <row r="85" spans="1:11" ht="14.4" customHeight="1" x14ac:dyDescent="0.3">
      <c r="A85" s="660" t="s">
        <v>566</v>
      </c>
      <c r="B85" s="661" t="s">
        <v>567</v>
      </c>
      <c r="C85" s="662" t="s">
        <v>571</v>
      </c>
      <c r="D85" s="663" t="s">
        <v>2632</v>
      </c>
      <c r="E85" s="662" t="s">
        <v>5171</v>
      </c>
      <c r="F85" s="663" t="s">
        <v>5172</v>
      </c>
      <c r="G85" s="662" t="s">
        <v>4599</v>
      </c>
      <c r="H85" s="662" t="s">
        <v>4600</v>
      </c>
      <c r="I85" s="664">
        <v>399.3</v>
      </c>
      <c r="J85" s="664">
        <v>20</v>
      </c>
      <c r="K85" s="665">
        <v>7986</v>
      </c>
    </row>
    <row r="86" spans="1:11" ht="14.4" customHeight="1" x14ac:dyDescent="0.3">
      <c r="A86" s="660" t="s">
        <v>566</v>
      </c>
      <c r="B86" s="661" t="s">
        <v>567</v>
      </c>
      <c r="C86" s="662" t="s">
        <v>571</v>
      </c>
      <c r="D86" s="663" t="s">
        <v>2632</v>
      </c>
      <c r="E86" s="662" t="s">
        <v>5171</v>
      </c>
      <c r="F86" s="663" t="s">
        <v>5172</v>
      </c>
      <c r="G86" s="662" t="s">
        <v>4601</v>
      </c>
      <c r="H86" s="662" t="s">
        <v>4602</v>
      </c>
      <c r="I86" s="664">
        <v>0.31</v>
      </c>
      <c r="J86" s="664">
        <v>1000</v>
      </c>
      <c r="K86" s="665">
        <v>310</v>
      </c>
    </row>
    <row r="87" spans="1:11" ht="14.4" customHeight="1" x14ac:dyDescent="0.3">
      <c r="A87" s="660" t="s">
        <v>566</v>
      </c>
      <c r="B87" s="661" t="s">
        <v>567</v>
      </c>
      <c r="C87" s="662" t="s">
        <v>571</v>
      </c>
      <c r="D87" s="663" t="s">
        <v>2632</v>
      </c>
      <c r="E87" s="662" t="s">
        <v>5171</v>
      </c>
      <c r="F87" s="663" t="s">
        <v>5172</v>
      </c>
      <c r="G87" s="662" t="s">
        <v>4603</v>
      </c>
      <c r="H87" s="662" t="s">
        <v>4604</v>
      </c>
      <c r="I87" s="664">
        <v>10.16</v>
      </c>
      <c r="J87" s="664">
        <v>20</v>
      </c>
      <c r="K87" s="665">
        <v>203.28</v>
      </c>
    </row>
    <row r="88" spans="1:11" ht="14.4" customHeight="1" x14ac:dyDescent="0.3">
      <c r="A88" s="660" t="s">
        <v>566</v>
      </c>
      <c r="B88" s="661" t="s">
        <v>567</v>
      </c>
      <c r="C88" s="662" t="s">
        <v>571</v>
      </c>
      <c r="D88" s="663" t="s">
        <v>2632</v>
      </c>
      <c r="E88" s="662" t="s">
        <v>5171</v>
      </c>
      <c r="F88" s="663" t="s">
        <v>5172</v>
      </c>
      <c r="G88" s="662" t="s">
        <v>4605</v>
      </c>
      <c r="H88" s="662" t="s">
        <v>4606</v>
      </c>
      <c r="I88" s="664">
        <v>0.48499999999999999</v>
      </c>
      <c r="J88" s="664">
        <v>5000</v>
      </c>
      <c r="K88" s="665">
        <v>2430</v>
      </c>
    </row>
    <row r="89" spans="1:11" ht="14.4" customHeight="1" x14ac:dyDescent="0.3">
      <c r="A89" s="660" t="s">
        <v>566</v>
      </c>
      <c r="B89" s="661" t="s">
        <v>567</v>
      </c>
      <c r="C89" s="662" t="s">
        <v>571</v>
      </c>
      <c r="D89" s="663" t="s">
        <v>2632</v>
      </c>
      <c r="E89" s="662" t="s">
        <v>5171</v>
      </c>
      <c r="F89" s="663" t="s">
        <v>5172</v>
      </c>
      <c r="G89" s="662" t="s">
        <v>4607</v>
      </c>
      <c r="H89" s="662" t="s">
        <v>4608</v>
      </c>
      <c r="I89" s="664">
        <v>48.82</v>
      </c>
      <c r="J89" s="664">
        <v>25</v>
      </c>
      <c r="K89" s="665">
        <v>1220.5899999999999</v>
      </c>
    </row>
    <row r="90" spans="1:11" ht="14.4" customHeight="1" x14ac:dyDescent="0.3">
      <c r="A90" s="660" t="s">
        <v>566</v>
      </c>
      <c r="B90" s="661" t="s">
        <v>567</v>
      </c>
      <c r="C90" s="662" t="s">
        <v>571</v>
      </c>
      <c r="D90" s="663" t="s">
        <v>2632</v>
      </c>
      <c r="E90" s="662" t="s">
        <v>5173</v>
      </c>
      <c r="F90" s="663" t="s">
        <v>5174</v>
      </c>
      <c r="G90" s="662" t="s">
        <v>4609</v>
      </c>
      <c r="H90" s="662" t="s">
        <v>4610</v>
      </c>
      <c r="I90" s="664">
        <v>7.5</v>
      </c>
      <c r="J90" s="664">
        <v>50</v>
      </c>
      <c r="K90" s="665">
        <v>375</v>
      </c>
    </row>
    <row r="91" spans="1:11" ht="14.4" customHeight="1" x14ac:dyDescent="0.3">
      <c r="A91" s="660" t="s">
        <v>566</v>
      </c>
      <c r="B91" s="661" t="s">
        <v>567</v>
      </c>
      <c r="C91" s="662" t="s">
        <v>571</v>
      </c>
      <c r="D91" s="663" t="s">
        <v>2632</v>
      </c>
      <c r="E91" s="662" t="s">
        <v>5173</v>
      </c>
      <c r="F91" s="663" t="s">
        <v>5174</v>
      </c>
      <c r="G91" s="662" t="s">
        <v>4611</v>
      </c>
      <c r="H91" s="662" t="s">
        <v>4612</v>
      </c>
      <c r="I91" s="664">
        <v>7.503333333333333</v>
      </c>
      <c r="J91" s="664">
        <v>300</v>
      </c>
      <c r="K91" s="665">
        <v>2251</v>
      </c>
    </row>
    <row r="92" spans="1:11" ht="14.4" customHeight="1" x14ac:dyDescent="0.3">
      <c r="A92" s="660" t="s">
        <v>566</v>
      </c>
      <c r="B92" s="661" t="s">
        <v>567</v>
      </c>
      <c r="C92" s="662" t="s">
        <v>571</v>
      </c>
      <c r="D92" s="663" t="s">
        <v>2632</v>
      </c>
      <c r="E92" s="662" t="s">
        <v>5173</v>
      </c>
      <c r="F92" s="663" t="s">
        <v>5174</v>
      </c>
      <c r="G92" s="662" t="s">
        <v>4613</v>
      </c>
      <c r="H92" s="662" t="s">
        <v>4614</v>
      </c>
      <c r="I92" s="664">
        <v>0.71</v>
      </c>
      <c r="J92" s="664">
        <v>24000</v>
      </c>
      <c r="K92" s="665">
        <v>17040</v>
      </c>
    </row>
    <row r="93" spans="1:11" ht="14.4" customHeight="1" x14ac:dyDescent="0.3">
      <c r="A93" s="660" t="s">
        <v>566</v>
      </c>
      <c r="B93" s="661" t="s">
        <v>567</v>
      </c>
      <c r="C93" s="662" t="s">
        <v>571</v>
      </c>
      <c r="D93" s="663" t="s">
        <v>2632</v>
      </c>
      <c r="E93" s="662" t="s">
        <v>5173</v>
      </c>
      <c r="F93" s="663" t="s">
        <v>5174</v>
      </c>
      <c r="G93" s="662" t="s">
        <v>4615</v>
      </c>
      <c r="H93" s="662" t="s">
        <v>4616</v>
      </c>
      <c r="I93" s="664">
        <v>0.71</v>
      </c>
      <c r="J93" s="664">
        <v>4000</v>
      </c>
      <c r="K93" s="665">
        <v>2840</v>
      </c>
    </row>
    <row r="94" spans="1:11" ht="14.4" customHeight="1" x14ac:dyDescent="0.3">
      <c r="A94" s="660" t="s">
        <v>566</v>
      </c>
      <c r="B94" s="661" t="s">
        <v>567</v>
      </c>
      <c r="C94" s="662" t="s">
        <v>571</v>
      </c>
      <c r="D94" s="663" t="s">
        <v>2632</v>
      </c>
      <c r="E94" s="662" t="s">
        <v>5173</v>
      </c>
      <c r="F94" s="663" t="s">
        <v>5174</v>
      </c>
      <c r="G94" s="662" t="s">
        <v>4617</v>
      </c>
      <c r="H94" s="662" t="s">
        <v>4618</v>
      </c>
      <c r="I94" s="664">
        <v>0.71</v>
      </c>
      <c r="J94" s="664">
        <v>4000</v>
      </c>
      <c r="K94" s="665">
        <v>2840</v>
      </c>
    </row>
    <row r="95" spans="1:11" ht="14.4" customHeight="1" x14ac:dyDescent="0.3">
      <c r="A95" s="660" t="s">
        <v>566</v>
      </c>
      <c r="B95" s="661" t="s">
        <v>567</v>
      </c>
      <c r="C95" s="662" t="s">
        <v>571</v>
      </c>
      <c r="D95" s="663" t="s">
        <v>2632</v>
      </c>
      <c r="E95" s="662" t="s">
        <v>5175</v>
      </c>
      <c r="F95" s="663" t="s">
        <v>5176</v>
      </c>
      <c r="G95" s="662" t="s">
        <v>4619</v>
      </c>
      <c r="H95" s="662" t="s">
        <v>4620</v>
      </c>
      <c r="I95" s="664">
        <v>285.62561013600623</v>
      </c>
      <c r="J95" s="664">
        <v>1</v>
      </c>
      <c r="K95" s="665">
        <v>285.62561013600623</v>
      </c>
    </row>
    <row r="96" spans="1:11" ht="14.4" customHeight="1" x14ac:dyDescent="0.3">
      <c r="A96" s="660" t="s">
        <v>566</v>
      </c>
      <c r="B96" s="661" t="s">
        <v>567</v>
      </c>
      <c r="C96" s="662" t="s">
        <v>571</v>
      </c>
      <c r="D96" s="663" t="s">
        <v>2632</v>
      </c>
      <c r="E96" s="662" t="s">
        <v>5175</v>
      </c>
      <c r="F96" s="663" t="s">
        <v>5176</v>
      </c>
      <c r="G96" s="662" t="s">
        <v>4621</v>
      </c>
      <c r="H96" s="662" t="s">
        <v>4622</v>
      </c>
      <c r="I96" s="664">
        <v>139.44</v>
      </c>
      <c r="J96" s="664">
        <v>65</v>
      </c>
      <c r="K96" s="665">
        <v>9063.69</v>
      </c>
    </row>
    <row r="97" spans="1:11" ht="14.4" customHeight="1" x14ac:dyDescent="0.3">
      <c r="A97" s="660" t="s">
        <v>566</v>
      </c>
      <c r="B97" s="661" t="s">
        <v>567</v>
      </c>
      <c r="C97" s="662" t="s">
        <v>571</v>
      </c>
      <c r="D97" s="663" t="s">
        <v>2632</v>
      </c>
      <c r="E97" s="662" t="s">
        <v>5175</v>
      </c>
      <c r="F97" s="663" t="s">
        <v>5176</v>
      </c>
      <c r="G97" s="662" t="s">
        <v>4623</v>
      </c>
      <c r="H97" s="662" t="s">
        <v>4624</v>
      </c>
      <c r="I97" s="664">
        <v>139.44</v>
      </c>
      <c r="J97" s="664">
        <v>65</v>
      </c>
      <c r="K97" s="665">
        <v>9063.5300000000007</v>
      </c>
    </row>
    <row r="98" spans="1:11" ht="14.4" customHeight="1" x14ac:dyDescent="0.3">
      <c r="A98" s="660" t="s">
        <v>566</v>
      </c>
      <c r="B98" s="661" t="s">
        <v>567</v>
      </c>
      <c r="C98" s="662" t="s">
        <v>571</v>
      </c>
      <c r="D98" s="663" t="s">
        <v>2632</v>
      </c>
      <c r="E98" s="662" t="s">
        <v>5175</v>
      </c>
      <c r="F98" s="663" t="s">
        <v>5176</v>
      </c>
      <c r="G98" s="662" t="s">
        <v>4625</v>
      </c>
      <c r="H98" s="662" t="s">
        <v>4626</v>
      </c>
      <c r="I98" s="664">
        <v>152.46</v>
      </c>
      <c r="J98" s="664">
        <v>6</v>
      </c>
      <c r="K98" s="665">
        <v>914.76</v>
      </c>
    </row>
    <row r="99" spans="1:11" ht="14.4" customHeight="1" x14ac:dyDescent="0.3">
      <c r="A99" s="660" t="s">
        <v>566</v>
      </c>
      <c r="B99" s="661" t="s">
        <v>567</v>
      </c>
      <c r="C99" s="662" t="s">
        <v>571</v>
      </c>
      <c r="D99" s="663" t="s">
        <v>2632</v>
      </c>
      <c r="E99" s="662" t="s">
        <v>5177</v>
      </c>
      <c r="F99" s="663" t="s">
        <v>5178</v>
      </c>
      <c r="G99" s="662" t="s">
        <v>4627</v>
      </c>
      <c r="H99" s="662" t="s">
        <v>4628</v>
      </c>
      <c r="I99" s="664">
        <v>13.913333333333332</v>
      </c>
      <c r="J99" s="664">
        <v>120</v>
      </c>
      <c r="K99" s="665">
        <v>1669.7</v>
      </c>
    </row>
    <row r="100" spans="1:11" ht="14.4" customHeight="1" x14ac:dyDescent="0.3">
      <c r="A100" s="660" t="s">
        <v>566</v>
      </c>
      <c r="B100" s="661" t="s">
        <v>567</v>
      </c>
      <c r="C100" s="662" t="s">
        <v>571</v>
      </c>
      <c r="D100" s="663" t="s">
        <v>2632</v>
      </c>
      <c r="E100" s="662" t="s">
        <v>5177</v>
      </c>
      <c r="F100" s="663" t="s">
        <v>5178</v>
      </c>
      <c r="G100" s="662" t="s">
        <v>4629</v>
      </c>
      <c r="H100" s="662" t="s">
        <v>4630</v>
      </c>
      <c r="I100" s="664">
        <v>66.55</v>
      </c>
      <c r="J100" s="664">
        <v>30</v>
      </c>
      <c r="K100" s="665">
        <v>1996.5</v>
      </c>
    </row>
    <row r="101" spans="1:11" ht="14.4" customHeight="1" x14ac:dyDescent="0.3">
      <c r="A101" s="660" t="s">
        <v>566</v>
      </c>
      <c r="B101" s="661" t="s">
        <v>567</v>
      </c>
      <c r="C101" s="662" t="s">
        <v>576</v>
      </c>
      <c r="D101" s="663" t="s">
        <v>2633</v>
      </c>
      <c r="E101" s="662" t="s">
        <v>5161</v>
      </c>
      <c r="F101" s="663" t="s">
        <v>5162</v>
      </c>
      <c r="G101" s="662" t="s">
        <v>4631</v>
      </c>
      <c r="H101" s="662" t="s">
        <v>4632</v>
      </c>
      <c r="I101" s="664">
        <v>99.055000000000007</v>
      </c>
      <c r="J101" s="664">
        <v>2</v>
      </c>
      <c r="K101" s="665">
        <v>198.11</v>
      </c>
    </row>
    <row r="102" spans="1:11" ht="14.4" customHeight="1" x14ac:dyDescent="0.3">
      <c r="A102" s="660" t="s">
        <v>566</v>
      </c>
      <c r="B102" s="661" t="s">
        <v>567</v>
      </c>
      <c r="C102" s="662" t="s">
        <v>576</v>
      </c>
      <c r="D102" s="663" t="s">
        <v>2633</v>
      </c>
      <c r="E102" s="662" t="s">
        <v>5161</v>
      </c>
      <c r="F102" s="663" t="s">
        <v>5162</v>
      </c>
      <c r="G102" s="662" t="s">
        <v>4633</v>
      </c>
      <c r="H102" s="662" t="s">
        <v>4634</v>
      </c>
      <c r="I102" s="664">
        <v>42.45</v>
      </c>
      <c r="J102" s="664">
        <v>40</v>
      </c>
      <c r="K102" s="665">
        <v>1698</v>
      </c>
    </row>
    <row r="103" spans="1:11" ht="14.4" customHeight="1" x14ac:dyDescent="0.3">
      <c r="A103" s="660" t="s">
        <v>566</v>
      </c>
      <c r="B103" s="661" t="s">
        <v>567</v>
      </c>
      <c r="C103" s="662" t="s">
        <v>576</v>
      </c>
      <c r="D103" s="663" t="s">
        <v>2633</v>
      </c>
      <c r="E103" s="662" t="s">
        <v>5161</v>
      </c>
      <c r="F103" s="663" t="s">
        <v>5162</v>
      </c>
      <c r="G103" s="662" t="s">
        <v>4635</v>
      </c>
      <c r="H103" s="662" t="s">
        <v>4636</v>
      </c>
      <c r="I103" s="664">
        <v>2.4</v>
      </c>
      <c r="J103" s="664">
        <v>10</v>
      </c>
      <c r="K103" s="665">
        <v>24</v>
      </c>
    </row>
    <row r="104" spans="1:11" ht="14.4" customHeight="1" x14ac:dyDescent="0.3">
      <c r="A104" s="660" t="s">
        <v>566</v>
      </c>
      <c r="B104" s="661" t="s">
        <v>567</v>
      </c>
      <c r="C104" s="662" t="s">
        <v>576</v>
      </c>
      <c r="D104" s="663" t="s">
        <v>2633</v>
      </c>
      <c r="E104" s="662" t="s">
        <v>5161</v>
      </c>
      <c r="F104" s="663" t="s">
        <v>5162</v>
      </c>
      <c r="G104" s="662" t="s">
        <v>4443</v>
      </c>
      <c r="H104" s="662" t="s">
        <v>4444</v>
      </c>
      <c r="I104" s="664">
        <v>0.51</v>
      </c>
      <c r="J104" s="664">
        <v>1000</v>
      </c>
      <c r="K104" s="665">
        <v>510</v>
      </c>
    </row>
    <row r="105" spans="1:11" ht="14.4" customHeight="1" x14ac:dyDescent="0.3">
      <c r="A105" s="660" t="s">
        <v>566</v>
      </c>
      <c r="B105" s="661" t="s">
        <v>567</v>
      </c>
      <c r="C105" s="662" t="s">
        <v>576</v>
      </c>
      <c r="D105" s="663" t="s">
        <v>2633</v>
      </c>
      <c r="E105" s="662" t="s">
        <v>5161</v>
      </c>
      <c r="F105" s="663" t="s">
        <v>5162</v>
      </c>
      <c r="G105" s="662" t="s">
        <v>4637</v>
      </c>
      <c r="H105" s="662" t="s">
        <v>4638</v>
      </c>
      <c r="I105" s="664">
        <v>13.37</v>
      </c>
      <c r="J105" s="664">
        <v>5</v>
      </c>
      <c r="K105" s="665">
        <v>66.849999999999994</v>
      </c>
    </row>
    <row r="106" spans="1:11" ht="14.4" customHeight="1" x14ac:dyDescent="0.3">
      <c r="A106" s="660" t="s">
        <v>566</v>
      </c>
      <c r="B106" s="661" t="s">
        <v>567</v>
      </c>
      <c r="C106" s="662" t="s">
        <v>576</v>
      </c>
      <c r="D106" s="663" t="s">
        <v>2633</v>
      </c>
      <c r="E106" s="662" t="s">
        <v>5161</v>
      </c>
      <c r="F106" s="663" t="s">
        <v>5162</v>
      </c>
      <c r="G106" s="662" t="s">
        <v>4639</v>
      </c>
      <c r="H106" s="662" t="s">
        <v>4640</v>
      </c>
      <c r="I106" s="664">
        <v>8.5249999999999986</v>
      </c>
      <c r="J106" s="664">
        <v>6</v>
      </c>
      <c r="K106" s="665">
        <v>51.17</v>
      </c>
    </row>
    <row r="107" spans="1:11" ht="14.4" customHeight="1" x14ac:dyDescent="0.3">
      <c r="A107" s="660" t="s">
        <v>566</v>
      </c>
      <c r="B107" s="661" t="s">
        <v>567</v>
      </c>
      <c r="C107" s="662" t="s">
        <v>576</v>
      </c>
      <c r="D107" s="663" t="s">
        <v>2633</v>
      </c>
      <c r="E107" s="662" t="s">
        <v>5161</v>
      </c>
      <c r="F107" s="663" t="s">
        <v>5162</v>
      </c>
      <c r="G107" s="662" t="s">
        <v>4449</v>
      </c>
      <c r="H107" s="662" t="s">
        <v>4450</v>
      </c>
      <c r="I107" s="664">
        <v>27.36</v>
      </c>
      <c r="J107" s="664">
        <v>45</v>
      </c>
      <c r="K107" s="665">
        <v>1231.2</v>
      </c>
    </row>
    <row r="108" spans="1:11" ht="14.4" customHeight="1" x14ac:dyDescent="0.3">
      <c r="A108" s="660" t="s">
        <v>566</v>
      </c>
      <c r="B108" s="661" t="s">
        <v>567</v>
      </c>
      <c r="C108" s="662" t="s">
        <v>576</v>
      </c>
      <c r="D108" s="663" t="s">
        <v>2633</v>
      </c>
      <c r="E108" s="662" t="s">
        <v>5161</v>
      </c>
      <c r="F108" s="663" t="s">
        <v>5162</v>
      </c>
      <c r="G108" s="662" t="s">
        <v>4453</v>
      </c>
      <c r="H108" s="662" t="s">
        <v>4454</v>
      </c>
      <c r="I108" s="664">
        <v>0.6</v>
      </c>
      <c r="J108" s="664">
        <v>5500</v>
      </c>
      <c r="K108" s="665">
        <v>3300</v>
      </c>
    </row>
    <row r="109" spans="1:11" ht="14.4" customHeight="1" x14ac:dyDescent="0.3">
      <c r="A109" s="660" t="s">
        <v>566</v>
      </c>
      <c r="B109" s="661" t="s">
        <v>567</v>
      </c>
      <c r="C109" s="662" t="s">
        <v>576</v>
      </c>
      <c r="D109" s="663" t="s">
        <v>2633</v>
      </c>
      <c r="E109" s="662" t="s">
        <v>5161</v>
      </c>
      <c r="F109" s="663" t="s">
        <v>5162</v>
      </c>
      <c r="G109" s="662" t="s">
        <v>4455</v>
      </c>
      <c r="H109" s="662" t="s">
        <v>4456</v>
      </c>
      <c r="I109" s="664">
        <v>8.58</v>
      </c>
      <c r="J109" s="664">
        <v>36</v>
      </c>
      <c r="K109" s="665">
        <v>308.88</v>
      </c>
    </row>
    <row r="110" spans="1:11" ht="14.4" customHeight="1" x14ac:dyDescent="0.3">
      <c r="A110" s="660" t="s">
        <v>566</v>
      </c>
      <c r="B110" s="661" t="s">
        <v>567</v>
      </c>
      <c r="C110" s="662" t="s">
        <v>576</v>
      </c>
      <c r="D110" s="663" t="s">
        <v>2633</v>
      </c>
      <c r="E110" s="662" t="s">
        <v>5161</v>
      </c>
      <c r="F110" s="663" t="s">
        <v>5162</v>
      </c>
      <c r="G110" s="662" t="s">
        <v>4641</v>
      </c>
      <c r="H110" s="662" t="s">
        <v>4642</v>
      </c>
      <c r="I110" s="664">
        <v>13.02</v>
      </c>
      <c r="J110" s="664">
        <v>70</v>
      </c>
      <c r="K110" s="665">
        <v>911.4</v>
      </c>
    </row>
    <row r="111" spans="1:11" ht="14.4" customHeight="1" x14ac:dyDescent="0.3">
      <c r="A111" s="660" t="s">
        <v>566</v>
      </c>
      <c r="B111" s="661" t="s">
        <v>567</v>
      </c>
      <c r="C111" s="662" t="s">
        <v>576</v>
      </c>
      <c r="D111" s="663" t="s">
        <v>2633</v>
      </c>
      <c r="E111" s="662" t="s">
        <v>5161</v>
      </c>
      <c r="F111" s="663" t="s">
        <v>5162</v>
      </c>
      <c r="G111" s="662" t="s">
        <v>4643</v>
      </c>
      <c r="H111" s="662" t="s">
        <v>4644</v>
      </c>
      <c r="I111" s="664">
        <v>0.56000000000000005</v>
      </c>
      <c r="J111" s="664">
        <v>4000</v>
      </c>
      <c r="K111" s="665">
        <v>2240</v>
      </c>
    </row>
    <row r="112" spans="1:11" ht="14.4" customHeight="1" x14ac:dyDescent="0.3">
      <c r="A112" s="660" t="s">
        <v>566</v>
      </c>
      <c r="B112" s="661" t="s">
        <v>567</v>
      </c>
      <c r="C112" s="662" t="s">
        <v>576</v>
      </c>
      <c r="D112" s="663" t="s">
        <v>2633</v>
      </c>
      <c r="E112" s="662" t="s">
        <v>5161</v>
      </c>
      <c r="F112" s="663" t="s">
        <v>5162</v>
      </c>
      <c r="G112" s="662" t="s">
        <v>4459</v>
      </c>
      <c r="H112" s="662" t="s">
        <v>4460</v>
      </c>
      <c r="I112" s="664">
        <v>9.5466666666666669</v>
      </c>
      <c r="J112" s="664">
        <v>500</v>
      </c>
      <c r="K112" s="665">
        <v>4774</v>
      </c>
    </row>
    <row r="113" spans="1:11" ht="14.4" customHeight="1" x14ac:dyDescent="0.3">
      <c r="A113" s="660" t="s">
        <v>566</v>
      </c>
      <c r="B113" s="661" t="s">
        <v>567</v>
      </c>
      <c r="C113" s="662" t="s">
        <v>576</v>
      </c>
      <c r="D113" s="663" t="s">
        <v>2633</v>
      </c>
      <c r="E113" s="662" t="s">
        <v>5161</v>
      </c>
      <c r="F113" s="663" t="s">
        <v>5162</v>
      </c>
      <c r="G113" s="662" t="s">
        <v>4465</v>
      </c>
      <c r="H113" s="662" t="s">
        <v>4466</v>
      </c>
      <c r="I113" s="664">
        <v>64.42</v>
      </c>
      <c r="J113" s="664">
        <v>100</v>
      </c>
      <c r="K113" s="665">
        <v>6441.52</v>
      </c>
    </row>
    <row r="114" spans="1:11" ht="14.4" customHeight="1" x14ac:dyDescent="0.3">
      <c r="A114" s="660" t="s">
        <v>566</v>
      </c>
      <c r="B114" s="661" t="s">
        <v>567</v>
      </c>
      <c r="C114" s="662" t="s">
        <v>576</v>
      </c>
      <c r="D114" s="663" t="s">
        <v>2633</v>
      </c>
      <c r="E114" s="662" t="s">
        <v>5161</v>
      </c>
      <c r="F114" s="663" t="s">
        <v>5162</v>
      </c>
      <c r="G114" s="662" t="s">
        <v>4645</v>
      </c>
      <c r="H114" s="662" t="s">
        <v>4646</v>
      </c>
      <c r="I114" s="664">
        <v>8.2799999999999994</v>
      </c>
      <c r="J114" s="664">
        <v>1</v>
      </c>
      <c r="K114" s="665">
        <v>8.2799999999999994</v>
      </c>
    </row>
    <row r="115" spans="1:11" ht="14.4" customHeight="1" x14ac:dyDescent="0.3">
      <c r="A115" s="660" t="s">
        <v>566</v>
      </c>
      <c r="B115" s="661" t="s">
        <v>567</v>
      </c>
      <c r="C115" s="662" t="s">
        <v>576</v>
      </c>
      <c r="D115" s="663" t="s">
        <v>2633</v>
      </c>
      <c r="E115" s="662" t="s">
        <v>5163</v>
      </c>
      <c r="F115" s="663" t="s">
        <v>5164</v>
      </c>
      <c r="G115" s="662" t="s">
        <v>4647</v>
      </c>
      <c r="H115" s="662" t="s">
        <v>4648</v>
      </c>
      <c r="I115" s="664">
        <v>15.29</v>
      </c>
      <c r="J115" s="664">
        <v>100</v>
      </c>
      <c r="K115" s="665">
        <v>1529.44</v>
      </c>
    </row>
    <row r="116" spans="1:11" ht="14.4" customHeight="1" x14ac:dyDescent="0.3">
      <c r="A116" s="660" t="s">
        <v>566</v>
      </c>
      <c r="B116" s="661" t="s">
        <v>567</v>
      </c>
      <c r="C116" s="662" t="s">
        <v>576</v>
      </c>
      <c r="D116" s="663" t="s">
        <v>2633</v>
      </c>
      <c r="E116" s="662" t="s">
        <v>5163</v>
      </c>
      <c r="F116" s="663" t="s">
        <v>5164</v>
      </c>
      <c r="G116" s="662" t="s">
        <v>4477</v>
      </c>
      <c r="H116" s="662" t="s">
        <v>4478</v>
      </c>
      <c r="I116" s="664">
        <v>1.0900000000000001</v>
      </c>
      <c r="J116" s="664">
        <v>800</v>
      </c>
      <c r="K116" s="665">
        <v>872</v>
      </c>
    </row>
    <row r="117" spans="1:11" ht="14.4" customHeight="1" x14ac:dyDescent="0.3">
      <c r="A117" s="660" t="s">
        <v>566</v>
      </c>
      <c r="B117" s="661" t="s">
        <v>567</v>
      </c>
      <c r="C117" s="662" t="s">
        <v>576</v>
      </c>
      <c r="D117" s="663" t="s">
        <v>2633</v>
      </c>
      <c r="E117" s="662" t="s">
        <v>5163</v>
      </c>
      <c r="F117" s="663" t="s">
        <v>5164</v>
      </c>
      <c r="G117" s="662" t="s">
        <v>4479</v>
      </c>
      <c r="H117" s="662" t="s">
        <v>4480</v>
      </c>
      <c r="I117" s="664">
        <v>1.6733333333333331</v>
      </c>
      <c r="J117" s="664">
        <v>500</v>
      </c>
      <c r="K117" s="665">
        <v>838</v>
      </c>
    </row>
    <row r="118" spans="1:11" ht="14.4" customHeight="1" x14ac:dyDescent="0.3">
      <c r="A118" s="660" t="s">
        <v>566</v>
      </c>
      <c r="B118" s="661" t="s">
        <v>567</v>
      </c>
      <c r="C118" s="662" t="s">
        <v>576</v>
      </c>
      <c r="D118" s="663" t="s">
        <v>2633</v>
      </c>
      <c r="E118" s="662" t="s">
        <v>5163</v>
      </c>
      <c r="F118" s="663" t="s">
        <v>5164</v>
      </c>
      <c r="G118" s="662" t="s">
        <v>4481</v>
      </c>
      <c r="H118" s="662" t="s">
        <v>4482</v>
      </c>
      <c r="I118" s="664">
        <v>0.47</v>
      </c>
      <c r="J118" s="664">
        <v>300</v>
      </c>
      <c r="K118" s="665">
        <v>141</v>
      </c>
    </row>
    <row r="119" spans="1:11" ht="14.4" customHeight="1" x14ac:dyDescent="0.3">
      <c r="A119" s="660" t="s">
        <v>566</v>
      </c>
      <c r="B119" s="661" t="s">
        <v>567</v>
      </c>
      <c r="C119" s="662" t="s">
        <v>576</v>
      </c>
      <c r="D119" s="663" t="s">
        <v>2633</v>
      </c>
      <c r="E119" s="662" t="s">
        <v>5163</v>
      </c>
      <c r="F119" s="663" t="s">
        <v>5164</v>
      </c>
      <c r="G119" s="662" t="s">
        <v>4483</v>
      </c>
      <c r="H119" s="662" t="s">
        <v>4484</v>
      </c>
      <c r="I119" s="664">
        <v>0.67</v>
      </c>
      <c r="J119" s="664">
        <v>200</v>
      </c>
      <c r="K119" s="665">
        <v>134</v>
      </c>
    </row>
    <row r="120" spans="1:11" ht="14.4" customHeight="1" x14ac:dyDescent="0.3">
      <c r="A120" s="660" t="s">
        <v>566</v>
      </c>
      <c r="B120" s="661" t="s">
        <v>567</v>
      </c>
      <c r="C120" s="662" t="s">
        <v>576</v>
      </c>
      <c r="D120" s="663" t="s">
        <v>2633</v>
      </c>
      <c r="E120" s="662" t="s">
        <v>5163</v>
      </c>
      <c r="F120" s="663" t="s">
        <v>5164</v>
      </c>
      <c r="G120" s="662" t="s">
        <v>4649</v>
      </c>
      <c r="H120" s="662" t="s">
        <v>4650</v>
      </c>
      <c r="I120" s="664">
        <v>15.29</v>
      </c>
      <c r="J120" s="664">
        <v>50</v>
      </c>
      <c r="K120" s="665">
        <v>764.5</v>
      </c>
    </row>
    <row r="121" spans="1:11" ht="14.4" customHeight="1" x14ac:dyDescent="0.3">
      <c r="A121" s="660" t="s">
        <v>566</v>
      </c>
      <c r="B121" s="661" t="s">
        <v>567</v>
      </c>
      <c r="C121" s="662" t="s">
        <v>576</v>
      </c>
      <c r="D121" s="663" t="s">
        <v>2633</v>
      </c>
      <c r="E121" s="662" t="s">
        <v>5163</v>
      </c>
      <c r="F121" s="663" t="s">
        <v>5164</v>
      </c>
      <c r="G121" s="662" t="s">
        <v>4493</v>
      </c>
      <c r="H121" s="662" t="s">
        <v>4494</v>
      </c>
      <c r="I121" s="664">
        <v>1.84</v>
      </c>
      <c r="J121" s="664">
        <v>100</v>
      </c>
      <c r="K121" s="665">
        <v>183.89999999999998</v>
      </c>
    </row>
    <row r="122" spans="1:11" ht="14.4" customHeight="1" x14ac:dyDescent="0.3">
      <c r="A122" s="660" t="s">
        <v>566</v>
      </c>
      <c r="B122" s="661" t="s">
        <v>567</v>
      </c>
      <c r="C122" s="662" t="s">
        <v>576</v>
      </c>
      <c r="D122" s="663" t="s">
        <v>2633</v>
      </c>
      <c r="E122" s="662" t="s">
        <v>5163</v>
      </c>
      <c r="F122" s="663" t="s">
        <v>5164</v>
      </c>
      <c r="G122" s="662" t="s">
        <v>4651</v>
      </c>
      <c r="H122" s="662" t="s">
        <v>4652</v>
      </c>
      <c r="I122" s="664">
        <v>1.8</v>
      </c>
      <c r="J122" s="664">
        <v>160</v>
      </c>
      <c r="K122" s="665">
        <v>288</v>
      </c>
    </row>
    <row r="123" spans="1:11" ht="14.4" customHeight="1" x14ac:dyDescent="0.3">
      <c r="A123" s="660" t="s">
        <v>566</v>
      </c>
      <c r="B123" s="661" t="s">
        <v>567</v>
      </c>
      <c r="C123" s="662" t="s">
        <v>576</v>
      </c>
      <c r="D123" s="663" t="s">
        <v>2633</v>
      </c>
      <c r="E123" s="662" t="s">
        <v>5163</v>
      </c>
      <c r="F123" s="663" t="s">
        <v>5164</v>
      </c>
      <c r="G123" s="662" t="s">
        <v>4495</v>
      </c>
      <c r="H123" s="662" t="s">
        <v>4496</v>
      </c>
      <c r="I123" s="664">
        <v>1.85</v>
      </c>
      <c r="J123" s="664">
        <v>400</v>
      </c>
      <c r="K123" s="665">
        <v>740</v>
      </c>
    </row>
    <row r="124" spans="1:11" ht="14.4" customHeight="1" x14ac:dyDescent="0.3">
      <c r="A124" s="660" t="s">
        <v>566</v>
      </c>
      <c r="B124" s="661" t="s">
        <v>567</v>
      </c>
      <c r="C124" s="662" t="s">
        <v>576</v>
      </c>
      <c r="D124" s="663" t="s">
        <v>2633</v>
      </c>
      <c r="E124" s="662" t="s">
        <v>5163</v>
      </c>
      <c r="F124" s="663" t="s">
        <v>5164</v>
      </c>
      <c r="G124" s="662" t="s">
        <v>4653</v>
      </c>
      <c r="H124" s="662" t="s">
        <v>4654</v>
      </c>
      <c r="I124" s="664">
        <v>2.375</v>
      </c>
      <c r="J124" s="664">
        <v>300</v>
      </c>
      <c r="K124" s="665">
        <v>713</v>
      </c>
    </row>
    <row r="125" spans="1:11" ht="14.4" customHeight="1" x14ac:dyDescent="0.3">
      <c r="A125" s="660" t="s">
        <v>566</v>
      </c>
      <c r="B125" s="661" t="s">
        <v>567</v>
      </c>
      <c r="C125" s="662" t="s">
        <v>576</v>
      </c>
      <c r="D125" s="663" t="s">
        <v>2633</v>
      </c>
      <c r="E125" s="662" t="s">
        <v>5163</v>
      </c>
      <c r="F125" s="663" t="s">
        <v>5164</v>
      </c>
      <c r="G125" s="662" t="s">
        <v>4497</v>
      </c>
      <c r="H125" s="662" t="s">
        <v>4498</v>
      </c>
      <c r="I125" s="664">
        <v>1.9750000000000001</v>
      </c>
      <c r="J125" s="664">
        <v>2700</v>
      </c>
      <c r="K125" s="665">
        <v>5331</v>
      </c>
    </row>
    <row r="126" spans="1:11" ht="14.4" customHeight="1" x14ac:dyDescent="0.3">
      <c r="A126" s="660" t="s">
        <v>566</v>
      </c>
      <c r="B126" s="661" t="s">
        <v>567</v>
      </c>
      <c r="C126" s="662" t="s">
        <v>576</v>
      </c>
      <c r="D126" s="663" t="s">
        <v>2633</v>
      </c>
      <c r="E126" s="662" t="s">
        <v>5163</v>
      </c>
      <c r="F126" s="663" t="s">
        <v>5164</v>
      </c>
      <c r="G126" s="662" t="s">
        <v>4499</v>
      </c>
      <c r="H126" s="662" t="s">
        <v>4500</v>
      </c>
      <c r="I126" s="664">
        <v>1.93</v>
      </c>
      <c r="J126" s="664">
        <v>600</v>
      </c>
      <c r="K126" s="665">
        <v>1158</v>
      </c>
    </row>
    <row r="127" spans="1:11" ht="14.4" customHeight="1" x14ac:dyDescent="0.3">
      <c r="A127" s="660" t="s">
        <v>566</v>
      </c>
      <c r="B127" s="661" t="s">
        <v>567</v>
      </c>
      <c r="C127" s="662" t="s">
        <v>576</v>
      </c>
      <c r="D127" s="663" t="s">
        <v>2633</v>
      </c>
      <c r="E127" s="662" t="s">
        <v>5163</v>
      </c>
      <c r="F127" s="663" t="s">
        <v>5164</v>
      </c>
      <c r="G127" s="662" t="s">
        <v>4501</v>
      </c>
      <c r="H127" s="662" t="s">
        <v>4502</v>
      </c>
      <c r="I127" s="664">
        <v>1.91</v>
      </c>
      <c r="J127" s="664">
        <v>800</v>
      </c>
      <c r="K127" s="665">
        <v>1528</v>
      </c>
    </row>
    <row r="128" spans="1:11" ht="14.4" customHeight="1" x14ac:dyDescent="0.3">
      <c r="A128" s="660" t="s">
        <v>566</v>
      </c>
      <c r="B128" s="661" t="s">
        <v>567</v>
      </c>
      <c r="C128" s="662" t="s">
        <v>576</v>
      </c>
      <c r="D128" s="663" t="s">
        <v>2633</v>
      </c>
      <c r="E128" s="662" t="s">
        <v>5163</v>
      </c>
      <c r="F128" s="663" t="s">
        <v>5164</v>
      </c>
      <c r="G128" s="662" t="s">
        <v>4503</v>
      </c>
      <c r="H128" s="662" t="s">
        <v>4504</v>
      </c>
      <c r="I128" s="664">
        <v>3.0049999999999999</v>
      </c>
      <c r="J128" s="664">
        <v>2000</v>
      </c>
      <c r="K128" s="665">
        <v>6008</v>
      </c>
    </row>
    <row r="129" spans="1:11" ht="14.4" customHeight="1" x14ac:dyDescent="0.3">
      <c r="A129" s="660" t="s">
        <v>566</v>
      </c>
      <c r="B129" s="661" t="s">
        <v>567</v>
      </c>
      <c r="C129" s="662" t="s">
        <v>576</v>
      </c>
      <c r="D129" s="663" t="s">
        <v>2633</v>
      </c>
      <c r="E129" s="662" t="s">
        <v>5163</v>
      </c>
      <c r="F129" s="663" t="s">
        <v>5164</v>
      </c>
      <c r="G129" s="662" t="s">
        <v>4655</v>
      </c>
      <c r="H129" s="662" t="s">
        <v>4656</v>
      </c>
      <c r="I129" s="664">
        <v>1.77</v>
      </c>
      <c r="J129" s="664">
        <v>700</v>
      </c>
      <c r="K129" s="665">
        <v>1239</v>
      </c>
    </row>
    <row r="130" spans="1:11" ht="14.4" customHeight="1" x14ac:dyDescent="0.3">
      <c r="A130" s="660" t="s">
        <v>566</v>
      </c>
      <c r="B130" s="661" t="s">
        <v>567</v>
      </c>
      <c r="C130" s="662" t="s">
        <v>576</v>
      </c>
      <c r="D130" s="663" t="s">
        <v>2633</v>
      </c>
      <c r="E130" s="662" t="s">
        <v>5163</v>
      </c>
      <c r="F130" s="663" t="s">
        <v>5164</v>
      </c>
      <c r="G130" s="662" t="s">
        <v>4505</v>
      </c>
      <c r="H130" s="662" t="s">
        <v>4506</v>
      </c>
      <c r="I130" s="664">
        <v>1.93</v>
      </c>
      <c r="J130" s="664">
        <v>200</v>
      </c>
      <c r="K130" s="665">
        <v>386</v>
      </c>
    </row>
    <row r="131" spans="1:11" ht="14.4" customHeight="1" x14ac:dyDescent="0.3">
      <c r="A131" s="660" t="s">
        <v>566</v>
      </c>
      <c r="B131" s="661" t="s">
        <v>567</v>
      </c>
      <c r="C131" s="662" t="s">
        <v>576</v>
      </c>
      <c r="D131" s="663" t="s">
        <v>2633</v>
      </c>
      <c r="E131" s="662" t="s">
        <v>5163</v>
      </c>
      <c r="F131" s="663" t="s">
        <v>5164</v>
      </c>
      <c r="G131" s="662" t="s">
        <v>4509</v>
      </c>
      <c r="H131" s="662" t="s">
        <v>4510</v>
      </c>
      <c r="I131" s="664">
        <v>4.82</v>
      </c>
      <c r="J131" s="664">
        <v>50</v>
      </c>
      <c r="K131" s="665">
        <v>241</v>
      </c>
    </row>
    <row r="132" spans="1:11" ht="14.4" customHeight="1" x14ac:dyDescent="0.3">
      <c r="A132" s="660" t="s">
        <v>566</v>
      </c>
      <c r="B132" s="661" t="s">
        <v>567</v>
      </c>
      <c r="C132" s="662" t="s">
        <v>576</v>
      </c>
      <c r="D132" s="663" t="s">
        <v>2633</v>
      </c>
      <c r="E132" s="662" t="s">
        <v>5163</v>
      </c>
      <c r="F132" s="663" t="s">
        <v>5164</v>
      </c>
      <c r="G132" s="662" t="s">
        <v>4657</v>
      </c>
      <c r="H132" s="662" t="s">
        <v>4658</v>
      </c>
      <c r="I132" s="664">
        <v>0.01</v>
      </c>
      <c r="J132" s="664">
        <v>2400</v>
      </c>
      <c r="K132" s="665">
        <v>24</v>
      </c>
    </row>
    <row r="133" spans="1:11" ht="14.4" customHeight="1" x14ac:dyDescent="0.3">
      <c r="A133" s="660" t="s">
        <v>566</v>
      </c>
      <c r="B133" s="661" t="s">
        <v>567</v>
      </c>
      <c r="C133" s="662" t="s">
        <v>576</v>
      </c>
      <c r="D133" s="663" t="s">
        <v>2633</v>
      </c>
      <c r="E133" s="662" t="s">
        <v>5163</v>
      </c>
      <c r="F133" s="663" t="s">
        <v>5164</v>
      </c>
      <c r="G133" s="662" t="s">
        <v>4511</v>
      </c>
      <c r="H133" s="662" t="s">
        <v>4512</v>
      </c>
      <c r="I133" s="664">
        <v>2.94</v>
      </c>
      <c r="J133" s="664">
        <v>1000</v>
      </c>
      <c r="K133" s="665">
        <v>2940</v>
      </c>
    </row>
    <row r="134" spans="1:11" ht="14.4" customHeight="1" x14ac:dyDescent="0.3">
      <c r="A134" s="660" t="s">
        <v>566</v>
      </c>
      <c r="B134" s="661" t="s">
        <v>567</v>
      </c>
      <c r="C134" s="662" t="s">
        <v>576</v>
      </c>
      <c r="D134" s="663" t="s">
        <v>2633</v>
      </c>
      <c r="E134" s="662" t="s">
        <v>5163</v>
      </c>
      <c r="F134" s="663" t="s">
        <v>5164</v>
      </c>
      <c r="G134" s="662" t="s">
        <v>4513</v>
      </c>
      <c r="H134" s="662" t="s">
        <v>4514</v>
      </c>
      <c r="I134" s="664">
        <v>2.165</v>
      </c>
      <c r="J134" s="664">
        <v>800</v>
      </c>
      <c r="K134" s="665">
        <v>1733</v>
      </c>
    </row>
    <row r="135" spans="1:11" ht="14.4" customHeight="1" x14ac:dyDescent="0.3">
      <c r="A135" s="660" t="s">
        <v>566</v>
      </c>
      <c r="B135" s="661" t="s">
        <v>567</v>
      </c>
      <c r="C135" s="662" t="s">
        <v>576</v>
      </c>
      <c r="D135" s="663" t="s">
        <v>2633</v>
      </c>
      <c r="E135" s="662" t="s">
        <v>5163</v>
      </c>
      <c r="F135" s="663" t="s">
        <v>5164</v>
      </c>
      <c r="G135" s="662" t="s">
        <v>4515</v>
      </c>
      <c r="H135" s="662" t="s">
        <v>4516</v>
      </c>
      <c r="I135" s="664">
        <v>3.1466666666666665</v>
      </c>
      <c r="J135" s="664">
        <v>434</v>
      </c>
      <c r="K135" s="665">
        <v>1365.8</v>
      </c>
    </row>
    <row r="136" spans="1:11" ht="14.4" customHeight="1" x14ac:dyDescent="0.3">
      <c r="A136" s="660" t="s">
        <v>566</v>
      </c>
      <c r="B136" s="661" t="s">
        <v>567</v>
      </c>
      <c r="C136" s="662" t="s">
        <v>576</v>
      </c>
      <c r="D136" s="663" t="s">
        <v>2633</v>
      </c>
      <c r="E136" s="662" t="s">
        <v>5163</v>
      </c>
      <c r="F136" s="663" t="s">
        <v>5164</v>
      </c>
      <c r="G136" s="662" t="s">
        <v>4659</v>
      </c>
      <c r="H136" s="662" t="s">
        <v>4660</v>
      </c>
      <c r="I136" s="664">
        <v>2.5249999999999999</v>
      </c>
      <c r="J136" s="664">
        <v>600</v>
      </c>
      <c r="K136" s="665">
        <v>1515</v>
      </c>
    </row>
    <row r="137" spans="1:11" ht="14.4" customHeight="1" x14ac:dyDescent="0.3">
      <c r="A137" s="660" t="s">
        <v>566</v>
      </c>
      <c r="B137" s="661" t="s">
        <v>567</v>
      </c>
      <c r="C137" s="662" t="s">
        <v>576</v>
      </c>
      <c r="D137" s="663" t="s">
        <v>2633</v>
      </c>
      <c r="E137" s="662" t="s">
        <v>5163</v>
      </c>
      <c r="F137" s="663" t="s">
        <v>5164</v>
      </c>
      <c r="G137" s="662" t="s">
        <v>4523</v>
      </c>
      <c r="H137" s="662" t="s">
        <v>4524</v>
      </c>
      <c r="I137" s="664">
        <v>33.880000000000003</v>
      </c>
      <c r="J137" s="664">
        <v>60</v>
      </c>
      <c r="K137" s="665">
        <v>2032.8</v>
      </c>
    </row>
    <row r="138" spans="1:11" ht="14.4" customHeight="1" x14ac:dyDescent="0.3">
      <c r="A138" s="660" t="s">
        <v>566</v>
      </c>
      <c r="B138" s="661" t="s">
        <v>567</v>
      </c>
      <c r="C138" s="662" t="s">
        <v>576</v>
      </c>
      <c r="D138" s="663" t="s">
        <v>2633</v>
      </c>
      <c r="E138" s="662" t="s">
        <v>5163</v>
      </c>
      <c r="F138" s="663" t="s">
        <v>5164</v>
      </c>
      <c r="G138" s="662" t="s">
        <v>4537</v>
      </c>
      <c r="H138" s="662" t="s">
        <v>4538</v>
      </c>
      <c r="I138" s="664">
        <v>13.55</v>
      </c>
      <c r="J138" s="664">
        <v>150</v>
      </c>
      <c r="K138" s="665">
        <v>2032.5</v>
      </c>
    </row>
    <row r="139" spans="1:11" ht="14.4" customHeight="1" x14ac:dyDescent="0.3">
      <c r="A139" s="660" t="s">
        <v>566</v>
      </c>
      <c r="B139" s="661" t="s">
        <v>567</v>
      </c>
      <c r="C139" s="662" t="s">
        <v>576</v>
      </c>
      <c r="D139" s="663" t="s">
        <v>2633</v>
      </c>
      <c r="E139" s="662" t="s">
        <v>5163</v>
      </c>
      <c r="F139" s="663" t="s">
        <v>5164</v>
      </c>
      <c r="G139" s="662" t="s">
        <v>4539</v>
      </c>
      <c r="H139" s="662" t="s">
        <v>4540</v>
      </c>
      <c r="I139" s="664">
        <v>12.5825</v>
      </c>
      <c r="J139" s="664">
        <v>600</v>
      </c>
      <c r="K139" s="665">
        <v>7549.5</v>
      </c>
    </row>
    <row r="140" spans="1:11" ht="14.4" customHeight="1" x14ac:dyDescent="0.3">
      <c r="A140" s="660" t="s">
        <v>566</v>
      </c>
      <c r="B140" s="661" t="s">
        <v>567</v>
      </c>
      <c r="C140" s="662" t="s">
        <v>576</v>
      </c>
      <c r="D140" s="663" t="s">
        <v>2633</v>
      </c>
      <c r="E140" s="662" t="s">
        <v>5163</v>
      </c>
      <c r="F140" s="663" t="s">
        <v>5164</v>
      </c>
      <c r="G140" s="662" t="s">
        <v>4661</v>
      </c>
      <c r="H140" s="662" t="s">
        <v>4662</v>
      </c>
      <c r="I140" s="664">
        <v>13.12</v>
      </c>
      <c r="J140" s="664">
        <v>5</v>
      </c>
      <c r="K140" s="665">
        <v>65.61</v>
      </c>
    </row>
    <row r="141" spans="1:11" ht="14.4" customHeight="1" x14ac:dyDescent="0.3">
      <c r="A141" s="660" t="s">
        <v>566</v>
      </c>
      <c r="B141" s="661" t="s">
        <v>567</v>
      </c>
      <c r="C141" s="662" t="s">
        <v>576</v>
      </c>
      <c r="D141" s="663" t="s">
        <v>2633</v>
      </c>
      <c r="E141" s="662" t="s">
        <v>5163</v>
      </c>
      <c r="F141" s="663" t="s">
        <v>5164</v>
      </c>
      <c r="G141" s="662" t="s">
        <v>4663</v>
      </c>
      <c r="H141" s="662" t="s">
        <v>4664</v>
      </c>
      <c r="I141" s="664">
        <v>87.72</v>
      </c>
      <c r="J141" s="664">
        <v>50</v>
      </c>
      <c r="K141" s="665">
        <v>4386.25</v>
      </c>
    </row>
    <row r="142" spans="1:11" ht="14.4" customHeight="1" x14ac:dyDescent="0.3">
      <c r="A142" s="660" t="s">
        <v>566</v>
      </c>
      <c r="B142" s="661" t="s">
        <v>567</v>
      </c>
      <c r="C142" s="662" t="s">
        <v>576</v>
      </c>
      <c r="D142" s="663" t="s">
        <v>2633</v>
      </c>
      <c r="E142" s="662" t="s">
        <v>5163</v>
      </c>
      <c r="F142" s="663" t="s">
        <v>5164</v>
      </c>
      <c r="G142" s="662" t="s">
        <v>4541</v>
      </c>
      <c r="H142" s="662" t="s">
        <v>4542</v>
      </c>
      <c r="I142" s="664">
        <v>17.98</v>
      </c>
      <c r="J142" s="664">
        <v>800</v>
      </c>
      <c r="K142" s="665">
        <v>14384</v>
      </c>
    </row>
    <row r="143" spans="1:11" ht="14.4" customHeight="1" x14ac:dyDescent="0.3">
      <c r="A143" s="660" t="s">
        <v>566</v>
      </c>
      <c r="B143" s="661" t="s">
        <v>567</v>
      </c>
      <c r="C143" s="662" t="s">
        <v>576</v>
      </c>
      <c r="D143" s="663" t="s">
        <v>2633</v>
      </c>
      <c r="E143" s="662" t="s">
        <v>5163</v>
      </c>
      <c r="F143" s="663" t="s">
        <v>5164</v>
      </c>
      <c r="G143" s="662" t="s">
        <v>4545</v>
      </c>
      <c r="H143" s="662" t="s">
        <v>4546</v>
      </c>
      <c r="I143" s="664">
        <v>15</v>
      </c>
      <c r="J143" s="664">
        <v>30</v>
      </c>
      <c r="K143" s="665">
        <v>450</v>
      </c>
    </row>
    <row r="144" spans="1:11" ht="14.4" customHeight="1" x14ac:dyDescent="0.3">
      <c r="A144" s="660" t="s">
        <v>566</v>
      </c>
      <c r="B144" s="661" t="s">
        <v>567</v>
      </c>
      <c r="C144" s="662" t="s">
        <v>576</v>
      </c>
      <c r="D144" s="663" t="s">
        <v>2633</v>
      </c>
      <c r="E144" s="662" t="s">
        <v>5163</v>
      </c>
      <c r="F144" s="663" t="s">
        <v>5164</v>
      </c>
      <c r="G144" s="662" t="s">
        <v>4665</v>
      </c>
      <c r="H144" s="662" t="s">
        <v>4666</v>
      </c>
      <c r="I144" s="664">
        <v>4.43</v>
      </c>
      <c r="J144" s="664">
        <v>100</v>
      </c>
      <c r="K144" s="665">
        <v>442.86</v>
      </c>
    </row>
    <row r="145" spans="1:11" ht="14.4" customHeight="1" x14ac:dyDescent="0.3">
      <c r="A145" s="660" t="s">
        <v>566</v>
      </c>
      <c r="B145" s="661" t="s">
        <v>567</v>
      </c>
      <c r="C145" s="662" t="s">
        <v>576</v>
      </c>
      <c r="D145" s="663" t="s">
        <v>2633</v>
      </c>
      <c r="E145" s="662" t="s">
        <v>5163</v>
      </c>
      <c r="F145" s="663" t="s">
        <v>5164</v>
      </c>
      <c r="G145" s="662" t="s">
        <v>4549</v>
      </c>
      <c r="H145" s="662" t="s">
        <v>4550</v>
      </c>
      <c r="I145" s="664">
        <v>25.53</v>
      </c>
      <c r="J145" s="664">
        <v>60</v>
      </c>
      <c r="K145" s="665">
        <v>1531.8000000000002</v>
      </c>
    </row>
    <row r="146" spans="1:11" ht="14.4" customHeight="1" x14ac:dyDescent="0.3">
      <c r="A146" s="660" t="s">
        <v>566</v>
      </c>
      <c r="B146" s="661" t="s">
        <v>567</v>
      </c>
      <c r="C146" s="662" t="s">
        <v>576</v>
      </c>
      <c r="D146" s="663" t="s">
        <v>2633</v>
      </c>
      <c r="E146" s="662" t="s">
        <v>5163</v>
      </c>
      <c r="F146" s="663" t="s">
        <v>5164</v>
      </c>
      <c r="G146" s="662" t="s">
        <v>4667</v>
      </c>
      <c r="H146" s="662" t="s">
        <v>4668</v>
      </c>
      <c r="I146" s="664">
        <v>8.9600000000000009</v>
      </c>
      <c r="J146" s="664">
        <v>50</v>
      </c>
      <c r="K146" s="665">
        <v>448</v>
      </c>
    </row>
    <row r="147" spans="1:11" ht="14.4" customHeight="1" x14ac:dyDescent="0.3">
      <c r="A147" s="660" t="s">
        <v>566</v>
      </c>
      <c r="B147" s="661" t="s">
        <v>567</v>
      </c>
      <c r="C147" s="662" t="s">
        <v>576</v>
      </c>
      <c r="D147" s="663" t="s">
        <v>2633</v>
      </c>
      <c r="E147" s="662" t="s">
        <v>5163</v>
      </c>
      <c r="F147" s="663" t="s">
        <v>5164</v>
      </c>
      <c r="G147" s="662" t="s">
        <v>4551</v>
      </c>
      <c r="H147" s="662" t="s">
        <v>4552</v>
      </c>
      <c r="I147" s="664">
        <v>2.52</v>
      </c>
      <c r="J147" s="664">
        <v>150</v>
      </c>
      <c r="K147" s="665">
        <v>378</v>
      </c>
    </row>
    <row r="148" spans="1:11" ht="14.4" customHeight="1" x14ac:dyDescent="0.3">
      <c r="A148" s="660" t="s">
        <v>566</v>
      </c>
      <c r="B148" s="661" t="s">
        <v>567</v>
      </c>
      <c r="C148" s="662" t="s">
        <v>576</v>
      </c>
      <c r="D148" s="663" t="s">
        <v>2633</v>
      </c>
      <c r="E148" s="662" t="s">
        <v>5163</v>
      </c>
      <c r="F148" s="663" t="s">
        <v>5164</v>
      </c>
      <c r="G148" s="662" t="s">
        <v>4559</v>
      </c>
      <c r="H148" s="662" t="s">
        <v>4560</v>
      </c>
      <c r="I148" s="664">
        <v>21.234999999999999</v>
      </c>
      <c r="J148" s="664">
        <v>100</v>
      </c>
      <c r="K148" s="665">
        <v>2123.5</v>
      </c>
    </row>
    <row r="149" spans="1:11" ht="14.4" customHeight="1" x14ac:dyDescent="0.3">
      <c r="A149" s="660" t="s">
        <v>566</v>
      </c>
      <c r="B149" s="661" t="s">
        <v>567</v>
      </c>
      <c r="C149" s="662" t="s">
        <v>576</v>
      </c>
      <c r="D149" s="663" t="s">
        <v>2633</v>
      </c>
      <c r="E149" s="662" t="s">
        <v>5163</v>
      </c>
      <c r="F149" s="663" t="s">
        <v>5164</v>
      </c>
      <c r="G149" s="662" t="s">
        <v>4561</v>
      </c>
      <c r="H149" s="662" t="s">
        <v>4562</v>
      </c>
      <c r="I149" s="664">
        <v>21.24</v>
      </c>
      <c r="J149" s="664">
        <v>50</v>
      </c>
      <c r="K149" s="665">
        <v>1062</v>
      </c>
    </row>
    <row r="150" spans="1:11" ht="14.4" customHeight="1" x14ac:dyDescent="0.3">
      <c r="A150" s="660" t="s">
        <v>566</v>
      </c>
      <c r="B150" s="661" t="s">
        <v>567</v>
      </c>
      <c r="C150" s="662" t="s">
        <v>576</v>
      </c>
      <c r="D150" s="663" t="s">
        <v>2633</v>
      </c>
      <c r="E150" s="662" t="s">
        <v>5163</v>
      </c>
      <c r="F150" s="663" t="s">
        <v>5164</v>
      </c>
      <c r="G150" s="662" t="s">
        <v>4569</v>
      </c>
      <c r="H150" s="662" t="s">
        <v>4570</v>
      </c>
      <c r="I150" s="664">
        <v>0.48</v>
      </c>
      <c r="J150" s="664">
        <v>100</v>
      </c>
      <c r="K150" s="665">
        <v>48</v>
      </c>
    </row>
    <row r="151" spans="1:11" ht="14.4" customHeight="1" x14ac:dyDescent="0.3">
      <c r="A151" s="660" t="s">
        <v>566</v>
      </c>
      <c r="B151" s="661" t="s">
        <v>567</v>
      </c>
      <c r="C151" s="662" t="s">
        <v>576</v>
      </c>
      <c r="D151" s="663" t="s">
        <v>2633</v>
      </c>
      <c r="E151" s="662" t="s">
        <v>5163</v>
      </c>
      <c r="F151" s="663" t="s">
        <v>5164</v>
      </c>
      <c r="G151" s="662" t="s">
        <v>4577</v>
      </c>
      <c r="H151" s="662" t="s">
        <v>4578</v>
      </c>
      <c r="I151" s="664">
        <v>9.1999999999999993</v>
      </c>
      <c r="J151" s="664">
        <v>50</v>
      </c>
      <c r="K151" s="665">
        <v>460</v>
      </c>
    </row>
    <row r="152" spans="1:11" ht="14.4" customHeight="1" x14ac:dyDescent="0.3">
      <c r="A152" s="660" t="s">
        <v>566</v>
      </c>
      <c r="B152" s="661" t="s">
        <v>567</v>
      </c>
      <c r="C152" s="662" t="s">
        <v>576</v>
      </c>
      <c r="D152" s="663" t="s">
        <v>2633</v>
      </c>
      <c r="E152" s="662" t="s">
        <v>5163</v>
      </c>
      <c r="F152" s="663" t="s">
        <v>5164</v>
      </c>
      <c r="G152" s="662" t="s">
        <v>4669</v>
      </c>
      <c r="H152" s="662" t="s">
        <v>4670</v>
      </c>
      <c r="I152" s="664">
        <v>172.5</v>
      </c>
      <c r="J152" s="664">
        <v>1</v>
      </c>
      <c r="K152" s="665">
        <v>172.5</v>
      </c>
    </row>
    <row r="153" spans="1:11" ht="14.4" customHeight="1" x14ac:dyDescent="0.3">
      <c r="A153" s="660" t="s">
        <v>566</v>
      </c>
      <c r="B153" s="661" t="s">
        <v>567</v>
      </c>
      <c r="C153" s="662" t="s">
        <v>576</v>
      </c>
      <c r="D153" s="663" t="s">
        <v>2633</v>
      </c>
      <c r="E153" s="662" t="s">
        <v>5163</v>
      </c>
      <c r="F153" s="663" t="s">
        <v>5164</v>
      </c>
      <c r="G153" s="662" t="s">
        <v>4671</v>
      </c>
      <c r="H153" s="662" t="s">
        <v>4672</v>
      </c>
      <c r="I153" s="664">
        <v>1</v>
      </c>
      <c r="J153" s="664">
        <v>200</v>
      </c>
      <c r="K153" s="665">
        <v>200</v>
      </c>
    </row>
    <row r="154" spans="1:11" ht="14.4" customHeight="1" x14ac:dyDescent="0.3">
      <c r="A154" s="660" t="s">
        <v>566</v>
      </c>
      <c r="B154" s="661" t="s">
        <v>567</v>
      </c>
      <c r="C154" s="662" t="s">
        <v>576</v>
      </c>
      <c r="D154" s="663" t="s">
        <v>2633</v>
      </c>
      <c r="E154" s="662" t="s">
        <v>5179</v>
      </c>
      <c r="F154" s="663" t="s">
        <v>5180</v>
      </c>
      <c r="G154" s="662" t="s">
        <v>4673</v>
      </c>
      <c r="H154" s="662" t="s">
        <v>4674</v>
      </c>
      <c r="I154" s="664">
        <v>0.41500000000000004</v>
      </c>
      <c r="J154" s="664">
        <v>500</v>
      </c>
      <c r="K154" s="665">
        <v>205</v>
      </c>
    </row>
    <row r="155" spans="1:11" ht="14.4" customHeight="1" x14ac:dyDescent="0.3">
      <c r="A155" s="660" t="s">
        <v>566</v>
      </c>
      <c r="B155" s="661" t="s">
        <v>567</v>
      </c>
      <c r="C155" s="662" t="s">
        <v>576</v>
      </c>
      <c r="D155" s="663" t="s">
        <v>2633</v>
      </c>
      <c r="E155" s="662" t="s">
        <v>5167</v>
      </c>
      <c r="F155" s="663" t="s">
        <v>5168</v>
      </c>
      <c r="G155" s="662" t="s">
        <v>4675</v>
      </c>
      <c r="H155" s="662" t="s">
        <v>4676</v>
      </c>
      <c r="I155" s="664">
        <v>8.17</v>
      </c>
      <c r="J155" s="664">
        <v>500</v>
      </c>
      <c r="K155" s="665">
        <v>4085</v>
      </c>
    </row>
    <row r="156" spans="1:11" ht="14.4" customHeight="1" x14ac:dyDescent="0.3">
      <c r="A156" s="660" t="s">
        <v>566</v>
      </c>
      <c r="B156" s="661" t="s">
        <v>567</v>
      </c>
      <c r="C156" s="662" t="s">
        <v>576</v>
      </c>
      <c r="D156" s="663" t="s">
        <v>2633</v>
      </c>
      <c r="E156" s="662" t="s">
        <v>5167</v>
      </c>
      <c r="F156" s="663" t="s">
        <v>5168</v>
      </c>
      <c r="G156" s="662" t="s">
        <v>4595</v>
      </c>
      <c r="H156" s="662" t="s">
        <v>4596</v>
      </c>
      <c r="I156" s="664">
        <v>7.0049999999999999</v>
      </c>
      <c r="J156" s="664">
        <v>500</v>
      </c>
      <c r="K156" s="665">
        <v>3503</v>
      </c>
    </row>
    <row r="157" spans="1:11" ht="14.4" customHeight="1" x14ac:dyDescent="0.3">
      <c r="A157" s="660" t="s">
        <v>566</v>
      </c>
      <c r="B157" s="661" t="s">
        <v>567</v>
      </c>
      <c r="C157" s="662" t="s">
        <v>576</v>
      </c>
      <c r="D157" s="663" t="s">
        <v>2633</v>
      </c>
      <c r="E157" s="662" t="s">
        <v>5171</v>
      </c>
      <c r="F157" s="663" t="s">
        <v>5172</v>
      </c>
      <c r="G157" s="662" t="s">
        <v>4599</v>
      </c>
      <c r="H157" s="662" t="s">
        <v>4600</v>
      </c>
      <c r="I157" s="664">
        <v>399.3</v>
      </c>
      <c r="J157" s="664">
        <v>120</v>
      </c>
      <c r="K157" s="665">
        <v>47916</v>
      </c>
    </row>
    <row r="158" spans="1:11" ht="14.4" customHeight="1" x14ac:dyDescent="0.3">
      <c r="A158" s="660" t="s">
        <v>566</v>
      </c>
      <c r="B158" s="661" t="s">
        <v>567</v>
      </c>
      <c r="C158" s="662" t="s">
        <v>576</v>
      </c>
      <c r="D158" s="663" t="s">
        <v>2633</v>
      </c>
      <c r="E158" s="662" t="s">
        <v>5171</v>
      </c>
      <c r="F158" s="663" t="s">
        <v>5172</v>
      </c>
      <c r="G158" s="662" t="s">
        <v>4677</v>
      </c>
      <c r="H158" s="662" t="s">
        <v>4678</v>
      </c>
      <c r="I158" s="664">
        <v>0.30499999999999999</v>
      </c>
      <c r="J158" s="664">
        <v>300</v>
      </c>
      <c r="K158" s="665">
        <v>91</v>
      </c>
    </row>
    <row r="159" spans="1:11" ht="14.4" customHeight="1" x14ac:dyDescent="0.3">
      <c r="A159" s="660" t="s">
        <v>566</v>
      </c>
      <c r="B159" s="661" t="s">
        <v>567</v>
      </c>
      <c r="C159" s="662" t="s">
        <v>576</v>
      </c>
      <c r="D159" s="663" t="s">
        <v>2633</v>
      </c>
      <c r="E159" s="662" t="s">
        <v>5171</v>
      </c>
      <c r="F159" s="663" t="s">
        <v>5172</v>
      </c>
      <c r="G159" s="662" t="s">
        <v>4601</v>
      </c>
      <c r="H159" s="662" t="s">
        <v>4602</v>
      </c>
      <c r="I159" s="664">
        <v>0.30499999999999999</v>
      </c>
      <c r="J159" s="664">
        <v>200</v>
      </c>
      <c r="K159" s="665">
        <v>61</v>
      </c>
    </row>
    <row r="160" spans="1:11" ht="14.4" customHeight="1" x14ac:dyDescent="0.3">
      <c r="A160" s="660" t="s">
        <v>566</v>
      </c>
      <c r="B160" s="661" t="s">
        <v>567</v>
      </c>
      <c r="C160" s="662" t="s">
        <v>576</v>
      </c>
      <c r="D160" s="663" t="s">
        <v>2633</v>
      </c>
      <c r="E160" s="662" t="s">
        <v>5171</v>
      </c>
      <c r="F160" s="663" t="s">
        <v>5172</v>
      </c>
      <c r="G160" s="662" t="s">
        <v>4679</v>
      </c>
      <c r="H160" s="662" t="s">
        <v>4680</v>
      </c>
      <c r="I160" s="664">
        <v>0.48</v>
      </c>
      <c r="J160" s="664">
        <v>300</v>
      </c>
      <c r="K160" s="665">
        <v>144</v>
      </c>
    </row>
    <row r="161" spans="1:11" ht="14.4" customHeight="1" x14ac:dyDescent="0.3">
      <c r="A161" s="660" t="s">
        <v>566</v>
      </c>
      <c r="B161" s="661" t="s">
        <v>567</v>
      </c>
      <c r="C161" s="662" t="s">
        <v>576</v>
      </c>
      <c r="D161" s="663" t="s">
        <v>2633</v>
      </c>
      <c r="E161" s="662" t="s">
        <v>5171</v>
      </c>
      <c r="F161" s="663" t="s">
        <v>5172</v>
      </c>
      <c r="G161" s="662" t="s">
        <v>4681</v>
      </c>
      <c r="H161" s="662" t="s">
        <v>4682</v>
      </c>
      <c r="I161" s="664">
        <v>907.5</v>
      </c>
      <c r="J161" s="664">
        <v>50</v>
      </c>
      <c r="K161" s="665">
        <v>45375</v>
      </c>
    </row>
    <row r="162" spans="1:11" ht="14.4" customHeight="1" x14ac:dyDescent="0.3">
      <c r="A162" s="660" t="s">
        <v>566</v>
      </c>
      <c r="B162" s="661" t="s">
        <v>567</v>
      </c>
      <c r="C162" s="662" t="s">
        <v>576</v>
      </c>
      <c r="D162" s="663" t="s">
        <v>2633</v>
      </c>
      <c r="E162" s="662" t="s">
        <v>5171</v>
      </c>
      <c r="F162" s="663" t="s">
        <v>5172</v>
      </c>
      <c r="G162" s="662" t="s">
        <v>4605</v>
      </c>
      <c r="H162" s="662" t="s">
        <v>4606</v>
      </c>
      <c r="I162" s="664">
        <v>0.48499999999999999</v>
      </c>
      <c r="J162" s="664">
        <v>1000</v>
      </c>
      <c r="K162" s="665">
        <v>485</v>
      </c>
    </row>
    <row r="163" spans="1:11" ht="14.4" customHeight="1" x14ac:dyDescent="0.3">
      <c r="A163" s="660" t="s">
        <v>566</v>
      </c>
      <c r="B163" s="661" t="s">
        <v>567</v>
      </c>
      <c r="C163" s="662" t="s">
        <v>576</v>
      </c>
      <c r="D163" s="663" t="s">
        <v>2633</v>
      </c>
      <c r="E163" s="662" t="s">
        <v>5171</v>
      </c>
      <c r="F163" s="663" t="s">
        <v>5172</v>
      </c>
      <c r="G163" s="662" t="s">
        <v>4683</v>
      </c>
      <c r="H163" s="662" t="s">
        <v>4684</v>
      </c>
      <c r="I163" s="664">
        <v>31.46</v>
      </c>
      <c r="J163" s="664">
        <v>50</v>
      </c>
      <c r="K163" s="665">
        <v>1573</v>
      </c>
    </row>
    <row r="164" spans="1:11" ht="14.4" customHeight="1" x14ac:dyDescent="0.3">
      <c r="A164" s="660" t="s">
        <v>566</v>
      </c>
      <c r="B164" s="661" t="s">
        <v>567</v>
      </c>
      <c r="C164" s="662" t="s">
        <v>576</v>
      </c>
      <c r="D164" s="663" t="s">
        <v>2633</v>
      </c>
      <c r="E164" s="662" t="s">
        <v>5171</v>
      </c>
      <c r="F164" s="663" t="s">
        <v>5172</v>
      </c>
      <c r="G164" s="662" t="s">
        <v>4685</v>
      </c>
      <c r="H164" s="662" t="s">
        <v>4686</v>
      </c>
      <c r="I164" s="664">
        <v>1.7549999999999999</v>
      </c>
      <c r="J164" s="664">
        <v>300</v>
      </c>
      <c r="K164" s="665">
        <v>527</v>
      </c>
    </row>
    <row r="165" spans="1:11" ht="14.4" customHeight="1" x14ac:dyDescent="0.3">
      <c r="A165" s="660" t="s">
        <v>566</v>
      </c>
      <c r="B165" s="661" t="s">
        <v>567</v>
      </c>
      <c r="C165" s="662" t="s">
        <v>576</v>
      </c>
      <c r="D165" s="663" t="s">
        <v>2633</v>
      </c>
      <c r="E165" s="662" t="s">
        <v>5171</v>
      </c>
      <c r="F165" s="663" t="s">
        <v>5172</v>
      </c>
      <c r="G165" s="662" t="s">
        <v>4687</v>
      </c>
      <c r="H165" s="662" t="s">
        <v>4688</v>
      </c>
      <c r="I165" s="664">
        <v>1.7766666666666666</v>
      </c>
      <c r="J165" s="664">
        <v>2900</v>
      </c>
      <c r="K165" s="665">
        <v>5157</v>
      </c>
    </row>
    <row r="166" spans="1:11" ht="14.4" customHeight="1" x14ac:dyDescent="0.3">
      <c r="A166" s="660" t="s">
        <v>566</v>
      </c>
      <c r="B166" s="661" t="s">
        <v>567</v>
      </c>
      <c r="C166" s="662" t="s">
        <v>576</v>
      </c>
      <c r="D166" s="663" t="s">
        <v>2633</v>
      </c>
      <c r="E166" s="662" t="s">
        <v>5171</v>
      </c>
      <c r="F166" s="663" t="s">
        <v>5172</v>
      </c>
      <c r="G166" s="662" t="s">
        <v>4689</v>
      </c>
      <c r="H166" s="662" t="s">
        <v>4690</v>
      </c>
      <c r="I166" s="664">
        <v>31.46</v>
      </c>
      <c r="J166" s="664">
        <v>50</v>
      </c>
      <c r="K166" s="665">
        <v>1573</v>
      </c>
    </row>
    <row r="167" spans="1:11" ht="14.4" customHeight="1" x14ac:dyDescent="0.3">
      <c r="A167" s="660" t="s">
        <v>566</v>
      </c>
      <c r="B167" s="661" t="s">
        <v>567</v>
      </c>
      <c r="C167" s="662" t="s">
        <v>576</v>
      </c>
      <c r="D167" s="663" t="s">
        <v>2633</v>
      </c>
      <c r="E167" s="662" t="s">
        <v>5173</v>
      </c>
      <c r="F167" s="663" t="s">
        <v>5174</v>
      </c>
      <c r="G167" s="662" t="s">
        <v>4613</v>
      </c>
      <c r="H167" s="662" t="s">
        <v>4614</v>
      </c>
      <c r="I167" s="664">
        <v>0.71</v>
      </c>
      <c r="J167" s="664">
        <v>4000</v>
      </c>
      <c r="K167" s="665">
        <v>2840</v>
      </c>
    </row>
    <row r="168" spans="1:11" ht="14.4" customHeight="1" x14ac:dyDescent="0.3">
      <c r="A168" s="660" t="s">
        <v>566</v>
      </c>
      <c r="B168" s="661" t="s">
        <v>567</v>
      </c>
      <c r="C168" s="662" t="s">
        <v>576</v>
      </c>
      <c r="D168" s="663" t="s">
        <v>2633</v>
      </c>
      <c r="E168" s="662" t="s">
        <v>5173</v>
      </c>
      <c r="F168" s="663" t="s">
        <v>5174</v>
      </c>
      <c r="G168" s="662" t="s">
        <v>4615</v>
      </c>
      <c r="H168" s="662" t="s">
        <v>4616</v>
      </c>
      <c r="I168" s="664">
        <v>0.71</v>
      </c>
      <c r="J168" s="664">
        <v>1200</v>
      </c>
      <c r="K168" s="665">
        <v>852</v>
      </c>
    </row>
    <row r="169" spans="1:11" ht="14.4" customHeight="1" x14ac:dyDescent="0.3">
      <c r="A169" s="660" t="s">
        <v>566</v>
      </c>
      <c r="B169" s="661" t="s">
        <v>567</v>
      </c>
      <c r="C169" s="662" t="s">
        <v>576</v>
      </c>
      <c r="D169" s="663" t="s">
        <v>2633</v>
      </c>
      <c r="E169" s="662" t="s">
        <v>5173</v>
      </c>
      <c r="F169" s="663" t="s">
        <v>5174</v>
      </c>
      <c r="G169" s="662" t="s">
        <v>4617</v>
      </c>
      <c r="H169" s="662" t="s">
        <v>4618</v>
      </c>
      <c r="I169" s="664">
        <v>0.71</v>
      </c>
      <c r="J169" s="664">
        <v>800</v>
      </c>
      <c r="K169" s="665">
        <v>568</v>
      </c>
    </row>
    <row r="170" spans="1:11" ht="14.4" customHeight="1" x14ac:dyDescent="0.3">
      <c r="A170" s="660" t="s">
        <v>566</v>
      </c>
      <c r="B170" s="661" t="s">
        <v>567</v>
      </c>
      <c r="C170" s="662" t="s">
        <v>576</v>
      </c>
      <c r="D170" s="663" t="s">
        <v>2633</v>
      </c>
      <c r="E170" s="662" t="s">
        <v>5175</v>
      </c>
      <c r="F170" s="663" t="s">
        <v>5176</v>
      </c>
      <c r="G170" s="662" t="s">
        <v>4619</v>
      </c>
      <c r="H170" s="662" t="s">
        <v>4620</v>
      </c>
      <c r="I170" s="664">
        <v>285.60061013600625</v>
      </c>
      <c r="J170" s="664">
        <v>2</v>
      </c>
      <c r="K170" s="665">
        <v>571.20122027201251</v>
      </c>
    </row>
    <row r="171" spans="1:11" ht="14.4" customHeight="1" x14ac:dyDescent="0.3">
      <c r="A171" s="660" t="s">
        <v>566</v>
      </c>
      <c r="B171" s="661" t="s">
        <v>567</v>
      </c>
      <c r="C171" s="662" t="s">
        <v>576</v>
      </c>
      <c r="D171" s="663" t="s">
        <v>2633</v>
      </c>
      <c r="E171" s="662" t="s">
        <v>5175</v>
      </c>
      <c r="F171" s="663" t="s">
        <v>5176</v>
      </c>
      <c r="G171" s="662" t="s">
        <v>4621</v>
      </c>
      <c r="H171" s="662" t="s">
        <v>4622</v>
      </c>
      <c r="I171" s="664">
        <v>139.44</v>
      </c>
      <c r="J171" s="664">
        <v>3</v>
      </c>
      <c r="K171" s="665">
        <v>418.33</v>
      </c>
    </row>
    <row r="172" spans="1:11" ht="14.4" customHeight="1" x14ac:dyDescent="0.3">
      <c r="A172" s="660" t="s">
        <v>566</v>
      </c>
      <c r="B172" s="661" t="s">
        <v>567</v>
      </c>
      <c r="C172" s="662" t="s">
        <v>576</v>
      </c>
      <c r="D172" s="663" t="s">
        <v>2633</v>
      </c>
      <c r="E172" s="662" t="s">
        <v>5175</v>
      </c>
      <c r="F172" s="663" t="s">
        <v>5176</v>
      </c>
      <c r="G172" s="662" t="s">
        <v>4623</v>
      </c>
      <c r="H172" s="662" t="s">
        <v>4624</v>
      </c>
      <c r="I172" s="664">
        <v>139.44</v>
      </c>
      <c r="J172" s="664">
        <v>3</v>
      </c>
      <c r="K172" s="665">
        <v>418.32</v>
      </c>
    </row>
    <row r="173" spans="1:11" ht="14.4" customHeight="1" x14ac:dyDescent="0.3">
      <c r="A173" s="660" t="s">
        <v>566</v>
      </c>
      <c r="B173" s="661" t="s">
        <v>567</v>
      </c>
      <c r="C173" s="662" t="s">
        <v>576</v>
      </c>
      <c r="D173" s="663" t="s">
        <v>2633</v>
      </c>
      <c r="E173" s="662" t="s">
        <v>5175</v>
      </c>
      <c r="F173" s="663" t="s">
        <v>5176</v>
      </c>
      <c r="G173" s="662" t="s">
        <v>4625</v>
      </c>
      <c r="H173" s="662" t="s">
        <v>4626</v>
      </c>
      <c r="I173" s="664">
        <v>152.46</v>
      </c>
      <c r="J173" s="664">
        <v>12</v>
      </c>
      <c r="K173" s="665">
        <v>1829.52</v>
      </c>
    </row>
    <row r="174" spans="1:11" ht="14.4" customHeight="1" x14ac:dyDescent="0.3">
      <c r="A174" s="660" t="s">
        <v>566</v>
      </c>
      <c r="B174" s="661" t="s">
        <v>567</v>
      </c>
      <c r="C174" s="662" t="s">
        <v>579</v>
      </c>
      <c r="D174" s="663" t="s">
        <v>2634</v>
      </c>
      <c r="E174" s="662" t="s">
        <v>5161</v>
      </c>
      <c r="F174" s="663" t="s">
        <v>5162</v>
      </c>
      <c r="G174" s="662" t="s">
        <v>4691</v>
      </c>
      <c r="H174" s="662" t="s">
        <v>4692</v>
      </c>
      <c r="I174" s="664">
        <v>3.105</v>
      </c>
      <c r="J174" s="664">
        <v>160</v>
      </c>
      <c r="K174" s="665">
        <v>496.8</v>
      </c>
    </row>
    <row r="175" spans="1:11" ht="14.4" customHeight="1" x14ac:dyDescent="0.3">
      <c r="A175" s="660" t="s">
        <v>566</v>
      </c>
      <c r="B175" s="661" t="s">
        <v>567</v>
      </c>
      <c r="C175" s="662" t="s">
        <v>579</v>
      </c>
      <c r="D175" s="663" t="s">
        <v>2634</v>
      </c>
      <c r="E175" s="662" t="s">
        <v>5161</v>
      </c>
      <c r="F175" s="663" t="s">
        <v>5162</v>
      </c>
      <c r="G175" s="662" t="s">
        <v>4445</v>
      </c>
      <c r="H175" s="662" t="s">
        <v>4446</v>
      </c>
      <c r="I175" s="664">
        <v>124.45</v>
      </c>
      <c r="J175" s="664">
        <v>1</v>
      </c>
      <c r="K175" s="665">
        <v>124.45</v>
      </c>
    </row>
    <row r="176" spans="1:11" ht="14.4" customHeight="1" x14ac:dyDescent="0.3">
      <c r="A176" s="660" t="s">
        <v>566</v>
      </c>
      <c r="B176" s="661" t="s">
        <v>567</v>
      </c>
      <c r="C176" s="662" t="s">
        <v>579</v>
      </c>
      <c r="D176" s="663" t="s">
        <v>2634</v>
      </c>
      <c r="E176" s="662" t="s">
        <v>5161</v>
      </c>
      <c r="F176" s="663" t="s">
        <v>5162</v>
      </c>
      <c r="G176" s="662" t="s">
        <v>4447</v>
      </c>
      <c r="H176" s="662" t="s">
        <v>4448</v>
      </c>
      <c r="I176" s="664">
        <v>0.4</v>
      </c>
      <c r="J176" s="664">
        <v>2000</v>
      </c>
      <c r="K176" s="665">
        <v>800</v>
      </c>
    </row>
    <row r="177" spans="1:11" ht="14.4" customHeight="1" x14ac:dyDescent="0.3">
      <c r="A177" s="660" t="s">
        <v>566</v>
      </c>
      <c r="B177" s="661" t="s">
        <v>567</v>
      </c>
      <c r="C177" s="662" t="s">
        <v>579</v>
      </c>
      <c r="D177" s="663" t="s">
        <v>2634</v>
      </c>
      <c r="E177" s="662" t="s">
        <v>5161</v>
      </c>
      <c r="F177" s="663" t="s">
        <v>5162</v>
      </c>
      <c r="G177" s="662" t="s">
        <v>4449</v>
      </c>
      <c r="H177" s="662" t="s">
        <v>4450</v>
      </c>
      <c r="I177" s="664">
        <v>27.37</v>
      </c>
      <c r="J177" s="664">
        <v>30</v>
      </c>
      <c r="K177" s="665">
        <v>821.1</v>
      </c>
    </row>
    <row r="178" spans="1:11" ht="14.4" customHeight="1" x14ac:dyDescent="0.3">
      <c r="A178" s="660" t="s">
        <v>566</v>
      </c>
      <c r="B178" s="661" t="s">
        <v>567</v>
      </c>
      <c r="C178" s="662" t="s">
        <v>579</v>
      </c>
      <c r="D178" s="663" t="s">
        <v>2634</v>
      </c>
      <c r="E178" s="662" t="s">
        <v>5161</v>
      </c>
      <c r="F178" s="663" t="s">
        <v>5162</v>
      </c>
      <c r="G178" s="662" t="s">
        <v>4693</v>
      </c>
      <c r="H178" s="662" t="s">
        <v>4694</v>
      </c>
      <c r="I178" s="664">
        <v>1.43</v>
      </c>
      <c r="J178" s="664">
        <v>200</v>
      </c>
      <c r="K178" s="665">
        <v>286</v>
      </c>
    </row>
    <row r="179" spans="1:11" ht="14.4" customHeight="1" x14ac:dyDescent="0.3">
      <c r="A179" s="660" t="s">
        <v>566</v>
      </c>
      <c r="B179" s="661" t="s">
        <v>567</v>
      </c>
      <c r="C179" s="662" t="s">
        <v>579</v>
      </c>
      <c r="D179" s="663" t="s">
        <v>2634</v>
      </c>
      <c r="E179" s="662" t="s">
        <v>5161</v>
      </c>
      <c r="F179" s="663" t="s">
        <v>5162</v>
      </c>
      <c r="G179" s="662" t="s">
        <v>4695</v>
      </c>
      <c r="H179" s="662" t="s">
        <v>4696</v>
      </c>
      <c r="I179" s="664">
        <v>11.36</v>
      </c>
      <c r="J179" s="664">
        <v>20</v>
      </c>
      <c r="K179" s="665">
        <v>227.24</v>
      </c>
    </row>
    <row r="180" spans="1:11" ht="14.4" customHeight="1" x14ac:dyDescent="0.3">
      <c r="A180" s="660" t="s">
        <v>566</v>
      </c>
      <c r="B180" s="661" t="s">
        <v>567</v>
      </c>
      <c r="C180" s="662" t="s">
        <v>579</v>
      </c>
      <c r="D180" s="663" t="s">
        <v>2634</v>
      </c>
      <c r="E180" s="662" t="s">
        <v>5161</v>
      </c>
      <c r="F180" s="663" t="s">
        <v>5162</v>
      </c>
      <c r="G180" s="662" t="s">
        <v>4697</v>
      </c>
      <c r="H180" s="662" t="s">
        <v>4698</v>
      </c>
      <c r="I180" s="664">
        <v>0.435</v>
      </c>
      <c r="J180" s="664">
        <v>10000</v>
      </c>
      <c r="K180" s="665">
        <v>4350</v>
      </c>
    </row>
    <row r="181" spans="1:11" ht="14.4" customHeight="1" x14ac:dyDescent="0.3">
      <c r="A181" s="660" t="s">
        <v>566</v>
      </c>
      <c r="B181" s="661" t="s">
        <v>567</v>
      </c>
      <c r="C181" s="662" t="s">
        <v>579</v>
      </c>
      <c r="D181" s="663" t="s">
        <v>2634</v>
      </c>
      <c r="E181" s="662" t="s">
        <v>5161</v>
      </c>
      <c r="F181" s="663" t="s">
        <v>5162</v>
      </c>
      <c r="G181" s="662" t="s">
        <v>4699</v>
      </c>
      <c r="H181" s="662" t="s">
        <v>4700</v>
      </c>
      <c r="I181" s="664">
        <v>12.02</v>
      </c>
      <c r="J181" s="664">
        <v>10</v>
      </c>
      <c r="K181" s="665">
        <v>120.23</v>
      </c>
    </row>
    <row r="182" spans="1:11" ht="14.4" customHeight="1" x14ac:dyDescent="0.3">
      <c r="A182" s="660" t="s">
        <v>566</v>
      </c>
      <c r="B182" s="661" t="s">
        <v>567</v>
      </c>
      <c r="C182" s="662" t="s">
        <v>579</v>
      </c>
      <c r="D182" s="663" t="s">
        <v>2634</v>
      </c>
      <c r="E182" s="662" t="s">
        <v>5161</v>
      </c>
      <c r="F182" s="663" t="s">
        <v>5162</v>
      </c>
      <c r="G182" s="662" t="s">
        <v>4453</v>
      </c>
      <c r="H182" s="662" t="s">
        <v>4454</v>
      </c>
      <c r="I182" s="664">
        <v>0.6</v>
      </c>
      <c r="J182" s="664">
        <v>1000</v>
      </c>
      <c r="K182" s="665">
        <v>600</v>
      </c>
    </row>
    <row r="183" spans="1:11" ht="14.4" customHeight="1" x14ac:dyDescent="0.3">
      <c r="A183" s="660" t="s">
        <v>566</v>
      </c>
      <c r="B183" s="661" t="s">
        <v>567</v>
      </c>
      <c r="C183" s="662" t="s">
        <v>579</v>
      </c>
      <c r="D183" s="663" t="s">
        <v>2634</v>
      </c>
      <c r="E183" s="662" t="s">
        <v>5161</v>
      </c>
      <c r="F183" s="663" t="s">
        <v>5162</v>
      </c>
      <c r="G183" s="662" t="s">
        <v>4701</v>
      </c>
      <c r="H183" s="662" t="s">
        <v>4702</v>
      </c>
      <c r="I183" s="664">
        <v>1.21</v>
      </c>
      <c r="J183" s="664">
        <v>1000</v>
      </c>
      <c r="K183" s="665">
        <v>1210</v>
      </c>
    </row>
    <row r="184" spans="1:11" ht="14.4" customHeight="1" x14ac:dyDescent="0.3">
      <c r="A184" s="660" t="s">
        <v>566</v>
      </c>
      <c r="B184" s="661" t="s">
        <v>567</v>
      </c>
      <c r="C184" s="662" t="s">
        <v>579</v>
      </c>
      <c r="D184" s="663" t="s">
        <v>2634</v>
      </c>
      <c r="E184" s="662" t="s">
        <v>5161</v>
      </c>
      <c r="F184" s="663" t="s">
        <v>5162</v>
      </c>
      <c r="G184" s="662" t="s">
        <v>4455</v>
      </c>
      <c r="H184" s="662" t="s">
        <v>4456</v>
      </c>
      <c r="I184" s="664">
        <v>8.58</v>
      </c>
      <c r="J184" s="664">
        <v>60</v>
      </c>
      <c r="K184" s="665">
        <v>514.79999999999995</v>
      </c>
    </row>
    <row r="185" spans="1:11" ht="14.4" customHeight="1" x14ac:dyDescent="0.3">
      <c r="A185" s="660" t="s">
        <v>566</v>
      </c>
      <c r="B185" s="661" t="s">
        <v>567</v>
      </c>
      <c r="C185" s="662" t="s">
        <v>579</v>
      </c>
      <c r="D185" s="663" t="s">
        <v>2634</v>
      </c>
      <c r="E185" s="662" t="s">
        <v>5161</v>
      </c>
      <c r="F185" s="663" t="s">
        <v>5162</v>
      </c>
      <c r="G185" s="662" t="s">
        <v>4703</v>
      </c>
      <c r="H185" s="662" t="s">
        <v>4704</v>
      </c>
      <c r="I185" s="664">
        <v>159.55000000000001</v>
      </c>
      <c r="J185" s="664">
        <v>10</v>
      </c>
      <c r="K185" s="665">
        <v>1595.5</v>
      </c>
    </row>
    <row r="186" spans="1:11" ht="14.4" customHeight="1" x14ac:dyDescent="0.3">
      <c r="A186" s="660" t="s">
        <v>566</v>
      </c>
      <c r="B186" s="661" t="s">
        <v>567</v>
      </c>
      <c r="C186" s="662" t="s">
        <v>579</v>
      </c>
      <c r="D186" s="663" t="s">
        <v>2634</v>
      </c>
      <c r="E186" s="662" t="s">
        <v>5161</v>
      </c>
      <c r="F186" s="663" t="s">
        <v>5162</v>
      </c>
      <c r="G186" s="662" t="s">
        <v>4705</v>
      </c>
      <c r="H186" s="662" t="s">
        <v>4706</v>
      </c>
      <c r="I186" s="664">
        <v>120.69</v>
      </c>
      <c r="J186" s="664">
        <v>10</v>
      </c>
      <c r="K186" s="665">
        <v>1206.93</v>
      </c>
    </row>
    <row r="187" spans="1:11" ht="14.4" customHeight="1" x14ac:dyDescent="0.3">
      <c r="A187" s="660" t="s">
        <v>566</v>
      </c>
      <c r="B187" s="661" t="s">
        <v>567</v>
      </c>
      <c r="C187" s="662" t="s">
        <v>579</v>
      </c>
      <c r="D187" s="663" t="s">
        <v>2634</v>
      </c>
      <c r="E187" s="662" t="s">
        <v>5161</v>
      </c>
      <c r="F187" s="663" t="s">
        <v>5162</v>
      </c>
      <c r="G187" s="662" t="s">
        <v>4459</v>
      </c>
      <c r="H187" s="662" t="s">
        <v>4460</v>
      </c>
      <c r="I187" s="664">
        <v>9.5500000000000007</v>
      </c>
      <c r="J187" s="664">
        <v>200</v>
      </c>
      <c r="K187" s="665">
        <v>1910</v>
      </c>
    </row>
    <row r="188" spans="1:11" ht="14.4" customHeight="1" x14ac:dyDescent="0.3">
      <c r="A188" s="660" t="s">
        <v>566</v>
      </c>
      <c r="B188" s="661" t="s">
        <v>567</v>
      </c>
      <c r="C188" s="662" t="s">
        <v>579</v>
      </c>
      <c r="D188" s="663" t="s">
        <v>2634</v>
      </c>
      <c r="E188" s="662" t="s">
        <v>5161</v>
      </c>
      <c r="F188" s="663" t="s">
        <v>5162</v>
      </c>
      <c r="G188" s="662" t="s">
        <v>4707</v>
      </c>
      <c r="H188" s="662" t="s">
        <v>4708</v>
      </c>
      <c r="I188" s="664">
        <v>85.42</v>
      </c>
      <c r="J188" s="664">
        <v>5</v>
      </c>
      <c r="K188" s="665">
        <v>427.11</v>
      </c>
    </row>
    <row r="189" spans="1:11" ht="14.4" customHeight="1" x14ac:dyDescent="0.3">
      <c r="A189" s="660" t="s">
        <v>566</v>
      </c>
      <c r="B189" s="661" t="s">
        <v>567</v>
      </c>
      <c r="C189" s="662" t="s">
        <v>579</v>
      </c>
      <c r="D189" s="663" t="s">
        <v>2634</v>
      </c>
      <c r="E189" s="662" t="s">
        <v>5161</v>
      </c>
      <c r="F189" s="663" t="s">
        <v>5162</v>
      </c>
      <c r="G189" s="662" t="s">
        <v>4463</v>
      </c>
      <c r="H189" s="662" t="s">
        <v>4464</v>
      </c>
      <c r="I189" s="664">
        <v>1.52</v>
      </c>
      <c r="J189" s="664">
        <v>100</v>
      </c>
      <c r="K189" s="665">
        <v>152</v>
      </c>
    </row>
    <row r="190" spans="1:11" ht="14.4" customHeight="1" x14ac:dyDescent="0.3">
      <c r="A190" s="660" t="s">
        <v>566</v>
      </c>
      <c r="B190" s="661" t="s">
        <v>567</v>
      </c>
      <c r="C190" s="662" t="s">
        <v>579</v>
      </c>
      <c r="D190" s="663" t="s">
        <v>2634</v>
      </c>
      <c r="E190" s="662" t="s">
        <v>5161</v>
      </c>
      <c r="F190" s="663" t="s">
        <v>5162</v>
      </c>
      <c r="G190" s="662" t="s">
        <v>4709</v>
      </c>
      <c r="H190" s="662" t="s">
        <v>4710</v>
      </c>
      <c r="I190" s="664">
        <v>47.53</v>
      </c>
      <c r="J190" s="664">
        <v>12</v>
      </c>
      <c r="K190" s="665">
        <v>570.4</v>
      </c>
    </row>
    <row r="191" spans="1:11" ht="14.4" customHeight="1" x14ac:dyDescent="0.3">
      <c r="A191" s="660" t="s">
        <v>566</v>
      </c>
      <c r="B191" s="661" t="s">
        <v>567</v>
      </c>
      <c r="C191" s="662" t="s">
        <v>579</v>
      </c>
      <c r="D191" s="663" t="s">
        <v>2634</v>
      </c>
      <c r="E191" s="662" t="s">
        <v>5161</v>
      </c>
      <c r="F191" s="663" t="s">
        <v>5162</v>
      </c>
      <c r="G191" s="662" t="s">
        <v>4711</v>
      </c>
      <c r="H191" s="662" t="s">
        <v>4712</v>
      </c>
      <c r="I191" s="664">
        <v>93.45</v>
      </c>
      <c r="J191" s="664">
        <v>10</v>
      </c>
      <c r="K191" s="665">
        <v>934.46</v>
      </c>
    </row>
    <row r="192" spans="1:11" ht="14.4" customHeight="1" x14ac:dyDescent="0.3">
      <c r="A192" s="660" t="s">
        <v>566</v>
      </c>
      <c r="B192" s="661" t="s">
        <v>567</v>
      </c>
      <c r="C192" s="662" t="s">
        <v>579</v>
      </c>
      <c r="D192" s="663" t="s">
        <v>2634</v>
      </c>
      <c r="E192" s="662" t="s">
        <v>5161</v>
      </c>
      <c r="F192" s="663" t="s">
        <v>5162</v>
      </c>
      <c r="G192" s="662" t="s">
        <v>4713</v>
      </c>
      <c r="H192" s="662" t="s">
        <v>4714</v>
      </c>
      <c r="I192" s="664">
        <v>120.69</v>
      </c>
      <c r="J192" s="664">
        <v>10</v>
      </c>
      <c r="K192" s="665">
        <v>1206.93</v>
      </c>
    </row>
    <row r="193" spans="1:11" ht="14.4" customHeight="1" x14ac:dyDescent="0.3">
      <c r="A193" s="660" t="s">
        <v>566</v>
      </c>
      <c r="B193" s="661" t="s">
        <v>567</v>
      </c>
      <c r="C193" s="662" t="s">
        <v>579</v>
      </c>
      <c r="D193" s="663" t="s">
        <v>2634</v>
      </c>
      <c r="E193" s="662" t="s">
        <v>5161</v>
      </c>
      <c r="F193" s="663" t="s">
        <v>5162</v>
      </c>
      <c r="G193" s="662" t="s">
        <v>4715</v>
      </c>
      <c r="H193" s="662" t="s">
        <v>4716</v>
      </c>
      <c r="I193" s="664">
        <v>5.18</v>
      </c>
      <c r="J193" s="664">
        <v>20</v>
      </c>
      <c r="K193" s="665">
        <v>103.6</v>
      </c>
    </row>
    <row r="194" spans="1:11" ht="14.4" customHeight="1" x14ac:dyDescent="0.3">
      <c r="A194" s="660" t="s">
        <v>566</v>
      </c>
      <c r="B194" s="661" t="s">
        <v>567</v>
      </c>
      <c r="C194" s="662" t="s">
        <v>579</v>
      </c>
      <c r="D194" s="663" t="s">
        <v>2634</v>
      </c>
      <c r="E194" s="662" t="s">
        <v>5161</v>
      </c>
      <c r="F194" s="663" t="s">
        <v>5162</v>
      </c>
      <c r="G194" s="662" t="s">
        <v>4467</v>
      </c>
      <c r="H194" s="662" t="s">
        <v>4468</v>
      </c>
      <c r="I194" s="664">
        <v>12</v>
      </c>
      <c r="J194" s="664">
        <v>100</v>
      </c>
      <c r="K194" s="665">
        <v>1200</v>
      </c>
    </row>
    <row r="195" spans="1:11" ht="14.4" customHeight="1" x14ac:dyDescent="0.3">
      <c r="A195" s="660" t="s">
        <v>566</v>
      </c>
      <c r="B195" s="661" t="s">
        <v>567</v>
      </c>
      <c r="C195" s="662" t="s">
        <v>579</v>
      </c>
      <c r="D195" s="663" t="s">
        <v>2634</v>
      </c>
      <c r="E195" s="662" t="s">
        <v>5161</v>
      </c>
      <c r="F195" s="663" t="s">
        <v>5162</v>
      </c>
      <c r="G195" s="662" t="s">
        <v>4717</v>
      </c>
      <c r="H195" s="662" t="s">
        <v>4718</v>
      </c>
      <c r="I195" s="664">
        <v>8.7200000000000006</v>
      </c>
      <c r="J195" s="664">
        <v>50</v>
      </c>
      <c r="K195" s="665">
        <v>436.22</v>
      </c>
    </row>
    <row r="196" spans="1:11" ht="14.4" customHeight="1" x14ac:dyDescent="0.3">
      <c r="A196" s="660" t="s">
        <v>566</v>
      </c>
      <c r="B196" s="661" t="s">
        <v>567</v>
      </c>
      <c r="C196" s="662" t="s">
        <v>579</v>
      </c>
      <c r="D196" s="663" t="s">
        <v>2634</v>
      </c>
      <c r="E196" s="662" t="s">
        <v>5161</v>
      </c>
      <c r="F196" s="663" t="s">
        <v>5162</v>
      </c>
      <c r="G196" s="662" t="s">
        <v>4719</v>
      </c>
      <c r="H196" s="662" t="s">
        <v>4720</v>
      </c>
      <c r="I196" s="664">
        <v>154.97</v>
      </c>
      <c r="J196" s="664">
        <v>8</v>
      </c>
      <c r="K196" s="665">
        <v>1239.79</v>
      </c>
    </row>
    <row r="197" spans="1:11" ht="14.4" customHeight="1" x14ac:dyDescent="0.3">
      <c r="A197" s="660" t="s">
        <v>566</v>
      </c>
      <c r="B197" s="661" t="s">
        <v>567</v>
      </c>
      <c r="C197" s="662" t="s">
        <v>579</v>
      </c>
      <c r="D197" s="663" t="s">
        <v>2634</v>
      </c>
      <c r="E197" s="662" t="s">
        <v>5161</v>
      </c>
      <c r="F197" s="663" t="s">
        <v>5162</v>
      </c>
      <c r="G197" s="662" t="s">
        <v>4469</v>
      </c>
      <c r="H197" s="662" t="s">
        <v>4470</v>
      </c>
      <c r="I197" s="664">
        <v>0.31</v>
      </c>
      <c r="J197" s="664">
        <v>50</v>
      </c>
      <c r="K197" s="665">
        <v>15.5</v>
      </c>
    </row>
    <row r="198" spans="1:11" ht="14.4" customHeight="1" x14ac:dyDescent="0.3">
      <c r="A198" s="660" t="s">
        <v>566</v>
      </c>
      <c r="B198" s="661" t="s">
        <v>567</v>
      </c>
      <c r="C198" s="662" t="s">
        <v>579</v>
      </c>
      <c r="D198" s="663" t="s">
        <v>2634</v>
      </c>
      <c r="E198" s="662" t="s">
        <v>5161</v>
      </c>
      <c r="F198" s="663" t="s">
        <v>5162</v>
      </c>
      <c r="G198" s="662" t="s">
        <v>4721</v>
      </c>
      <c r="H198" s="662" t="s">
        <v>4722</v>
      </c>
      <c r="I198" s="664">
        <v>170.62</v>
      </c>
      <c r="J198" s="664">
        <v>5</v>
      </c>
      <c r="K198" s="665">
        <v>853.1</v>
      </c>
    </row>
    <row r="199" spans="1:11" ht="14.4" customHeight="1" x14ac:dyDescent="0.3">
      <c r="A199" s="660" t="s">
        <v>566</v>
      </c>
      <c r="B199" s="661" t="s">
        <v>567</v>
      </c>
      <c r="C199" s="662" t="s">
        <v>579</v>
      </c>
      <c r="D199" s="663" t="s">
        <v>2634</v>
      </c>
      <c r="E199" s="662" t="s">
        <v>5161</v>
      </c>
      <c r="F199" s="663" t="s">
        <v>5162</v>
      </c>
      <c r="G199" s="662" t="s">
        <v>4723</v>
      </c>
      <c r="H199" s="662" t="s">
        <v>4724</v>
      </c>
      <c r="I199" s="664">
        <v>69</v>
      </c>
      <c r="J199" s="664">
        <v>20</v>
      </c>
      <c r="K199" s="665">
        <v>1380</v>
      </c>
    </row>
    <row r="200" spans="1:11" ht="14.4" customHeight="1" x14ac:dyDescent="0.3">
      <c r="A200" s="660" t="s">
        <v>566</v>
      </c>
      <c r="B200" s="661" t="s">
        <v>567</v>
      </c>
      <c r="C200" s="662" t="s">
        <v>579</v>
      </c>
      <c r="D200" s="663" t="s">
        <v>2634</v>
      </c>
      <c r="E200" s="662" t="s">
        <v>5161</v>
      </c>
      <c r="F200" s="663" t="s">
        <v>5162</v>
      </c>
      <c r="G200" s="662" t="s">
        <v>4725</v>
      </c>
      <c r="H200" s="662" t="s">
        <v>4726</v>
      </c>
      <c r="I200" s="664">
        <v>7.1</v>
      </c>
      <c r="J200" s="664">
        <v>2</v>
      </c>
      <c r="K200" s="665">
        <v>14.2</v>
      </c>
    </row>
    <row r="201" spans="1:11" ht="14.4" customHeight="1" x14ac:dyDescent="0.3">
      <c r="A201" s="660" t="s">
        <v>566</v>
      </c>
      <c r="B201" s="661" t="s">
        <v>567</v>
      </c>
      <c r="C201" s="662" t="s">
        <v>579</v>
      </c>
      <c r="D201" s="663" t="s">
        <v>2634</v>
      </c>
      <c r="E201" s="662" t="s">
        <v>5161</v>
      </c>
      <c r="F201" s="663" t="s">
        <v>5162</v>
      </c>
      <c r="G201" s="662" t="s">
        <v>4471</v>
      </c>
      <c r="H201" s="662" t="s">
        <v>4472</v>
      </c>
      <c r="I201" s="664">
        <v>3.45</v>
      </c>
      <c r="J201" s="664">
        <v>30</v>
      </c>
      <c r="K201" s="665">
        <v>103.5</v>
      </c>
    </row>
    <row r="202" spans="1:11" ht="14.4" customHeight="1" x14ac:dyDescent="0.3">
      <c r="A202" s="660" t="s">
        <v>566</v>
      </c>
      <c r="B202" s="661" t="s">
        <v>567</v>
      </c>
      <c r="C202" s="662" t="s">
        <v>579</v>
      </c>
      <c r="D202" s="663" t="s">
        <v>2634</v>
      </c>
      <c r="E202" s="662" t="s">
        <v>5161</v>
      </c>
      <c r="F202" s="663" t="s">
        <v>5162</v>
      </c>
      <c r="G202" s="662" t="s">
        <v>4727</v>
      </c>
      <c r="H202" s="662" t="s">
        <v>4728</v>
      </c>
      <c r="I202" s="664">
        <v>5.92</v>
      </c>
      <c r="J202" s="664">
        <v>2</v>
      </c>
      <c r="K202" s="665">
        <v>11.83</v>
      </c>
    </row>
    <row r="203" spans="1:11" ht="14.4" customHeight="1" x14ac:dyDescent="0.3">
      <c r="A203" s="660" t="s">
        <v>566</v>
      </c>
      <c r="B203" s="661" t="s">
        <v>567</v>
      </c>
      <c r="C203" s="662" t="s">
        <v>579</v>
      </c>
      <c r="D203" s="663" t="s">
        <v>2634</v>
      </c>
      <c r="E203" s="662" t="s">
        <v>5161</v>
      </c>
      <c r="F203" s="663" t="s">
        <v>5162</v>
      </c>
      <c r="G203" s="662" t="s">
        <v>4729</v>
      </c>
      <c r="H203" s="662" t="s">
        <v>4730</v>
      </c>
      <c r="I203" s="664">
        <v>14.49</v>
      </c>
      <c r="J203" s="664">
        <v>20</v>
      </c>
      <c r="K203" s="665">
        <v>289.8</v>
      </c>
    </row>
    <row r="204" spans="1:11" ht="14.4" customHeight="1" x14ac:dyDescent="0.3">
      <c r="A204" s="660" t="s">
        <v>566</v>
      </c>
      <c r="B204" s="661" t="s">
        <v>567</v>
      </c>
      <c r="C204" s="662" t="s">
        <v>579</v>
      </c>
      <c r="D204" s="663" t="s">
        <v>2634</v>
      </c>
      <c r="E204" s="662" t="s">
        <v>5161</v>
      </c>
      <c r="F204" s="663" t="s">
        <v>5162</v>
      </c>
      <c r="G204" s="662" t="s">
        <v>4731</v>
      </c>
      <c r="H204" s="662" t="s">
        <v>4732</v>
      </c>
      <c r="I204" s="664">
        <v>7.98</v>
      </c>
      <c r="J204" s="664">
        <v>96</v>
      </c>
      <c r="K204" s="665">
        <v>766.02</v>
      </c>
    </row>
    <row r="205" spans="1:11" ht="14.4" customHeight="1" x14ac:dyDescent="0.3">
      <c r="A205" s="660" t="s">
        <v>566</v>
      </c>
      <c r="B205" s="661" t="s">
        <v>567</v>
      </c>
      <c r="C205" s="662" t="s">
        <v>579</v>
      </c>
      <c r="D205" s="663" t="s">
        <v>2634</v>
      </c>
      <c r="E205" s="662" t="s">
        <v>5163</v>
      </c>
      <c r="F205" s="663" t="s">
        <v>5164</v>
      </c>
      <c r="G205" s="662" t="s">
        <v>4475</v>
      </c>
      <c r="H205" s="662" t="s">
        <v>4476</v>
      </c>
      <c r="I205" s="664">
        <v>15.93</v>
      </c>
      <c r="J205" s="664">
        <v>200</v>
      </c>
      <c r="K205" s="665">
        <v>3186</v>
      </c>
    </row>
    <row r="206" spans="1:11" ht="14.4" customHeight="1" x14ac:dyDescent="0.3">
      <c r="A206" s="660" t="s">
        <v>566</v>
      </c>
      <c r="B206" s="661" t="s">
        <v>567</v>
      </c>
      <c r="C206" s="662" t="s">
        <v>579</v>
      </c>
      <c r="D206" s="663" t="s">
        <v>2634</v>
      </c>
      <c r="E206" s="662" t="s">
        <v>5163</v>
      </c>
      <c r="F206" s="663" t="s">
        <v>5164</v>
      </c>
      <c r="G206" s="662" t="s">
        <v>4733</v>
      </c>
      <c r="H206" s="662" t="s">
        <v>4734</v>
      </c>
      <c r="I206" s="664">
        <v>7.43</v>
      </c>
      <c r="J206" s="664">
        <v>300</v>
      </c>
      <c r="K206" s="665">
        <v>2229</v>
      </c>
    </row>
    <row r="207" spans="1:11" ht="14.4" customHeight="1" x14ac:dyDescent="0.3">
      <c r="A207" s="660" t="s">
        <v>566</v>
      </c>
      <c r="B207" s="661" t="s">
        <v>567</v>
      </c>
      <c r="C207" s="662" t="s">
        <v>579</v>
      </c>
      <c r="D207" s="663" t="s">
        <v>2634</v>
      </c>
      <c r="E207" s="662" t="s">
        <v>5163</v>
      </c>
      <c r="F207" s="663" t="s">
        <v>5164</v>
      </c>
      <c r="G207" s="662" t="s">
        <v>4477</v>
      </c>
      <c r="H207" s="662" t="s">
        <v>4478</v>
      </c>
      <c r="I207" s="664">
        <v>1.0950000000000002</v>
      </c>
      <c r="J207" s="664">
        <v>3000</v>
      </c>
      <c r="K207" s="665">
        <v>3282</v>
      </c>
    </row>
    <row r="208" spans="1:11" ht="14.4" customHeight="1" x14ac:dyDescent="0.3">
      <c r="A208" s="660" t="s">
        <v>566</v>
      </c>
      <c r="B208" s="661" t="s">
        <v>567</v>
      </c>
      <c r="C208" s="662" t="s">
        <v>579</v>
      </c>
      <c r="D208" s="663" t="s">
        <v>2634</v>
      </c>
      <c r="E208" s="662" t="s">
        <v>5163</v>
      </c>
      <c r="F208" s="663" t="s">
        <v>5164</v>
      </c>
      <c r="G208" s="662" t="s">
        <v>4479</v>
      </c>
      <c r="H208" s="662" t="s">
        <v>4480</v>
      </c>
      <c r="I208" s="664">
        <v>1.68</v>
      </c>
      <c r="J208" s="664">
        <v>800</v>
      </c>
      <c r="K208" s="665">
        <v>1344</v>
      </c>
    </row>
    <row r="209" spans="1:11" ht="14.4" customHeight="1" x14ac:dyDescent="0.3">
      <c r="A209" s="660" t="s">
        <v>566</v>
      </c>
      <c r="B209" s="661" t="s">
        <v>567</v>
      </c>
      <c r="C209" s="662" t="s">
        <v>579</v>
      </c>
      <c r="D209" s="663" t="s">
        <v>2634</v>
      </c>
      <c r="E209" s="662" t="s">
        <v>5163</v>
      </c>
      <c r="F209" s="663" t="s">
        <v>5164</v>
      </c>
      <c r="G209" s="662" t="s">
        <v>4481</v>
      </c>
      <c r="H209" s="662" t="s">
        <v>4482</v>
      </c>
      <c r="I209" s="664">
        <v>0.47499999999999998</v>
      </c>
      <c r="J209" s="664">
        <v>4500</v>
      </c>
      <c r="K209" s="665">
        <v>2135</v>
      </c>
    </row>
    <row r="210" spans="1:11" ht="14.4" customHeight="1" x14ac:dyDescent="0.3">
      <c r="A210" s="660" t="s">
        <v>566</v>
      </c>
      <c r="B210" s="661" t="s">
        <v>567</v>
      </c>
      <c r="C210" s="662" t="s">
        <v>579</v>
      </c>
      <c r="D210" s="663" t="s">
        <v>2634</v>
      </c>
      <c r="E210" s="662" t="s">
        <v>5163</v>
      </c>
      <c r="F210" s="663" t="s">
        <v>5164</v>
      </c>
      <c r="G210" s="662" t="s">
        <v>4483</v>
      </c>
      <c r="H210" s="662" t="s">
        <v>4484</v>
      </c>
      <c r="I210" s="664">
        <v>0.67</v>
      </c>
      <c r="J210" s="664">
        <v>4000</v>
      </c>
      <c r="K210" s="665">
        <v>2680</v>
      </c>
    </row>
    <row r="211" spans="1:11" ht="14.4" customHeight="1" x14ac:dyDescent="0.3">
      <c r="A211" s="660" t="s">
        <v>566</v>
      </c>
      <c r="B211" s="661" t="s">
        <v>567</v>
      </c>
      <c r="C211" s="662" t="s">
        <v>579</v>
      </c>
      <c r="D211" s="663" t="s">
        <v>2634</v>
      </c>
      <c r="E211" s="662" t="s">
        <v>5163</v>
      </c>
      <c r="F211" s="663" t="s">
        <v>5164</v>
      </c>
      <c r="G211" s="662" t="s">
        <v>4735</v>
      </c>
      <c r="H211" s="662" t="s">
        <v>4736</v>
      </c>
      <c r="I211" s="664">
        <v>2.1800000000000002</v>
      </c>
      <c r="J211" s="664">
        <v>300</v>
      </c>
      <c r="K211" s="665">
        <v>653.22</v>
      </c>
    </row>
    <row r="212" spans="1:11" ht="14.4" customHeight="1" x14ac:dyDescent="0.3">
      <c r="A212" s="660" t="s">
        <v>566</v>
      </c>
      <c r="B212" s="661" t="s">
        <v>567</v>
      </c>
      <c r="C212" s="662" t="s">
        <v>579</v>
      </c>
      <c r="D212" s="663" t="s">
        <v>2634</v>
      </c>
      <c r="E212" s="662" t="s">
        <v>5163</v>
      </c>
      <c r="F212" s="663" t="s">
        <v>5164</v>
      </c>
      <c r="G212" s="662" t="s">
        <v>4487</v>
      </c>
      <c r="H212" s="662" t="s">
        <v>4488</v>
      </c>
      <c r="I212" s="664">
        <v>68.53</v>
      </c>
      <c r="J212" s="664">
        <v>6</v>
      </c>
      <c r="K212" s="665">
        <v>411.18</v>
      </c>
    </row>
    <row r="213" spans="1:11" ht="14.4" customHeight="1" x14ac:dyDescent="0.3">
      <c r="A213" s="660" t="s">
        <v>566</v>
      </c>
      <c r="B213" s="661" t="s">
        <v>567</v>
      </c>
      <c r="C213" s="662" t="s">
        <v>579</v>
      </c>
      <c r="D213" s="663" t="s">
        <v>2634</v>
      </c>
      <c r="E213" s="662" t="s">
        <v>5163</v>
      </c>
      <c r="F213" s="663" t="s">
        <v>5164</v>
      </c>
      <c r="G213" s="662" t="s">
        <v>4489</v>
      </c>
      <c r="H213" s="662" t="s">
        <v>4490</v>
      </c>
      <c r="I213" s="664">
        <v>2.46</v>
      </c>
      <c r="J213" s="664">
        <v>200</v>
      </c>
      <c r="K213" s="665">
        <v>492</v>
      </c>
    </row>
    <row r="214" spans="1:11" ht="14.4" customHeight="1" x14ac:dyDescent="0.3">
      <c r="A214" s="660" t="s">
        <v>566</v>
      </c>
      <c r="B214" s="661" t="s">
        <v>567</v>
      </c>
      <c r="C214" s="662" t="s">
        <v>579</v>
      </c>
      <c r="D214" s="663" t="s">
        <v>2634</v>
      </c>
      <c r="E214" s="662" t="s">
        <v>5163</v>
      </c>
      <c r="F214" s="663" t="s">
        <v>5164</v>
      </c>
      <c r="G214" s="662" t="s">
        <v>4493</v>
      </c>
      <c r="H214" s="662" t="s">
        <v>4494</v>
      </c>
      <c r="I214" s="664">
        <v>1.84</v>
      </c>
      <c r="J214" s="664">
        <v>20</v>
      </c>
      <c r="K214" s="665">
        <v>36.799999999999997</v>
      </c>
    </row>
    <row r="215" spans="1:11" ht="14.4" customHeight="1" x14ac:dyDescent="0.3">
      <c r="A215" s="660" t="s">
        <v>566</v>
      </c>
      <c r="B215" s="661" t="s">
        <v>567</v>
      </c>
      <c r="C215" s="662" t="s">
        <v>579</v>
      </c>
      <c r="D215" s="663" t="s">
        <v>2634</v>
      </c>
      <c r="E215" s="662" t="s">
        <v>5163</v>
      </c>
      <c r="F215" s="663" t="s">
        <v>5164</v>
      </c>
      <c r="G215" s="662" t="s">
        <v>4497</v>
      </c>
      <c r="H215" s="662" t="s">
        <v>4498</v>
      </c>
      <c r="I215" s="664">
        <v>1.9750000000000001</v>
      </c>
      <c r="J215" s="664">
        <v>700</v>
      </c>
      <c r="K215" s="665">
        <v>1383</v>
      </c>
    </row>
    <row r="216" spans="1:11" ht="14.4" customHeight="1" x14ac:dyDescent="0.3">
      <c r="A216" s="660" t="s">
        <v>566</v>
      </c>
      <c r="B216" s="661" t="s">
        <v>567</v>
      </c>
      <c r="C216" s="662" t="s">
        <v>579</v>
      </c>
      <c r="D216" s="663" t="s">
        <v>2634</v>
      </c>
      <c r="E216" s="662" t="s">
        <v>5163</v>
      </c>
      <c r="F216" s="663" t="s">
        <v>5164</v>
      </c>
      <c r="G216" s="662" t="s">
        <v>4499</v>
      </c>
      <c r="H216" s="662" t="s">
        <v>4500</v>
      </c>
      <c r="I216" s="664">
        <v>1.93</v>
      </c>
      <c r="J216" s="664">
        <v>100</v>
      </c>
      <c r="K216" s="665">
        <v>193</v>
      </c>
    </row>
    <row r="217" spans="1:11" ht="14.4" customHeight="1" x14ac:dyDescent="0.3">
      <c r="A217" s="660" t="s">
        <v>566</v>
      </c>
      <c r="B217" s="661" t="s">
        <v>567</v>
      </c>
      <c r="C217" s="662" t="s">
        <v>579</v>
      </c>
      <c r="D217" s="663" t="s">
        <v>2634</v>
      </c>
      <c r="E217" s="662" t="s">
        <v>5163</v>
      </c>
      <c r="F217" s="663" t="s">
        <v>5164</v>
      </c>
      <c r="G217" s="662" t="s">
        <v>4509</v>
      </c>
      <c r="H217" s="662" t="s">
        <v>4510</v>
      </c>
      <c r="I217" s="664">
        <v>4.8099999999999996</v>
      </c>
      <c r="J217" s="664">
        <v>1600</v>
      </c>
      <c r="K217" s="665">
        <v>7696</v>
      </c>
    </row>
    <row r="218" spans="1:11" ht="14.4" customHeight="1" x14ac:dyDescent="0.3">
      <c r="A218" s="660" t="s">
        <v>566</v>
      </c>
      <c r="B218" s="661" t="s">
        <v>567</v>
      </c>
      <c r="C218" s="662" t="s">
        <v>579</v>
      </c>
      <c r="D218" s="663" t="s">
        <v>2634</v>
      </c>
      <c r="E218" s="662" t="s">
        <v>5163</v>
      </c>
      <c r="F218" s="663" t="s">
        <v>5164</v>
      </c>
      <c r="G218" s="662" t="s">
        <v>4511</v>
      </c>
      <c r="H218" s="662" t="s">
        <v>4512</v>
      </c>
      <c r="I218" s="664">
        <v>2.9299999999999997</v>
      </c>
      <c r="J218" s="664">
        <v>700</v>
      </c>
      <c r="K218" s="665">
        <v>2058</v>
      </c>
    </row>
    <row r="219" spans="1:11" ht="14.4" customHeight="1" x14ac:dyDescent="0.3">
      <c r="A219" s="660" t="s">
        <v>566</v>
      </c>
      <c r="B219" s="661" t="s">
        <v>567</v>
      </c>
      <c r="C219" s="662" t="s">
        <v>579</v>
      </c>
      <c r="D219" s="663" t="s">
        <v>2634</v>
      </c>
      <c r="E219" s="662" t="s">
        <v>5163</v>
      </c>
      <c r="F219" s="663" t="s">
        <v>5164</v>
      </c>
      <c r="G219" s="662" t="s">
        <v>4513</v>
      </c>
      <c r="H219" s="662" t="s">
        <v>4514</v>
      </c>
      <c r="I219" s="664">
        <v>2.16</v>
      </c>
      <c r="J219" s="664">
        <v>200</v>
      </c>
      <c r="K219" s="665">
        <v>432</v>
      </c>
    </row>
    <row r="220" spans="1:11" ht="14.4" customHeight="1" x14ac:dyDescent="0.3">
      <c r="A220" s="660" t="s">
        <v>566</v>
      </c>
      <c r="B220" s="661" t="s">
        <v>567</v>
      </c>
      <c r="C220" s="662" t="s">
        <v>579</v>
      </c>
      <c r="D220" s="663" t="s">
        <v>2634</v>
      </c>
      <c r="E220" s="662" t="s">
        <v>5163</v>
      </c>
      <c r="F220" s="663" t="s">
        <v>5164</v>
      </c>
      <c r="G220" s="662" t="s">
        <v>4519</v>
      </c>
      <c r="H220" s="662" t="s">
        <v>4520</v>
      </c>
      <c r="I220" s="664">
        <v>8.76</v>
      </c>
      <c r="J220" s="664">
        <v>600</v>
      </c>
      <c r="K220" s="665">
        <v>5256.16</v>
      </c>
    </row>
    <row r="221" spans="1:11" ht="14.4" customHeight="1" x14ac:dyDescent="0.3">
      <c r="A221" s="660" t="s">
        <v>566</v>
      </c>
      <c r="B221" s="661" t="s">
        <v>567</v>
      </c>
      <c r="C221" s="662" t="s">
        <v>579</v>
      </c>
      <c r="D221" s="663" t="s">
        <v>2634</v>
      </c>
      <c r="E221" s="662" t="s">
        <v>5163</v>
      </c>
      <c r="F221" s="663" t="s">
        <v>5164</v>
      </c>
      <c r="G221" s="662" t="s">
        <v>4529</v>
      </c>
      <c r="H221" s="662" t="s">
        <v>4530</v>
      </c>
      <c r="I221" s="664">
        <v>29.9</v>
      </c>
      <c r="J221" s="664">
        <v>30</v>
      </c>
      <c r="K221" s="665">
        <v>897</v>
      </c>
    </row>
    <row r="222" spans="1:11" ht="14.4" customHeight="1" x14ac:dyDescent="0.3">
      <c r="A222" s="660" t="s">
        <v>566</v>
      </c>
      <c r="B222" s="661" t="s">
        <v>567</v>
      </c>
      <c r="C222" s="662" t="s">
        <v>579</v>
      </c>
      <c r="D222" s="663" t="s">
        <v>2634</v>
      </c>
      <c r="E222" s="662" t="s">
        <v>5163</v>
      </c>
      <c r="F222" s="663" t="s">
        <v>5164</v>
      </c>
      <c r="G222" s="662" t="s">
        <v>4737</v>
      </c>
      <c r="H222" s="662" t="s">
        <v>4738</v>
      </c>
      <c r="I222" s="664">
        <v>6.05</v>
      </c>
      <c r="J222" s="664">
        <v>10</v>
      </c>
      <c r="K222" s="665">
        <v>60.5</v>
      </c>
    </row>
    <row r="223" spans="1:11" ht="14.4" customHeight="1" x14ac:dyDescent="0.3">
      <c r="A223" s="660" t="s">
        <v>566</v>
      </c>
      <c r="B223" s="661" t="s">
        <v>567</v>
      </c>
      <c r="C223" s="662" t="s">
        <v>579</v>
      </c>
      <c r="D223" s="663" t="s">
        <v>2634</v>
      </c>
      <c r="E223" s="662" t="s">
        <v>5163</v>
      </c>
      <c r="F223" s="663" t="s">
        <v>5164</v>
      </c>
      <c r="G223" s="662" t="s">
        <v>4537</v>
      </c>
      <c r="H223" s="662" t="s">
        <v>4538</v>
      </c>
      <c r="I223" s="664">
        <v>13.55</v>
      </c>
      <c r="J223" s="664">
        <v>800</v>
      </c>
      <c r="K223" s="665">
        <v>10840</v>
      </c>
    </row>
    <row r="224" spans="1:11" ht="14.4" customHeight="1" x14ac:dyDescent="0.3">
      <c r="A224" s="660" t="s">
        <v>566</v>
      </c>
      <c r="B224" s="661" t="s">
        <v>567</v>
      </c>
      <c r="C224" s="662" t="s">
        <v>579</v>
      </c>
      <c r="D224" s="663" t="s">
        <v>2634</v>
      </c>
      <c r="E224" s="662" t="s">
        <v>5163</v>
      </c>
      <c r="F224" s="663" t="s">
        <v>5164</v>
      </c>
      <c r="G224" s="662" t="s">
        <v>4539</v>
      </c>
      <c r="H224" s="662" t="s">
        <v>4540</v>
      </c>
      <c r="I224" s="664">
        <v>12.59</v>
      </c>
      <c r="J224" s="664">
        <v>400</v>
      </c>
      <c r="K224" s="665">
        <v>5036</v>
      </c>
    </row>
    <row r="225" spans="1:11" ht="14.4" customHeight="1" x14ac:dyDescent="0.3">
      <c r="A225" s="660" t="s">
        <v>566</v>
      </c>
      <c r="B225" s="661" t="s">
        <v>567</v>
      </c>
      <c r="C225" s="662" t="s">
        <v>579</v>
      </c>
      <c r="D225" s="663" t="s">
        <v>2634</v>
      </c>
      <c r="E225" s="662" t="s">
        <v>5163</v>
      </c>
      <c r="F225" s="663" t="s">
        <v>5164</v>
      </c>
      <c r="G225" s="662" t="s">
        <v>4541</v>
      </c>
      <c r="H225" s="662" t="s">
        <v>4542</v>
      </c>
      <c r="I225" s="664">
        <v>17.98</v>
      </c>
      <c r="J225" s="664">
        <v>50</v>
      </c>
      <c r="K225" s="665">
        <v>899</v>
      </c>
    </row>
    <row r="226" spans="1:11" ht="14.4" customHeight="1" x14ac:dyDescent="0.3">
      <c r="A226" s="660" t="s">
        <v>566</v>
      </c>
      <c r="B226" s="661" t="s">
        <v>567</v>
      </c>
      <c r="C226" s="662" t="s">
        <v>579</v>
      </c>
      <c r="D226" s="663" t="s">
        <v>2634</v>
      </c>
      <c r="E226" s="662" t="s">
        <v>5163</v>
      </c>
      <c r="F226" s="663" t="s">
        <v>5164</v>
      </c>
      <c r="G226" s="662" t="s">
        <v>4543</v>
      </c>
      <c r="H226" s="662" t="s">
        <v>4544</v>
      </c>
      <c r="I226" s="664">
        <v>1.68</v>
      </c>
      <c r="J226" s="664">
        <v>30</v>
      </c>
      <c r="K226" s="665">
        <v>50.4</v>
      </c>
    </row>
    <row r="227" spans="1:11" ht="14.4" customHeight="1" x14ac:dyDescent="0.3">
      <c r="A227" s="660" t="s">
        <v>566</v>
      </c>
      <c r="B227" s="661" t="s">
        <v>567</v>
      </c>
      <c r="C227" s="662" t="s">
        <v>579</v>
      </c>
      <c r="D227" s="663" t="s">
        <v>2634</v>
      </c>
      <c r="E227" s="662" t="s">
        <v>5163</v>
      </c>
      <c r="F227" s="663" t="s">
        <v>5164</v>
      </c>
      <c r="G227" s="662" t="s">
        <v>4545</v>
      </c>
      <c r="H227" s="662" t="s">
        <v>4546</v>
      </c>
      <c r="I227" s="664">
        <v>15.01</v>
      </c>
      <c r="J227" s="664">
        <v>40</v>
      </c>
      <c r="K227" s="665">
        <v>600.4</v>
      </c>
    </row>
    <row r="228" spans="1:11" ht="14.4" customHeight="1" x14ac:dyDescent="0.3">
      <c r="A228" s="660" t="s">
        <v>566</v>
      </c>
      <c r="B228" s="661" t="s">
        <v>567</v>
      </c>
      <c r="C228" s="662" t="s">
        <v>579</v>
      </c>
      <c r="D228" s="663" t="s">
        <v>2634</v>
      </c>
      <c r="E228" s="662" t="s">
        <v>5163</v>
      </c>
      <c r="F228" s="663" t="s">
        <v>5164</v>
      </c>
      <c r="G228" s="662" t="s">
        <v>4547</v>
      </c>
      <c r="H228" s="662" t="s">
        <v>4548</v>
      </c>
      <c r="I228" s="664">
        <v>12.105</v>
      </c>
      <c r="J228" s="664">
        <v>120</v>
      </c>
      <c r="K228" s="665">
        <v>1452.7</v>
      </c>
    </row>
    <row r="229" spans="1:11" ht="14.4" customHeight="1" x14ac:dyDescent="0.3">
      <c r="A229" s="660" t="s">
        <v>566</v>
      </c>
      <c r="B229" s="661" t="s">
        <v>567</v>
      </c>
      <c r="C229" s="662" t="s">
        <v>579</v>
      </c>
      <c r="D229" s="663" t="s">
        <v>2634</v>
      </c>
      <c r="E229" s="662" t="s">
        <v>5163</v>
      </c>
      <c r="F229" s="663" t="s">
        <v>5164</v>
      </c>
      <c r="G229" s="662" t="s">
        <v>4739</v>
      </c>
      <c r="H229" s="662" t="s">
        <v>4740</v>
      </c>
      <c r="I229" s="664">
        <v>1.94</v>
      </c>
      <c r="J229" s="664">
        <v>300</v>
      </c>
      <c r="K229" s="665">
        <v>582</v>
      </c>
    </row>
    <row r="230" spans="1:11" ht="14.4" customHeight="1" x14ac:dyDescent="0.3">
      <c r="A230" s="660" t="s">
        <v>566</v>
      </c>
      <c r="B230" s="661" t="s">
        <v>567</v>
      </c>
      <c r="C230" s="662" t="s">
        <v>579</v>
      </c>
      <c r="D230" s="663" t="s">
        <v>2634</v>
      </c>
      <c r="E230" s="662" t="s">
        <v>5163</v>
      </c>
      <c r="F230" s="663" t="s">
        <v>5164</v>
      </c>
      <c r="G230" s="662" t="s">
        <v>4741</v>
      </c>
      <c r="H230" s="662" t="s">
        <v>4742</v>
      </c>
      <c r="I230" s="664">
        <v>1.56</v>
      </c>
      <c r="J230" s="664">
        <v>150</v>
      </c>
      <c r="K230" s="665">
        <v>234</v>
      </c>
    </row>
    <row r="231" spans="1:11" ht="14.4" customHeight="1" x14ac:dyDescent="0.3">
      <c r="A231" s="660" t="s">
        <v>566</v>
      </c>
      <c r="B231" s="661" t="s">
        <v>567</v>
      </c>
      <c r="C231" s="662" t="s">
        <v>579</v>
      </c>
      <c r="D231" s="663" t="s">
        <v>2634</v>
      </c>
      <c r="E231" s="662" t="s">
        <v>5163</v>
      </c>
      <c r="F231" s="663" t="s">
        <v>5164</v>
      </c>
      <c r="G231" s="662" t="s">
        <v>4559</v>
      </c>
      <c r="H231" s="662" t="s">
        <v>4560</v>
      </c>
      <c r="I231" s="664">
        <v>21.234999999999999</v>
      </c>
      <c r="J231" s="664">
        <v>200</v>
      </c>
      <c r="K231" s="665">
        <v>4247</v>
      </c>
    </row>
    <row r="232" spans="1:11" ht="14.4" customHeight="1" x14ac:dyDescent="0.3">
      <c r="A232" s="660" t="s">
        <v>566</v>
      </c>
      <c r="B232" s="661" t="s">
        <v>567</v>
      </c>
      <c r="C232" s="662" t="s">
        <v>579</v>
      </c>
      <c r="D232" s="663" t="s">
        <v>2634</v>
      </c>
      <c r="E232" s="662" t="s">
        <v>5163</v>
      </c>
      <c r="F232" s="663" t="s">
        <v>5164</v>
      </c>
      <c r="G232" s="662" t="s">
        <v>4561</v>
      </c>
      <c r="H232" s="662" t="s">
        <v>4562</v>
      </c>
      <c r="I232" s="664">
        <v>21.234999999999999</v>
      </c>
      <c r="J232" s="664">
        <v>150</v>
      </c>
      <c r="K232" s="665">
        <v>3185</v>
      </c>
    </row>
    <row r="233" spans="1:11" ht="14.4" customHeight="1" x14ac:dyDescent="0.3">
      <c r="A233" s="660" t="s">
        <v>566</v>
      </c>
      <c r="B233" s="661" t="s">
        <v>567</v>
      </c>
      <c r="C233" s="662" t="s">
        <v>579</v>
      </c>
      <c r="D233" s="663" t="s">
        <v>2634</v>
      </c>
      <c r="E233" s="662" t="s">
        <v>5163</v>
      </c>
      <c r="F233" s="663" t="s">
        <v>5164</v>
      </c>
      <c r="G233" s="662" t="s">
        <v>4743</v>
      </c>
      <c r="H233" s="662" t="s">
        <v>4744</v>
      </c>
      <c r="I233" s="664">
        <v>2</v>
      </c>
      <c r="J233" s="664">
        <v>200</v>
      </c>
      <c r="K233" s="665">
        <v>400.51</v>
      </c>
    </row>
    <row r="234" spans="1:11" ht="14.4" customHeight="1" x14ac:dyDescent="0.3">
      <c r="A234" s="660" t="s">
        <v>566</v>
      </c>
      <c r="B234" s="661" t="s">
        <v>567</v>
      </c>
      <c r="C234" s="662" t="s">
        <v>579</v>
      </c>
      <c r="D234" s="663" t="s">
        <v>2634</v>
      </c>
      <c r="E234" s="662" t="s">
        <v>5163</v>
      </c>
      <c r="F234" s="663" t="s">
        <v>5164</v>
      </c>
      <c r="G234" s="662" t="s">
        <v>4569</v>
      </c>
      <c r="H234" s="662" t="s">
        <v>4570</v>
      </c>
      <c r="I234" s="664">
        <v>0.47</v>
      </c>
      <c r="J234" s="664">
        <v>2000</v>
      </c>
      <c r="K234" s="665">
        <v>940</v>
      </c>
    </row>
    <row r="235" spans="1:11" ht="14.4" customHeight="1" x14ac:dyDescent="0.3">
      <c r="A235" s="660" t="s">
        <v>566</v>
      </c>
      <c r="B235" s="661" t="s">
        <v>567</v>
      </c>
      <c r="C235" s="662" t="s">
        <v>579</v>
      </c>
      <c r="D235" s="663" t="s">
        <v>2634</v>
      </c>
      <c r="E235" s="662" t="s">
        <v>5163</v>
      </c>
      <c r="F235" s="663" t="s">
        <v>5164</v>
      </c>
      <c r="G235" s="662" t="s">
        <v>4571</v>
      </c>
      <c r="H235" s="662" t="s">
        <v>4572</v>
      </c>
      <c r="I235" s="664">
        <v>4.03</v>
      </c>
      <c r="J235" s="664">
        <v>100</v>
      </c>
      <c r="K235" s="665">
        <v>403</v>
      </c>
    </row>
    <row r="236" spans="1:11" ht="14.4" customHeight="1" x14ac:dyDescent="0.3">
      <c r="A236" s="660" t="s">
        <v>566</v>
      </c>
      <c r="B236" s="661" t="s">
        <v>567</v>
      </c>
      <c r="C236" s="662" t="s">
        <v>579</v>
      </c>
      <c r="D236" s="663" t="s">
        <v>2634</v>
      </c>
      <c r="E236" s="662" t="s">
        <v>5163</v>
      </c>
      <c r="F236" s="663" t="s">
        <v>5164</v>
      </c>
      <c r="G236" s="662" t="s">
        <v>4575</v>
      </c>
      <c r="H236" s="662" t="s">
        <v>4576</v>
      </c>
      <c r="I236" s="664">
        <v>9.6</v>
      </c>
      <c r="J236" s="664">
        <v>600</v>
      </c>
      <c r="K236" s="665">
        <v>5760</v>
      </c>
    </row>
    <row r="237" spans="1:11" ht="14.4" customHeight="1" x14ac:dyDescent="0.3">
      <c r="A237" s="660" t="s">
        <v>566</v>
      </c>
      <c r="B237" s="661" t="s">
        <v>567</v>
      </c>
      <c r="C237" s="662" t="s">
        <v>579</v>
      </c>
      <c r="D237" s="663" t="s">
        <v>2634</v>
      </c>
      <c r="E237" s="662" t="s">
        <v>5163</v>
      </c>
      <c r="F237" s="663" t="s">
        <v>5164</v>
      </c>
      <c r="G237" s="662" t="s">
        <v>4577</v>
      </c>
      <c r="H237" s="662" t="s">
        <v>4578</v>
      </c>
      <c r="I237" s="664">
        <v>9.1999999999999993</v>
      </c>
      <c r="J237" s="664">
        <v>400</v>
      </c>
      <c r="K237" s="665">
        <v>3680</v>
      </c>
    </row>
    <row r="238" spans="1:11" ht="14.4" customHeight="1" x14ac:dyDescent="0.3">
      <c r="A238" s="660" t="s">
        <v>566</v>
      </c>
      <c r="B238" s="661" t="s">
        <v>567</v>
      </c>
      <c r="C238" s="662" t="s">
        <v>579</v>
      </c>
      <c r="D238" s="663" t="s">
        <v>2634</v>
      </c>
      <c r="E238" s="662" t="s">
        <v>5163</v>
      </c>
      <c r="F238" s="663" t="s">
        <v>5164</v>
      </c>
      <c r="G238" s="662" t="s">
        <v>4669</v>
      </c>
      <c r="H238" s="662" t="s">
        <v>4670</v>
      </c>
      <c r="I238" s="664">
        <v>172.5</v>
      </c>
      <c r="J238" s="664">
        <v>2</v>
      </c>
      <c r="K238" s="665">
        <v>345</v>
      </c>
    </row>
    <row r="239" spans="1:11" ht="14.4" customHeight="1" x14ac:dyDescent="0.3">
      <c r="A239" s="660" t="s">
        <v>566</v>
      </c>
      <c r="B239" s="661" t="s">
        <v>567</v>
      </c>
      <c r="C239" s="662" t="s">
        <v>579</v>
      </c>
      <c r="D239" s="663" t="s">
        <v>2634</v>
      </c>
      <c r="E239" s="662" t="s">
        <v>5163</v>
      </c>
      <c r="F239" s="663" t="s">
        <v>5164</v>
      </c>
      <c r="G239" s="662" t="s">
        <v>4745</v>
      </c>
      <c r="H239" s="662" t="s">
        <v>4746</v>
      </c>
      <c r="I239" s="664">
        <v>71.87</v>
      </c>
      <c r="J239" s="664">
        <v>10</v>
      </c>
      <c r="K239" s="665">
        <v>718.67</v>
      </c>
    </row>
    <row r="240" spans="1:11" ht="14.4" customHeight="1" x14ac:dyDescent="0.3">
      <c r="A240" s="660" t="s">
        <v>566</v>
      </c>
      <c r="B240" s="661" t="s">
        <v>567</v>
      </c>
      <c r="C240" s="662" t="s">
        <v>579</v>
      </c>
      <c r="D240" s="663" t="s">
        <v>2634</v>
      </c>
      <c r="E240" s="662" t="s">
        <v>5163</v>
      </c>
      <c r="F240" s="663" t="s">
        <v>5164</v>
      </c>
      <c r="G240" s="662" t="s">
        <v>4747</v>
      </c>
      <c r="H240" s="662" t="s">
        <v>4748</v>
      </c>
      <c r="I240" s="664">
        <v>15.73</v>
      </c>
      <c r="J240" s="664">
        <v>60</v>
      </c>
      <c r="K240" s="665">
        <v>943.8</v>
      </c>
    </row>
    <row r="241" spans="1:11" ht="14.4" customHeight="1" x14ac:dyDescent="0.3">
      <c r="A241" s="660" t="s">
        <v>566</v>
      </c>
      <c r="B241" s="661" t="s">
        <v>567</v>
      </c>
      <c r="C241" s="662" t="s">
        <v>579</v>
      </c>
      <c r="D241" s="663" t="s">
        <v>2634</v>
      </c>
      <c r="E241" s="662" t="s">
        <v>5163</v>
      </c>
      <c r="F241" s="663" t="s">
        <v>5164</v>
      </c>
      <c r="G241" s="662" t="s">
        <v>4749</v>
      </c>
      <c r="H241" s="662" t="s">
        <v>4750</v>
      </c>
      <c r="I241" s="664">
        <v>75.02</v>
      </c>
      <c r="J241" s="664">
        <v>2</v>
      </c>
      <c r="K241" s="665">
        <v>150.04</v>
      </c>
    </row>
    <row r="242" spans="1:11" ht="14.4" customHeight="1" x14ac:dyDescent="0.3">
      <c r="A242" s="660" t="s">
        <v>566</v>
      </c>
      <c r="B242" s="661" t="s">
        <v>567</v>
      </c>
      <c r="C242" s="662" t="s">
        <v>579</v>
      </c>
      <c r="D242" s="663" t="s">
        <v>2634</v>
      </c>
      <c r="E242" s="662" t="s">
        <v>5163</v>
      </c>
      <c r="F242" s="663" t="s">
        <v>5164</v>
      </c>
      <c r="G242" s="662" t="s">
        <v>4751</v>
      </c>
      <c r="H242" s="662" t="s">
        <v>4752</v>
      </c>
      <c r="I242" s="664">
        <v>75.02</v>
      </c>
      <c r="J242" s="664">
        <v>2</v>
      </c>
      <c r="K242" s="665">
        <v>150.04</v>
      </c>
    </row>
    <row r="243" spans="1:11" ht="14.4" customHeight="1" x14ac:dyDescent="0.3">
      <c r="A243" s="660" t="s">
        <v>566</v>
      </c>
      <c r="B243" s="661" t="s">
        <v>567</v>
      </c>
      <c r="C243" s="662" t="s">
        <v>579</v>
      </c>
      <c r="D243" s="663" t="s">
        <v>2634</v>
      </c>
      <c r="E243" s="662" t="s">
        <v>5163</v>
      </c>
      <c r="F243" s="663" t="s">
        <v>5164</v>
      </c>
      <c r="G243" s="662" t="s">
        <v>4753</v>
      </c>
      <c r="H243" s="662" t="s">
        <v>4754</v>
      </c>
      <c r="I243" s="664">
        <v>6184.31</v>
      </c>
      <c r="J243" s="664">
        <v>1</v>
      </c>
      <c r="K243" s="665">
        <v>6184.31</v>
      </c>
    </row>
    <row r="244" spans="1:11" ht="14.4" customHeight="1" x14ac:dyDescent="0.3">
      <c r="A244" s="660" t="s">
        <v>566</v>
      </c>
      <c r="B244" s="661" t="s">
        <v>567</v>
      </c>
      <c r="C244" s="662" t="s">
        <v>579</v>
      </c>
      <c r="D244" s="663" t="s">
        <v>2634</v>
      </c>
      <c r="E244" s="662" t="s">
        <v>5163</v>
      </c>
      <c r="F244" s="663" t="s">
        <v>5164</v>
      </c>
      <c r="G244" s="662" t="s">
        <v>4755</v>
      </c>
      <c r="H244" s="662" t="s">
        <v>4756</v>
      </c>
      <c r="I244" s="664">
        <v>2.86</v>
      </c>
      <c r="J244" s="664">
        <v>100</v>
      </c>
      <c r="K244" s="665">
        <v>286.08</v>
      </c>
    </row>
    <row r="245" spans="1:11" ht="14.4" customHeight="1" x14ac:dyDescent="0.3">
      <c r="A245" s="660" t="s">
        <v>566</v>
      </c>
      <c r="B245" s="661" t="s">
        <v>567</v>
      </c>
      <c r="C245" s="662" t="s">
        <v>579</v>
      </c>
      <c r="D245" s="663" t="s">
        <v>2634</v>
      </c>
      <c r="E245" s="662" t="s">
        <v>5165</v>
      </c>
      <c r="F245" s="663" t="s">
        <v>5166</v>
      </c>
      <c r="G245" s="662" t="s">
        <v>4757</v>
      </c>
      <c r="H245" s="662" t="s">
        <v>4758</v>
      </c>
      <c r="I245" s="664">
        <v>568.78</v>
      </c>
      <c r="J245" s="664">
        <v>60</v>
      </c>
      <c r="K245" s="665">
        <v>34126.980000000003</v>
      </c>
    </row>
    <row r="246" spans="1:11" ht="14.4" customHeight="1" x14ac:dyDescent="0.3">
      <c r="A246" s="660" t="s">
        <v>566</v>
      </c>
      <c r="B246" s="661" t="s">
        <v>567</v>
      </c>
      <c r="C246" s="662" t="s">
        <v>579</v>
      </c>
      <c r="D246" s="663" t="s">
        <v>2634</v>
      </c>
      <c r="E246" s="662" t="s">
        <v>5167</v>
      </c>
      <c r="F246" s="663" t="s">
        <v>5168</v>
      </c>
      <c r="G246" s="662" t="s">
        <v>4593</v>
      </c>
      <c r="H246" s="662" t="s">
        <v>4594</v>
      </c>
      <c r="I246" s="664">
        <v>10.09</v>
      </c>
      <c r="J246" s="664">
        <v>1800</v>
      </c>
      <c r="K246" s="665">
        <v>18163.12</v>
      </c>
    </row>
    <row r="247" spans="1:11" ht="14.4" customHeight="1" x14ac:dyDescent="0.3">
      <c r="A247" s="660" t="s">
        <v>566</v>
      </c>
      <c r="B247" s="661" t="s">
        <v>567</v>
      </c>
      <c r="C247" s="662" t="s">
        <v>579</v>
      </c>
      <c r="D247" s="663" t="s">
        <v>2634</v>
      </c>
      <c r="E247" s="662" t="s">
        <v>5167</v>
      </c>
      <c r="F247" s="663" t="s">
        <v>5168</v>
      </c>
      <c r="G247" s="662" t="s">
        <v>4595</v>
      </c>
      <c r="H247" s="662" t="s">
        <v>4596</v>
      </c>
      <c r="I247" s="664">
        <v>7</v>
      </c>
      <c r="J247" s="664">
        <v>250</v>
      </c>
      <c r="K247" s="665">
        <v>1750</v>
      </c>
    </row>
    <row r="248" spans="1:11" ht="14.4" customHeight="1" x14ac:dyDescent="0.3">
      <c r="A248" s="660" t="s">
        <v>566</v>
      </c>
      <c r="B248" s="661" t="s">
        <v>567</v>
      </c>
      <c r="C248" s="662" t="s">
        <v>579</v>
      </c>
      <c r="D248" s="663" t="s">
        <v>2634</v>
      </c>
      <c r="E248" s="662" t="s">
        <v>5171</v>
      </c>
      <c r="F248" s="663" t="s">
        <v>5172</v>
      </c>
      <c r="G248" s="662" t="s">
        <v>4599</v>
      </c>
      <c r="H248" s="662" t="s">
        <v>4600</v>
      </c>
      <c r="I248" s="664">
        <v>399.3</v>
      </c>
      <c r="J248" s="664">
        <v>60</v>
      </c>
      <c r="K248" s="665">
        <v>23958</v>
      </c>
    </row>
    <row r="249" spans="1:11" ht="14.4" customHeight="1" x14ac:dyDescent="0.3">
      <c r="A249" s="660" t="s">
        <v>566</v>
      </c>
      <c r="B249" s="661" t="s">
        <v>567</v>
      </c>
      <c r="C249" s="662" t="s">
        <v>579</v>
      </c>
      <c r="D249" s="663" t="s">
        <v>2634</v>
      </c>
      <c r="E249" s="662" t="s">
        <v>5171</v>
      </c>
      <c r="F249" s="663" t="s">
        <v>5172</v>
      </c>
      <c r="G249" s="662" t="s">
        <v>4759</v>
      </c>
      <c r="H249" s="662" t="s">
        <v>4760</v>
      </c>
      <c r="I249" s="664">
        <v>0.31</v>
      </c>
      <c r="J249" s="664">
        <v>2000</v>
      </c>
      <c r="K249" s="665">
        <v>620</v>
      </c>
    </row>
    <row r="250" spans="1:11" ht="14.4" customHeight="1" x14ac:dyDescent="0.3">
      <c r="A250" s="660" t="s">
        <v>566</v>
      </c>
      <c r="B250" s="661" t="s">
        <v>567</v>
      </c>
      <c r="C250" s="662" t="s">
        <v>579</v>
      </c>
      <c r="D250" s="663" t="s">
        <v>2634</v>
      </c>
      <c r="E250" s="662" t="s">
        <v>5171</v>
      </c>
      <c r="F250" s="663" t="s">
        <v>5172</v>
      </c>
      <c r="G250" s="662" t="s">
        <v>4601</v>
      </c>
      <c r="H250" s="662" t="s">
        <v>4602</v>
      </c>
      <c r="I250" s="664">
        <v>0.3</v>
      </c>
      <c r="J250" s="664">
        <v>1000</v>
      </c>
      <c r="K250" s="665">
        <v>300</v>
      </c>
    </row>
    <row r="251" spans="1:11" ht="14.4" customHeight="1" x14ac:dyDescent="0.3">
      <c r="A251" s="660" t="s">
        <v>566</v>
      </c>
      <c r="B251" s="661" t="s">
        <v>567</v>
      </c>
      <c r="C251" s="662" t="s">
        <v>579</v>
      </c>
      <c r="D251" s="663" t="s">
        <v>2634</v>
      </c>
      <c r="E251" s="662" t="s">
        <v>5171</v>
      </c>
      <c r="F251" s="663" t="s">
        <v>5172</v>
      </c>
      <c r="G251" s="662" t="s">
        <v>4681</v>
      </c>
      <c r="H251" s="662" t="s">
        <v>4682</v>
      </c>
      <c r="I251" s="664">
        <v>907.5</v>
      </c>
      <c r="J251" s="664">
        <v>10</v>
      </c>
      <c r="K251" s="665">
        <v>9075</v>
      </c>
    </row>
    <row r="252" spans="1:11" ht="14.4" customHeight="1" x14ac:dyDescent="0.3">
      <c r="A252" s="660" t="s">
        <v>566</v>
      </c>
      <c r="B252" s="661" t="s">
        <v>567</v>
      </c>
      <c r="C252" s="662" t="s">
        <v>579</v>
      </c>
      <c r="D252" s="663" t="s">
        <v>2634</v>
      </c>
      <c r="E252" s="662" t="s">
        <v>5171</v>
      </c>
      <c r="F252" s="663" t="s">
        <v>5172</v>
      </c>
      <c r="G252" s="662" t="s">
        <v>4605</v>
      </c>
      <c r="H252" s="662" t="s">
        <v>4606</v>
      </c>
      <c r="I252" s="664">
        <v>0.48499999999999999</v>
      </c>
      <c r="J252" s="664">
        <v>2000</v>
      </c>
      <c r="K252" s="665">
        <v>970</v>
      </c>
    </row>
    <row r="253" spans="1:11" ht="14.4" customHeight="1" x14ac:dyDescent="0.3">
      <c r="A253" s="660" t="s">
        <v>566</v>
      </c>
      <c r="B253" s="661" t="s">
        <v>567</v>
      </c>
      <c r="C253" s="662" t="s">
        <v>579</v>
      </c>
      <c r="D253" s="663" t="s">
        <v>2634</v>
      </c>
      <c r="E253" s="662" t="s">
        <v>5171</v>
      </c>
      <c r="F253" s="663" t="s">
        <v>5172</v>
      </c>
      <c r="G253" s="662" t="s">
        <v>4607</v>
      </c>
      <c r="H253" s="662" t="s">
        <v>4608</v>
      </c>
      <c r="I253" s="664">
        <v>48.83</v>
      </c>
      <c r="J253" s="664">
        <v>25</v>
      </c>
      <c r="K253" s="665">
        <v>1220.68</v>
      </c>
    </row>
    <row r="254" spans="1:11" ht="14.4" customHeight="1" x14ac:dyDescent="0.3">
      <c r="A254" s="660" t="s">
        <v>566</v>
      </c>
      <c r="B254" s="661" t="s">
        <v>567</v>
      </c>
      <c r="C254" s="662" t="s">
        <v>579</v>
      </c>
      <c r="D254" s="663" t="s">
        <v>2634</v>
      </c>
      <c r="E254" s="662" t="s">
        <v>5171</v>
      </c>
      <c r="F254" s="663" t="s">
        <v>5172</v>
      </c>
      <c r="G254" s="662" t="s">
        <v>4761</v>
      </c>
      <c r="H254" s="662" t="s">
        <v>4762</v>
      </c>
      <c r="I254" s="664">
        <v>48.83</v>
      </c>
      <c r="J254" s="664">
        <v>25</v>
      </c>
      <c r="K254" s="665">
        <v>1220.75</v>
      </c>
    </row>
    <row r="255" spans="1:11" ht="14.4" customHeight="1" x14ac:dyDescent="0.3">
      <c r="A255" s="660" t="s">
        <v>566</v>
      </c>
      <c r="B255" s="661" t="s">
        <v>567</v>
      </c>
      <c r="C255" s="662" t="s">
        <v>579</v>
      </c>
      <c r="D255" s="663" t="s">
        <v>2634</v>
      </c>
      <c r="E255" s="662" t="s">
        <v>5171</v>
      </c>
      <c r="F255" s="663" t="s">
        <v>5172</v>
      </c>
      <c r="G255" s="662" t="s">
        <v>4763</v>
      </c>
      <c r="H255" s="662" t="s">
        <v>4764</v>
      </c>
      <c r="I255" s="664">
        <v>10.16</v>
      </c>
      <c r="J255" s="664">
        <v>50</v>
      </c>
      <c r="K255" s="665">
        <v>508.2</v>
      </c>
    </row>
    <row r="256" spans="1:11" ht="14.4" customHeight="1" x14ac:dyDescent="0.3">
      <c r="A256" s="660" t="s">
        <v>566</v>
      </c>
      <c r="B256" s="661" t="s">
        <v>567</v>
      </c>
      <c r="C256" s="662" t="s">
        <v>579</v>
      </c>
      <c r="D256" s="663" t="s">
        <v>2634</v>
      </c>
      <c r="E256" s="662" t="s">
        <v>5171</v>
      </c>
      <c r="F256" s="663" t="s">
        <v>5172</v>
      </c>
      <c r="G256" s="662" t="s">
        <v>4765</v>
      </c>
      <c r="H256" s="662" t="s">
        <v>4766</v>
      </c>
      <c r="I256" s="664">
        <v>0.48</v>
      </c>
      <c r="J256" s="664">
        <v>1000</v>
      </c>
      <c r="K256" s="665">
        <v>480</v>
      </c>
    </row>
    <row r="257" spans="1:11" ht="14.4" customHeight="1" x14ac:dyDescent="0.3">
      <c r="A257" s="660" t="s">
        <v>566</v>
      </c>
      <c r="B257" s="661" t="s">
        <v>567</v>
      </c>
      <c r="C257" s="662" t="s">
        <v>579</v>
      </c>
      <c r="D257" s="663" t="s">
        <v>2634</v>
      </c>
      <c r="E257" s="662" t="s">
        <v>5173</v>
      </c>
      <c r="F257" s="663" t="s">
        <v>5174</v>
      </c>
      <c r="G257" s="662" t="s">
        <v>4767</v>
      </c>
      <c r="H257" s="662" t="s">
        <v>4768</v>
      </c>
      <c r="I257" s="664">
        <v>7.5</v>
      </c>
      <c r="J257" s="664">
        <v>50</v>
      </c>
      <c r="K257" s="665">
        <v>375</v>
      </c>
    </row>
    <row r="258" spans="1:11" ht="14.4" customHeight="1" x14ac:dyDescent="0.3">
      <c r="A258" s="660" t="s">
        <v>566</v>
      </c>
      <c r="B258" s="661" t="s">
        <v>567</v>
      </c>
      <c r="C258" s="662" t="s">
        <v>579</v>
      </c>
      <c r="D258" s="663" t="s">
        <v>2634</v>
      </c>
      <c r="E258" s="662" t="s">
        <v>5173</v>
      </c>
      <c r="F258" s="663" t="s">
        <v>5174</v>
      </c>
      <c r="G258" s="662" t="s">
        <v>4769</v>
      </c>
      <c r="H258" s="662" t="s">
        <v>4770</v>
      </c>
      <c r="I258" s="664">
        <v>7.5</v>
      </c>
      <c r="J258" s="664">
        <v>50</v>
      </c>
      <c r="K258" s="665">
        <v>375</v>
      </c>
    </row>
    <row r="259" spans="1:11" ht="14.4" customHeight="1" x14ac:dyDescent="0.3">
      <c r="A259" s="660" t="s">
        <v>566</v>
      </c>
      <c r="B259" s="661" t="s">
        <v>567</v>
      </c>
      <c r="C259" s="662" t="s">
        <v>579</v>
      </c>
      <c r="D259" s="663" t="s">
        <v>2634</v>
      </c>
      <c r="E259" s="662" t="s">
        <v>5173</v>
      </c>
      <c r="F259" s="663" t="s">
        <v>5174</v>
      </c>
      <c r="G259" s="662" t="s">
        <v>4613</v>
      </c>
      <c r="H259" s="662" t="s">
        <v>4614</v>
      </c>
      <c r="I259" s="664">
        <v>0.71</v>
      </c>
      <c r="J259" s="664">
        <v>12000</v>
      </c>
      <c r="K259" s="665">
        <v>8520</v>
      </c>
    </row>
    <row r="260" spans="1:11" ht="14.4" customHeight="1" x14ac:dyDescent="0.3">
      <c r="A260" s="660" t="s">
        <v>566</v>
      </c>
      <c r="B260" s="661" t="s">
        <v>567</v>
      </c>
      <c r="C260" s="662" t="s">
        <v>579</v>
      </c>
      <c r="D260" s="663" t="s">
        <v>2634</v>
      </c>
      <c r="E260" s="662" t="s">
        <v>5173</v>
      </c>
      <c r="F260" s="663" t="s">
        <v>5174</v>
      </c>
      <c r="G260" s="662" t="s">
        <v>4617</v>
      </c>
      <c r="H260" s="662" t="s">
        <v>4618</v>
      </c>
      <c r="I260" s="664">
        <v>0.71</v>
      </c>
      <c r="J260" s="664">
        <v>9000</v>
      </c>
      <c r="K260" s="665">
        <v>6390</v>
      </c>
    </row>
    <row r="261" spans="1:11" ht="14.4" customHeight="1" x14ac:dyDescent="0.3">
      <c r="A261" s="660" t="s">
        <v>566</v>
      </c>
      <c r="B261" s="661" t="s">
        <v>567</v>
      </c>
      <c r="C261" s="662" t="s">
        <v>579</v>
      </c>
      <c r="D261" s="663" t="s">
        <v>2634</v>
      </c>
      <c r="E261" s="662" t="s">
        <v>5175</v>
      </c>
      <c r="F261" s="663" t="s">
        <v>5176</v>
      </c>
      <c r="G261" s="662" t="s">
        <v>4619</v>
      </c>
      <c r="H261" s="662" t="s">
        <v>4620</v>
      </c>
      <c r="I261" s="664">
        <v>283.77759331723519</v>
      </c>
      <c r="J261" s="664">
        <v>1</v>
      </c>
      <c r="K261" s="665">
        <v>283.77759331723519</v>
      </c>
    </row>
    <row r="262" spans="1:11" ht="14.4" customHeight="1" x14ac:dyDescent="0.3">
      <c r="A262" s="660" t="s">
        <v>566</v>
      </c>
      <c r="B262" s="661" t="s">
        <v>567</v>
      </c>
      <c r="C262" s="662" t="s">
        <v>579</v>
      </c>
      <c r="D262" s="663" t="s">
        <v>2634</v>
      </c>
      <c r="E262" s="662" t="s">
        <v>5175</v>
      </c>
      <c r="F262" s="663" t="s">
        <v>5176</v>
      </c>
      <c r="G262" s="662" t="s">
        <v>4621</v>
      </c>
      <c r="H262" s="662" t="s">
        <v>4622</v>
      </c>
      <c r="I262" s="664">
        <v>139.44</v>
      </c>
      <c r="J262" s="664">
        <v>60</v>
      </c>
      <c r="K262" s="665">
        <v>8366.48</v>
      </c>
    </row>
    <row r="263" spans="1:11" ht="14.4" customHeight="1" x14ac:dyDescent="0.3">
      <c r="A263" s="660" t="s">
        <v>566</v>
      </c>
      <c r="B263" s="661" t="s">
        <v>567</v>
      </c>
      <c r="C263" s="662" t="s">
        <v>579</v>
      </c>
      <c r="D263" s="663" t="s">
        <v>2634</v>
      </c>
      <c r="E263" s="662" t="s">
        <v>5175</v>
      </c>
      <c r="F263" s="663" t="s">
        <v>5176</v>
      </c>
      <c r="G263" s="662" t="s">
        <v>4623</v>
      </c>
      <c r="H263" s="662" t="s">
        <v>4624</v>
      </c>
      <c r="I263" s="664">
        <v>139.44</v>
      </c>
      <c r="J263" s="664">
        <v>60</v>
      </c>
      <c r="K263" s="665">
        <v>8366.380000000001</v>
      </c>
    </row>
    <row r="264" spans="1:11" ht="14.4" customHeight="1" x14ac:dyDescent="0.3">
      <c r="A264" s="660" t="s">
        <v>566</v>
      </c>
      <c r="B264" s="661" t="s">
        <v>567</v>
      </c>
      <c r="C264" s="662" t="s">
        <v>579</v>
      </c>
      <c r="D264" s="663" t="s">
        <v>2634</v>
      </c>
      <c r="E264" s="662" t="s">
        <v>5175</v>
      </c>
      <c r="F264" s="663" t="s">
        <v>5176</v>
      </c>
      <c r="G264" s="662" t="s">
        <v>4771</v>
      </c>
      <c r="H264" s="662" t="s">
        <v>4772</v>
      </c>
      <c r="I264" s="664">
        <v>11.65</v>
      </c>
      <c r="J264" s="664">
        <v>20</v>
      </c>
      <c r="K264" s="665">
        <v>233.06</v>
      </c>
    </row>
    <row r="265" spans="1:11" ht="14.4" customHeight="1" x14ac:dyDescent="0.3">
      <c r="A265" s="660" t="s">
        <v>566</v>
      </c>
      <c r="B265" s="661" t="s">
        <v>567</v>
      </c>
      <c r="C265" s="662" t="s">
        <v>579</v>
      </c>
      <c r="D265" s="663" t="s">
        <v>2634</v>
      </c>
      <c r="E265" s="662" t="s">
        <v>5175</v>
      </c>
      <c r="F265" s="663" t="s">
        <v>5176</v>
      </c>
      <c r="G265" s="662" t="s">
        <v>4625</v>
      </c>
      <c r="H265" s="662" t="s">
        <v>4626</v>
      </c>
      <c r="I265" s="664">
        <v>152.46</v>
      </c>
      <c r="J265" s="664">
        <v>6</v>
      </c>
      <c r="K265" s="665">
        <v>914.76</v>
      </c>
    </row>
    <row r="266" spans="1:11" ht="14.4" customHeight="1" x14ac:dyDescent="0.3">
      <c r="A266" s="660" t="s">
        <v>566</v>
      </c>
      <c r="B266" s="661" t="s">
        <v>567</v>
      </c>
      <c r="C266" s="662" t="s">
        <v>579</v>
      </c>
      <c r="D266" s="663" t="s">
        <v>2634</v>
      </c>
      <c r="E266" s="662" t="s">
        <v>5177</v>
      </c>
      <c r="F266" s="663" t="s">
        <v>5178</v>
      </c>
      <c r="G266" s="662" t="s">
        <v>4773</v>
      </c>
      <c r="H266" s="662" t="s">
        <v>4774</v>
      </c>
      <c r="I266" s="664">
        <v>34.57</v>
      </c>
      <c r="J266" s="664">
        <v>20</v>
      </c>
      <c r="K266" s="665">
        <v>691.38</v>
      </c>
    </row>
    <row r="267" spans="1:11" ht="14.4" customHeight="1" x14ac:dyDescent="0.3">
      <c r="A267" s="660" t="s">
        <v>566</v>
      </c>
      <c r="B267" s="661" t="s">
        <v>567</v>
      </c>
      <c r="C267" s="662" t="s">
        <v>579</v>
      </c>
      <c r="D267" s="663" t="s">
        <v>2634</v>
      </c>
      <c r="E267" s="662" t="s">
        <v>5177</v>
      </c>
      <c r="F267" s="663" t="s">
        <v>5178</v>
      </c>
      <c r="G267" s="662" t="s">
        <v>4629</v>
      </c>
      <c r="H267" s="662" t="s">
        <v>4630</v>
      </c>
      <c r="I267" s="664">
        <v>66.55</v>
      </c>
      <c r="J267" s="664">
        <v>10</v>
      </c>
      <c r="K267" s="665">
        <v>665.5</v>
      </c>
    </row>
    <row r="268" spans="1:11" ht="14.4" customHeight="1" x14ac:dyDescent="0.3">
      <c r="A268" s="660" t="s">
        <v>566</v>
      </c>
      <c r="B268" s="661" t="s">
        <v>567</v>
      </c>
      <c r="C268" s="662" t="s">
        <v>582</v>
      </c>
      <c r="D268" s="663" t="s">
        <v>2635</v>
      </c>
      <c r="E268" s="662" t="s">
        <v>5161</v>
      </c>
      <c r="F268" s="663" t="s">
        <v>5162</v>
      </c>
      <c r="G268" s="662" t="s">
        <v>4775</v>
      </c>
      <c r="H268" s="662" t="s">
        <v>4776</v>
      </c>
      <c r="I268" s="664">
        <v>4.6100000000000003</v>
      </c>
      <c r="J268" s="664">
        <v>100</v>
      </c>
      <c r="K268" s="665">
        <v>461</v>
      </c>
    </row>
    <row r="269" spans="1:11" ht="14.4" customHeight="1" x14ac:dyDescent="0.3">
      <c r="A269" s="660" t="s">
        <v>566</v>
      </c>
      <c r="B269" s="661" t="s">
        <v>567</v>
      </c>
      <c r="C269" s="662" t="s">
        <v>582</v>
      </c>
      <c r="D269" s="663" t="s">
        <v>2635</v>
      </c>
      <c r="E269" s="662" t="s">
        <v>5161</v>
      </c>
      <c r="F269" s="663" t="s">
        <v>5162</v>
      </c>
      <c r="G269" s="662" t="s">
        <v>4443</v>
      </c>
      <c r="H269" s="662" t="s">
        <v>4444</v>
      </c>
      <c r="I269" s="664">
        <v>0.51</v>
      </c>
      <c r="J269" s="664">
        <v>10000</v>
      </c>
      <c r="K269" s="665">
        <v>5100</v>
      </c>
    </row>
    <row r="270" spans="1:11" ht="14.4" customHeight="1" x14ac:dyDescent="0.3">
      <c r="A270" s="660" t="s">
        <v>566</v>
      </c>
      <c r="B270" s="661" t="s">
        <v>567</v>
      </c>
      <c r="C270" s="662" t="s">
        <v>582</v>
      </c>
      <c r="D270" s="663" t="s">
        <v>2635</v>
      </c>
      <c r="E270" s="662" t="s">
        <v>5161</v>
      </c>
      <c r="F270" s="663" t="s">
        <v>5162</v>
      </c>
      <c r="G270" s="662" t="s">
        <v>4449</v>
      </c>
      <c r="H270" s="662" t="s">
        <v>4450</v>
      </c>
      <c r="I270" s="664">
        <v>27.365000000000002</v>
      </c>
      <c r="J270" s="664">
        <v>11</v>
      </c>
      <c r="K270" s="665">
        <v>300.97000000000003</v>
      </c>
    </row>
    <row r="271" spans="1:11" ht="14.4" customHeight="1" x14ac:dyDescent="0.3">
      <c r="A271" s="660" t="s">
        <v>566</v>
      </c>
      <c r="B271" s="661" t="s">
        <v>567</v>
      </c>
      <c r="C271" s="662" t="s">
        <v>582</v>
      </c>
      <c r="D271" s="663" t="s">
        <v>2635</v>
      </c>
      <c r="E271" s="662" t="s">
        <v>5161</v>
      </c>
      <c r="F271" s="663" t="s">
        <v>5162</v>
      </c>
      <c r="G271" s="662" t="s">
        <v>4777</v>
      </c>
      <c r="H271" s="662" t="s">
        <v>4778</v>
      </c>
      <c r="I271" s="664">
        <v>12.42</v>
      </c>
      <c r="J271" s="664">
        <v>40</v>
      </c>
      <c r="K271" s="665">
        <v>496.8</v>
      </c>
    </row>
    <row r="272" spans="1:11" ht="14.4" customHeight="1" x14ac:dyDescent="0.3">
      <c r="A272" s="660" t="s">
        <v>566</v>
      </c>
      <c r="B272" s="661" t="s">
        <v>567</v>
      </c>
      <c r="C272" s="662" t="s">
        <v>582</v>
      </c>
      <c r="D272" s="663" t="s">
        <v>2635</v>
      </c>
      <c r="E272" s="662" t="s">
        <v>5161</v>
      </c>
      <c r="F272" s="663" t="s">
        <v>5162</v>
      </c>
      <c r="G272" s="662" t="s">
        <v>4453</v>
      </c>
      <c r="H272" s="662" t="s">
        <v>4454</v>
      </c>
      <c r="I272" s="664">
        <v>0.59499999999999997</v>
      </c>
      <c r="J272" s="664">
        <v>2000</v>
      </c>
      <c r="K272" s="665">
        <v>1190</v>
      </c>
    </row>
    <row r="273" spans="1:11" ht="14.4" customHeight="1" x14ac:dyDescent="0.3">
      <c r="A273" s="660" t="s">
        <v>566</v>
      </c>
      <c r="B273" s="661" t="s">
        <v>567</v>
      </c>
      <c r="C273" s="662" t="s">
        <v>582</v>
      </c>
      <c r="D273" s="663" t="s">
        <v>2635</v>
      </c>
      <c r="E273" s="662" t="s">
        <v>5161</v>
      </c>
      <c r="F273" s="663" t="s">
        <v>5162</v>
      </c>
      <c r="G273" s="662" t="s">
        <v>4457</v>
      </c>
      <c r="H273" s="662" t="s">
        <v>4458</v>
      </c>
      <c r="I273" s="664">
        <v>0.92500000000000004</v>
      </c>
      <c r="J273" s="664">
        <v>5500</v>
      </c>
      <c r="K273" s="665">
        <v>5090</v>
      </c>
    </row>
    <row r="274" spans="1:11" ht="14.4" customHeight="1" x14ac:dyDescent="0.3">
      <c r="A274" s="660" t="s">
        <v>566</v>
      </c>
      <c r="B274" s="661" t="s">
        <v>567</v>
      </c>
      <c r="C274" s="662" t="s">
        <v>582</v>
      </c>
      <c r="D274" s="663" t="s">
        <v>2635</v>
      </c>
      <c r="E274" s="662" t="s">
        <v>5161</v>
      </c>
      <c r="F274" s="663" t="s">
        <v>5162</v>
      </c>
      <c r="G274" s="662" t="s">
        <v>4459</v>
      </c>
      <c r="H274" s="662" t="s">
        <v>4460</v>
      </c>
      <c r="I274" s="664">
        <v>9.5500000000000007</v>
      </c>
      <c r="J274" s="664">
        <v>100</v>
      </c>
      <c r="K274" s="665">
        <v>955</v>
      </c>
    </row>
    <row r="275" spans="1:11" ht="14.4" customHeight="1" x14ac:dyDescent="0.3">
      <c r="A275" s="660" t="s">
        <v>566</v>
      </c>
      <c r="B275" s="661" t="s">
        <v>567</v>
      </c>
      <c r="C275" s="662" t="s">
        <v>582</v>
      </c>
      <c r="D275" s="663" t="s">
        <v>2635</v>
      </c>
      <c r="E275" s="662" t="s">
        <v>5161</v>
      </c>
      <c r="F275" s="663" t="s">
        <v>5162</v>
      </c>
      <c r="G275" s="662" t="s">
        <v>4779</v>
      </c>
      <c r="H275" s="662" t="s">
        <v>4780</v>
      </c>
      <c r="I275" s="664">
        <v>0.85</v>
      </c>
      <c r="J275" s="664">
        <v>300</v>
      </c>
      <c r="K275" s="665">
        <v>255</v>
      </c>
    </row>
    <row r="276" spans="1:11" ht="14.4" customHeight="1" x14ac:dyDescent="0.3">
      <c r="A276" s="660" t="s">
        <v>566</v>
      </c>
      <c r="B276" s="661" t="s">
        <v>567</v>
      </c>
      <c r="C276" s="662" t="s">
        <v>582</v>
      </c>
      <c r="D276" s="663" t="s">
        <v>2635</v>
      </c>
      <c r="E276" s="662" t="s">
        <v>5161</v>
      </c>
      <c r="F276" s="663" t="s">
        <v>5162</v>
      </c>
      <c r="G276" s="662" t="s">
        <v>4465</v>
      </c>
      <c r="H276" s="662" t="s">
        <v>4466</v>
      </c>
      <c r="I276" s="664">
        <v>64.414999999999992</v>
      </c>
      <c r="J276" s="664">
        <v>80</v>
      </c>
      <c r="K276" s="665">
        <v>5153.24</v>
      </c>
    </row>
    <row r="277" spans="1:11" ht="14.4" customHeight="1" x14ac:dyDescent="0.3">
      <c r="A277" s="660" t="s">
        <v>566</v>
      </c>
      <c r="B277" s="661" t="s">
        <v>567</v>
      </c>
      <c r="C277" s="662" t="s">
        <v>582</v>
      </c>
      <c r="D277" s="663" t="s">
        <v>2635</v>
      </c>
      <c r="E277" s="662" t="s">
        <v>5161</v>
      </c>
      <c r="F277" s="663" t="s">
        <v>5162</v>
      </c>
      <c r="G277" s="662" t="s">
        <v>4781</v>
      </c>
      <c r="H277" s="662" t="s">
        <v>4782</v>
      </c>
      <c r="I277" s="664">
        <v>186.24</v>
      </c>
      <c r="J277" s="664">
        <v>75</v>
      </c>
      <c r="K277" s="665">
        <v>13967.7</v>
      </c>
    </row>
    <row r="278" spans="1:11" ht="14.4" customHeight="1" x14ac:dyDescent="0.3">
      <c r="A278" s="660" t="s">
        <v>566</v>
      </c>
      <c r="B278" s="661" t="s">
        <v>567</v>
      </c>
      <c r="C278" s="662" t="s">
        <v>582</v>
      </c>
      <c r="D278" s="663" t="s">
        <v>2635</v>
      </c>
      <c r="E278" s="662" t="s">
        <v>5161</v>
      </c>
      <c r="F278" s="663" t="s">
        <v>5162</v>
      </c>
      <c r="G278" s="662" t="s">
        <v>4783</v>
      </c>
      <c r="H278" s="662" t="s">
        <v>4784</v>
      </c>
      <c r="I278" s="664">
        <v>123.05</v>
      </c>
      <c r="J278" s="664">
        <v>12</v>
      </c>
      <c r="K278" s="665">
        <v>1476.6</v>
      </c>
    </row>
    <row r="279" spans="1:11" ht="14.4" customHeight="1" x14ac:dyDescent="0.3">
      <c r="A279" s="660" t="s">
        <v>566</v>
      </c>
      <c r="B279" s="661" t="s">
        <v>567</v>
      </c>
      <c r="C279" s="662" t="s">
        <v>582</v>
      </c>
      <c r="D279" s="663" t="s">
        <v>2635</v>
      </c>
      <c r="E279" s="662" t="s">
        <v>5161</v>
      </c>
      <c r="F279" s="663" t="s">
        <v>5162</v>
      </c>
      <c r="G279" s="662" t="s">
        <v>4785</v>
      </c>
      <c r="H279" s="662" t="s">
        <v>4786</v>
      </c>
      <c r="I279" s="664">
        <v>140.46</v>
      </c>
      <c r="J279" s="664">
        <v>1</v>
      </c>
      <c r="K279" s="665">
        <v>140.46</v>
      </c>
    </row>
    <row r="280" spans="1:11" ht="14.4" customHeight="1" x14ac:dyDescent="0.3">
      <c r="A280" s="660" t="s">
        <v>566</v>
      </c>
      <c r="B280" s="661" t="s">
        <v>567</v>
      </c>
      <c r="C280" s="662" t="s">
        <v>582</v>
      </c>
      <c r="D280" s="663" t="s">
        <v>2635</v>
      </c>
      <c r="E280" s="662" t="s">
        <v>5163</v>
      </c>
      <c r="F280" s="663" t="s">
        <v>5164</v>
      </c>
      <c r="G280" s="662" t="s">
        <v>4787</v>
      </c>
      <c r="H280" s="662" t="s">
        <v>4788</v>
      </c>
      <c r="I280" s="664">
        <v>268.62</v>
      </c>
      <c r="J280" s="664">
        <v>11</v>
      </c>
      <c r="K280" s="665">
        <v>2954.8199999999997</v>
      </c>
    </row>
    <row r="281" spans="1:11" ht="14.4" customHeight="1" x14ac:dyDescent="0.3">
      <c r="A281" s="660" t="s">
        <v>566</v>
      </c>
      <c r="B281" s="661" t="s">
        <v>567</v>
      </c>
      <c r="C281" s="662" t="s">
        <v>582</v>
      </c>
      <c r="D281" s="663" t="s">
        <v>2635</v>
      </c>
      <c r="E281" s="662" t="s">
        <v>5163</v>
      </c>
      <c r="F281" s="663" t="s">
        <v>5164</v>
      </c>
      <c r="G281" s="662" t="s">
        <v>4473</v>
      </c>
      <c r="H281" s="662" t="s">
        <v>4474</v>
      </c>
      <c r="I281" s="664">
        <v>2.9299999999999997</v>
      </c>
      <c r="J281" s="664">
        <v>150</v>
      </c>
      <c r="K281" s="665">
        <v>443</v>
      </c>
    </row>
    <row r="282" spans="1:11" ht="14.4" customHeight="1" x14ac:dyDescent="0.3">
      <c r="A282" s="660" t="s">
        <v>566</v>
      </c>
      <c r="B282" s="661" t="s">
        <v>567</v>
      </c>
      <c r="C282" s="662" t="s">
        <v>582</v>
      </c>
      <c r="D282" s="663" t="s">
        <v>2635</v>
      </c>
      <c r="E282" s="662" t="s">
        <v>5163</v>
      </c>
      <c r="F282" s="663" t="s">
        <v>5164</v>
      </c>
      <c r="G282" s="662" t="s">
        <v>4475</v>
      </c>
      <c r="H282" s="662" t="s">
        <v>4476</v>
      </c>
      <c r="I282" s="664">
        <v>15.92</v>
      </c>
      <c r="J282" s="664">
        <v>200</v>
      </c>
      <c r="K282" s="665">
        <v>3184</v>
      </c>
    </row>
    <row r="283" spans="1:11" ht="14.4" customHeight="1" x14ac:dyDescent="0.3">
      <c r="A283" s="660" t="s">
        <v>566</v>
      </c>
      <c r="B283" s="661" t="s">
        <v>567</v>
      </c>
      <c r="C283" s="662" t="s">
        <v>582</v>
      </c>
      <c r="D283" s="663" t="s">
        <v>2635</v>
      </c>
      <c r="E283" s="662" t="s">
        <v>5163</v>
      </c>
      <c r="F283" s="663" t="s">
        <v>5164</v>
      </c>
      <c r="G283" s="662" t="s">
        <v>4477</v>
      </c>
      <c r="H283" s="662" t="s">
        <v>4478</v>
      </c>
      <c r="I283" s="664">
        <v>1.0900000000000001</v>
      </c>
      <c r="J283" s="664">
        <v>4800</v>
      </c>
      <c r="K283" s="665">
        <v>5232</v>
      </c>
    </row>
    <row r="284" spans="1:11" ht="14.4" customHeight="1" x14ac:dyDescent="0.3">
      <c r="A284" s="660" t="s">
        <v>566</v>
      </c>
      <c r="B284" s="661" t="s">
        <v>567</v>
      </c>
      <c r="C284" s="662" t="s">
        <v>582</v>
      </c>
      <c r="D284" s="663" t="s">
        <v>2635</v>
      </c>
      <c r="E284" s="662" t="s">
        <v>5163</v>
      </c>
      <c r="F284" s="663" t="s">
        <v>5164</v>
      </c>
      <c r="G284" s="662" t="s">
        <v>4479</v>
      </c>
      <c r="H284" s="662" t="s">
        <v>4480</v>
      </c>
      <c r="I284" s="664">
        <v>1.67</v>
      </c>
      <c r="J284" s="664">
        <v>2400</v>
      </c>
      <c r="K284" s="665">
        <v>4008</v>
      </c>
    </row>
    <row r="285" spans="1:11" ht="14.4" customHeight="1" x14ac:dyDescent="0.3">
      <c r="A285" s="660" t="s">
        <v>566</v>
      </c>
      <c r="B285" s="661" t="s">
        <v>567</v>
      </c>
      <c r="C285" s="662" t="s">
        <v>582</v>
      </c>
      <c r="D285" s="663" t="s">
        <v>2635</v>
      </c>
      <c r="E285" s="662" t="s">
        <v>5163</v>
      </c>
      <c r="F285" s="663" t="s">
        <v>5164</v>
      </c>
      <c r="G285" s="662" t="s">
        <v>4481</v>
      </c>
      <c r="H285" s="662" t="s">
        <v>4482</v>
      </c>
      <c r="I285" s="664">
        <v>0.47</v>
      </c>
      <c r="J285" s="664">
        <v>1000</v>
      </c>
      <c r="K285" s="665">
        <v>470</v>
      </c>
    </row>
    <row r="286" spans="1:11" ht="14.4" customHeight="1" x14ac:dyDescent="0.3">
      <c r="A286" s="660" t="s">
        <v>566</v>
      </c>
      <c r="B286" s="661" t="s">
        <v>567</v>
      </c>
      <c r="C286" s="662" t="s">
        <v>582</v>
      </c>
      <c r="D286" s="663" t="s">
        <v>2635</v>
      </c>
      <c r="E286" s="662" t="s">
        <v>5163</v>
      </c>
      <c r="F286" s="663" t="s">
        <v>5164</v>
      </c>
      <c r="G286" s="662" t="s">
        <v>4483</v>
      </c>
      <c r="H286" s="662" t="s">
        <v>4484</v>
      </c>
      <c r="I286" s="664">
        <v>0.67</v>
      </c>
      <c r="J286" s="664">
        <v>1500</v>
      </c>
      <c r="K286" s="665">
        <v>1005</v>
      </c>
    </row>
    <row r="287" spans="1:11" ht="14.4" customHeight="1" x14ac:dyDescent="0.3">
      <c r="A287" s="660" t="s">
        <v>566</v>
      </c>
      <c r="B287" s="661" t="s">
        <v>567</v>
      </c>
      <c r="C287" s="662" t="s">
        <v>582</v>
      </c>
      <c r="D287" s="663" t="s">
        <v>2635</v>
      </c>
      <c r="E287" s="662" t="s">
        <v>5163</v>
      </c>
      <c r="F287" s="663" t="s">
        <v>5164</v>
      </c>
      <c r="G287" s="662" t="s">
        <v>4487</v>
      </c>
      <c r="H287" s="662" t="s">
        <v>4488</v>
      </c>
      <c r="I287" s="664">
        <v>68.540000000000006</v>
      </c>
      <c r="J287" s="664">
        <v>10</v>
      </c>
      <c r="K287" s="665">
        <v>685.4</v>
      </c>
    </row>
    <row r="288" spans="1:11" ht="14.4" customHeight="1" x14ac:dyDescent="0.3">
      <c r="A288" s="660" t="s">
        <v>566</v>
      </c>
      <c r="B288" s="661" t="s">
        <v>567</v>
      </c>
      <c r="C288" s="662" t="s">
        <v>582</v>
      </c>
      <c r="D288" s="663" t="s">
        <v>2635</v>
      </c>
      <c r="E288" s="662" t="s">
        <v>5163</v>
      </c>
      <c r="F288" s="663" t="s">
        <v>5164</v>
      </c>
      <c r="G288" s="662" t="s">
        <v>4491</v>
      </c>
      <c r="H288" s="662" t="s">
        <v>4492</v>
      </c>
      <c r="I288" s="664">
        <v>5.56</v>
      </c>
      <c r="J288" s="664">
        <v>60</v>
      </c>
      <c r="K288" s="665">
        <v>333.6</v>
      </c>
    </row>
    <row r="289" spans="1:11" ht="14.4" customHeight="1" x14ac:dyDescent="0.3">
      <c r="A289" s="660" t="s">
        <v>566</v>
      </c>
      <c r="B289" s="661" t="s">
        <v>567</v>
      </c>
      <c r="C289" s="662" t="s">
        <v>582</v>
      </c>
      <c r="D289" s="663" t="s">
        <v>2635</v>
      </c>
      <c r="E289" s="662" t="s">
        <v>5163</v>
      </c>
      <c r="F289" s="663" t="s">
        <v>5164</v>
      </c>
      <c r="G289" s="662" t="s">
        <v>4497</v>
      </c>
      <c r="H289" s="662" t="s">
        <v>4498</v>
      </c>
      <c r="I289" s="664">
        <v>1.9750000000000001</v>
      </c>
      <c r="J289" s="664">
        <v>500</v>
      </c>
      <c r="K289" s="665">
        <v>988</v>
      </c>
    </row>
    <row r="290" spans="1:11" ht="14.4" customHeight="1" x14ac:dyDescent="0.3">
      <c r="A290" s="660" t="s">
        <v>566</v>
      </c>
      <c r="B290" s="661" t="s">
        <v>567</v>
      </c>
      <c r="C290" s="662" t="s">
        <v>582</v>
      </c>
      <c r="D290" s="663" t="s">
        <v>2635</v>
      </c>
      <c r="E290" s="662" t="s">
        <v>5163</v>
      </c>
      <c r="F290" s="663" t="s">
        <v>5164</v>
      </c>
      <c r="G290" s="662" t="s">
        <v>4499</v>
      </c>
      <c r="H290" s="662" t="s">
        <v>4500</v>
      </c>
      <c r="I290" s="664">
        <v>1.93</v>
      </c>
      <c r="J290" s="664">
        <v>100</v>
      </c>
      <c r="K290" s="665">
        <v>193</v>
      </c>
    </row>
    <row r="291" spans="1:11" ht="14.4" customHeight="1" x14ac:dyDescent="0.3">
      <c r="A291" s="660" t="s">
        <v>566</v>
      </c>
      <c r="B291" s="661" t="s">
        <v>567</v>
      </c>
      <c r="C291" s="662" t="s">
        <v>582</v>
      </c>
      <c r="D291" s="663" t="s">
        <v>2635</v>
      </c>
      <c r="E291" s="662" t="s">
        <v>5163</v>
      </c>
      <c r="F291" s="663" t="s">
        <v>5164</v>
      </c>
      <c r="G291" s="662" t="s">
        <v>4501</v>
      </c>
      <c r="H291" s="662" t="s">
        <v>4502</v>
      </c>
      <c r="I291" s="664">
        <v>1.9249999999999998</v>
      </c>
      <c r="J291" s="664">
        <v>50</v>
      </c>
      <c r="K291" s="665">
        <v>96.699999999999989</v>
      </c>
    </row>
    <row r="292" spans="1:11" ht="14.4" customHeight="1" x14ac:dyDescent="0.3">
      <c r="A292" s="660" t="s">
        <v>566</v>
      </c>
      <c r="B292" s="661" t="s">
        <v>567</v>
      </c>
      <c r="C292" s="662" t="s">
        <v>582</v>
      </c>
      <c r="D292" s="663" t="s">
        <v>2635</v>
      </c>
      <c r="E292" s="662" t="s">
        <v>5163</v>
      </c>
      <c r="F292" s="663" t="s">
        <v>5164</v>
      </c>
      <c r="G292" s="662" t="s">
        <v>4503</v>
      </c>
      <c r="H292" s="662" t="s">
        <v>4504</v>
      </c>
      <c r="I292" s="664">
        <v>3.01</v>
      </c>
      <c r="J292" s="664">
        <v>200</v>
      </c>
      <c r="K292" s="665">
        <v>602</v>
      </c>
    </row>
    <row r="293" spans="1:11" ht="14.4" customHeight="1" x14ac:dyDescent="0.3">
      <c r="A293" s="660" t="s">
        <v>566</v>
      </c>
      <c r="B293" s="661" t="s">
        <v>567</v>
      </c>
      <c r="C293" s="662" t="s">
        <v>582</v>
      </c>
      <c r="D293" s="663" t="s">
        <v>2635</v>
      </c>
      <c r="E293" s="662" t="s">
        <v>5163</v>
      </c>
      <c r="F293" s="663" t="s">
        <v>5164</v>
      </c>
      <c r="G293" s="662" t="s">
        <v>4509</v>
      </c>
      <c r="H293" s="662" t="s">
        <v>4510</v>
      </c>
      <c r="I293" s="664">
        <v>4.8149999999999995</v>
      </c>
      <c r="J293" s="664">
        <v>400</v>
      </c>
      <c r="K293" s="665">
        <v>1925</v>
      </c>
    </row>
    <row r="294" spans="1:11" ht="14.4" customHeight="1" x14ac:dyDescent="0.3">
      <c r="A294" s="660" t="s">
        <v>566</v>
      </c>
      <c r="B294" s="661" t="s">
        <v>567</v>
      </c>
      <c r="C294" s="662" t="s">
        <v>582</v>
      </c>
      <c r="D294" s="663" t="s">
        <v>2635</v>
      </c>
      <c r="E294" s="662" t="s">
        <v>5163</v>
      </c>
      <c r="F294" s="663" t="s">
        <v>5164</v>
      </c>
      <c r="G294" s="662" t="s">
        <v>4511</v>
      </c>
      <c r="H294" s="662" t="s">
        <v>4512</v>
      </c>
      <c r="I294" s="664">
        <v>2.86</v>
      </c>
      <c r="J294" s="664">
        <v>100</v>
      </c>
      <c r="K294" s="665">
        <v>286</v>
      </c>
    </row>
    <row r="295" spans="1:11" ht="14.4" customHeight="1" x14ac:dyDescent="0.3">
      <c r="A295" s="660" t="s">
        <v>566</v>
      </c>
      <c r="B295" s="661" t="s">
        <v>567</v>
      </c>
      <c r="C295" s="662" t="s">
        <v>582</v>
      </c>
      <c r="D295" s="663" t="s">
        <v>2635</v>
      </c>
      <c r="E295" s="662" t="s">
        <v>5163</v>
      </c>
      <c r="F295" s="663" t="s">
        <v>5164</v>
      </c>
      <c r="G295" s="662" t="s">
        <v>4513</v>
      </c>
      <c r="H295" s="662" t="s">
        <v>4514</v>
      </c>
      <c r="I295" s="664">
        <v>2.16</v>
      </c>
      <c r="J295" s="664">
        <v>100</v>
      </c>
      <c r="K295" s="665">
        <v>216</v>
      </c>
    </row>
    <row r="296" spans="1:11" ht="14.4" customHeight="1" x14ac:dyDescent="0.3">
      <c r="A296" s="660" t="s">
        <v>566</v>
      </c>
      <c r="B296" s="661" t="s">
        <v>567</v>
      </c>
      <c r="C296" s="662" t="s">
        <v>582</v>
      </c>
      <c r="D296" s="663" t="s">
        <v>2635</v>
      </c>
      <c r="E296" s="662" t="s">
        <v>5163</v>
      </c>
      <c r="F296" s="663" t="s">
        <v>5164</v>
      </c>
      <c r="G296" s="662" t="s">
        <v>4519</v>
      </c>
      <c r="H296" s="662" t="s">
        <v>4520</v>
      </c>
      <c r="I296" s="664">
        <v>8.76</v>
      </c>
      <c r="J296" s="664">
        <v>800</v>
      </c>
      <c r="K296" s="665">
        <v>7008.32</v>
      </c>
    </row>
    <row r="297" spans="1:11" ht="14.4" customHeight="1" x14ac:dyDescent="0.3">
      <c r="A297" s="660" t="s">
        <v>566</v>
      </c>
      <c r="B297" s="661" t="s">
        <v>567</v>
      </c>
      <c r="C297" s="662" t="s">
        <v>582</v>
      </c>
      <c r="D297" s="663" t="s">
        <v>2635</v>
      </c>
      <c r="E297" s="662" t="s">
        <v>5163</v>
      </c>
      <c r="F297" s="663" t="s">
        <v>5164</v>
      </c>
      <c r="G297" s="662" t="s">
        <v>4521</v>
      </c>
      <c r="H297" s="662" t="s">
        <v>4522</v>
      </c>
      <c r="I297" s="664">
        <v>37.15</v>
      </c>
      <c r="J297" s="664">
        <v>300</v>
      </c>
      <c r="K297" s="665">
        <v>11145</v>
      </c>
    </row>
    <row r="298" spans="1:11" ht="14.4" customHeight="1" x14ac:dyDescent="0.3">
      <c r="A298" s="660" t="s">
        <v>566</v>
      </c>
      <c r="B298" s="661" t="s">
        <v>567</v>
      </c>
      <c r="C298" s="662" t="s">
        <v>582</v>
      </c>
      <c r="D298" s="663" t="s">
        <v>2635</v>
      </c>
      <c r="E298" s="662" t="s">
        <v>5163</v>
      </c>
      <c r="F298" s="663" t="s">
        <v>5164</v>
      </c>
      <c r="G298" s="662" t="s">
        <v>4789</v>
      </c>
      <c r="H298" s="662" t="s">
        <v>4790</v>
      </c>
      <c r="I298" s="664">
        <v>148.69999999999999</v>
      </c>
      <c r="J298" s="664">
        <v>30</v>
      </c>
      <c r="K298" s="665">
        <v>4461</v>
      </c>
    </row>
    <row r="299" spans="1:11" ht="14.4" customHeight="1" x14ac:dyDescent="0.3">
      <c r="A299" s="660" t="s">
        <v>566</v>
      </c>
      <c r="B299" s="661" t="s">
        <v>567</v>
      </c>
      <c r="C299" s="662" t="s">
        <v>582</v>
      </c>
      <c r="D299" s="663" t="s">
        <v>2635</v>
      </c>
      <c r="E299" s="662" t="s">
        <v>5163</v>
      </c>
      <c r="F299" s="663" t="s">
        <v>5164</v>
      </c>
      <c r="G299" s="662" t="s">
        <v>4525</v>
      </c>
      <c r="H299" s="662" t="s">
        <v>4526</v>
      </c>
      <c r="I299" s="664">
        <v>2.1749999999999998</v>
      </c>
      <c r="J299" s="664">
        <v>200</v>
      </c>
      <c r="K299" s="665">
        <v>435</v>
      </c>
    </row>
    <row r="300" spans="1:11" ht="14.4" customHeight="1" x14ac:dyDescent="0.3">
      <c r="A300" s="660" t="s">
        <v>566</v>
      </c>
      <c r="B300" s="661" t="s">
        <v>567</v>
      </c>
      <c r="C300" s="662" t="s">
        <v>582</v>
      </c>
      <c r="D300" s="663" t="s">
        <v>2635</v>
      </c>
      <c r="E300" s="662" t="s">
        <v>5163</v>
      </c>
      <c r="F300" s="663" t="s">
        <v>5164</v>
      </c>
      <c r="G300" s="662" t="s">
        <v>4527</v>
      </c>
      <c r="H300" s="662" t="s">
        <v>4528</v>
      </c>
      <c r="I300" s="664">
        <v>2.86</v>
      </c>
      <c r="J300" s="664">
        <v>100</v>
      </c>
      <c r="K300" s="665">
        <v>286</v>
      </c>
    </row>
    <row r="301" spans="1:11" ht="14.4" customHeight="1" x14ac:dyDescent="0.3">
      <c r="A301" s="660" t="s">
        <v>566</v>
      </c>
      <c r="B301" s="661" t="s">
        <v>567</v>
      </c>
      <c r="C301" s="662" t="s">
        <v>582</v>
      </c>
      <c r="D301" s="663" t="s">
        <v>2635</v>
      </c>
      <c r="E301" s="662" t="s">
        <v>5163</v>
      </c>
      <c r="F301" s="663" t="s">
        <v>5164</v>
      </c>
      <c r="G301" s="662" t="s">
        <v>4791</v>
      </c>
      <c r="H301" s="662" t="s">
        <v>4792</v>
      </c>
      <c r="I301" s="664">
        <v>2.9</v>
      </c>
      <c r="J301" s="664">
        <v>200</v>
      </c>
      <c r="K301" s="665">
        <v>580</v>
      </c>
    </row>
    <row r="302" spans="1:11" ht="14.4" customHeight="1" x14ac:dyDescent="0.3">
      <c r="A302" s="660" t="s">
        <v>566</v>
      </c>
      <c r="B302" s="661" t="s">
        <v>567</v>
      </c>
      <c r="C302" s="662" t="s">
        <v>582</v>
      </c>
      <c r="D302" s="663" t="s">
        <v>2635</v>
      </c>
      <c r="E302" s="662" t="s">
        <v>5163</v>
      </c>
      <c r="F302" s="663" t="s">
        <v>5164</v>
      </c>
      <c r="G302" s="662" t="s">
        <v>4537</v>
      </c>
      <c r="H302" s="662" t="s">
        <v>4538</v>
      </c>
      <c r="I302" s="664">
        <v>13.55</v>
      </c>
      <c r="J302" s="664">
        <v>1600</v>
      </c>
      <c r="K302" s="665">
        <v>21680</v>
      </c>
    </row>
    <row r="303" spans="1:11" ht="14.4" customHeight="1" x14ac:dyDescent="0.3">
      <c r="A303" s="660" t="s">
        <v>566</v>
      </c>
      <c r="B303" s="661" t="s">
        <v>567</v>
      </c>
      <c r="C303" s="662" t="s">
        <v>582</v>
      </c>
      <c r="D303" s="663" t="s">
        <v>2635</v>
      </c>
      <c r="E303" s="662" t="s">
        <v>5163</v>
      </c>
      <c r="F303" s="663" t="s">
        <v>5164</v>
      </c>
      <c r="G303" s="662" t="s">
        <v>4793</v>
      </c>
      <c r="H303" s="662" t="s">
        <v>4794</v>
      </c>
      <c r="I303" s="664">
        <v>447.95</v>
      </c>
      <c r="J303" s="664">
        <v>10</v>
      </c>
      <c r="K303" s="665">
        <v>4479.5</v>
      </c>
    </row>
    <row r="304" spans="1:11" ht="14.4" customHeight="1" x14ac:dyDescent="0.3">
      <c r="A304" s="660" t="s">
        <v>566</v>
      </c>
      <c r="B304" s="661" t="s">
        <v>567</v>
      </c>
      <c r="C304" s="662" t="s">
        <v>582</v>
      </c>
      <c r="D304" s="663" t="s">
        <v>2635</v>
      </c>
      <c r="E304" s="662" t="s">
        <v>5163</v>
      </c>
      <c r="F304" s="663" t="s">
        <v>5164</v>
      </c>
      <c r="G304" s="662" t="s">
        <v>4543</v>
      </c>
      <c r="H304" s="662" t="s">
        <v>4544</v>
      </c>
      <c r="I304" s="664">
        <v>1.6850000000000001</v>
      </c>
      <c r="J304" s="664">
        <v>200</v>
      </c>
      <c r="K304" s="665">
        <v>337</v>
      </c>
    </row>
    <row r="305" spans="1:11" ht="14.4" customHeight="1" x14ac:dyDescent="0.3">
      <c r="A305" s="660" t="s">
        <v>566</v>
      </c>
      <c r="B305" s="661" t="s">
        <v>567</v>
      </c>
      <c r="C305" s="662" t="s">
        <v>582</v>
      </c>
      <c r="D305" s="663" t="s">
        <v>2635</v>
      </c>
      <c r="E305" s="662" t="s">
        <v>5163</v>
      </c>
      <c r="F305" s="663" t="s">
        <v>5164</v>
      </c>
      <c r="G305" s="662" t="s">
        <v>4545</v>
      </c>
      <c r="H305" s="662" t="s">
        <v>4546</v>
      </c>
      <c r="I305" s="664">
        <v>15</v>
      </c>
      <c r="J305" s="664">
        <v>45</v>
      </c>
      <c r="K305" s="665">
        <v>675</v>
      </c>
    </row>
    <row r="306" spans="1:11" ht="14.4" customHeight="1" x14ac:dyDescent="0.3">
      <c r="A306" s="660" t="s">
        <v>566</v>
      </c>
      <c r="B306" s="661" t="s">
        <v>567</v>
      </c>
      <c r="C306" s="662" t="s">
        <v>582</v>
      </c>
      <c r="D306" s="663" t="s">
        <v>2635</v>
      </c>
      <c r="E306" s="662" t="s">
        <v>5163</v>
      </c>
      <c r="F306" s="663" t="s">
        <v>5164</v>
      </c>
      <c r="G306" s="662" t="s">
        <v>4547</v>
      </c>
      <c r="H306" s="662" t="s">
        <v>4548</v>
      </c>
      <c r="I306" s="664">
        <v>12.11</v>
      </c>
      <c r="J306" s="664">
        <v>60</v>
      </c>
      <c r="K306" s="665">
        <v>726.6</v>
      </c>
    </row>
    <row r="307" spans="1:11" ht="14.4" customHeight="1" x14ac:dyDescent="0.3">
      <c r="A307" s="660" t="s">
        <v>566</v>
      </c>
      <c r="B307" s="661" t="s">
        <v>567</v>
      </c>
      <c r="C307" s="662" t="s">
        <v>582</v>
      </c>
      <c r="D307" s="663" t="s">
        <v>2635</v>
      </c>
      <c r="E307" s="662" t="s">
        <v>5163</v>
      </c>
      <c r="F307" s="663" t="s">
        <v>5164</v>
      </c>
      <c r="G307" s="662" t="s">
        <v>4667</v>
      </c>
      <c r="H307" s="662" t="s">
        <v>4668</v>
      </c>
      <c r="I307" s="664">
        <v>8.9499999999999993</v>
      </c>
      <c r="J307" s="664">
        <v>200</v>
      </c>
      <c r="K307" s="665">
        <v>1790</v>
      </c>
    </row>
    <row r="308" spans="1:11" ht="14.4" customHeight="1" x14ac:dyDescent="0.3">
      <c r="A308" s="660" t="s">
        <v>566</v>
      </c>
      <c r="B308" s="661" t="s">
        <v>567</v>
      </c>
      <c r="C308" s="662" t="s">
        <v>582</v>
      </c>
      <c r="D308" s="663" t="s">
        <v>2635</v>
      </c>
      <c r="E308" s="662" t="s">
        <v>5163</v>
      </c>
      <c r="F308" s="663" t="s">
        <v>5164</v>
      </c>
      <c r="G308" s="662" t="s">
        <v>4551</v>
      </c>
      <c r="H308" s="662" t="s">
        <v>4552</v>
      </c>
      <c r="I308" s="664">
        <v>2.52</v>
      </c>
      <c r="J308" s="664">
        <v>100</v>
      </c>
      <c r="K308" s="665">
        <v>252</v>
      </c>
    </row>
    <row r="309" spans="1:11" ht="14.4" customHeight="1" x14ac:dyDescent="0.3">
      <c r="A309" s="660" t="s">
        <v>566</v>
      </c>
      <c r="B309" s="661" t="s">
        <v>567</v>
      </c>
      <c r="C309" s="662" t="s">
        <v>582</v>
      </c>
      <c r="D309" s="663" t="s">
        <v>2635</v>
      </c>
      <c r="E309" s="662" t="s">
        <v>5163</v>
      </c>
      <c r="F309" s="663" t="s">
        <v>5164</v>
      </c>
      <c r="G309" s="662" t="s">
        <v>4559</v>
      </c>
      <c r="H309" s="662" t="s">
        <v>4560</v>
      </c>
      <c r="I309" s="664">
        <v>21.23</v>
      </c>
      <c r="J309" s="664">
        <v>200</v>
      </c>
      <c r="K309" s="665">
        <v>4246</v>
      </c>
    </row>
    <row r="310" spans="1:11" ht="14.4" customHeight="1" x14ac:dyDescent="0.3">
      <c r="A310" s="660" t="s">
        <v>566</v>
      </c>
      <c r="B310" s="661" t="s">
        <v>567</v>
      </c>
      <c r="C310" s="662" t="s">
        <v>582</v>
      </c>
      <c r="D310" s="663" t="s">
        <v>2635</v>
      </c>
      <c r="E310" s="662" t="s">
        <v>5163</v>
      </c>
      <c r="F310" s="663" t="s">
        <v>5164</v>
      </c>
      <c r="G310" s="662" t="s">
        <v>4567</v>
      </c>
      <c r="H310" s="662" t="s">
        <v>4568</v>
      </c>
      <c r="I310" s="664">
        <v>106.14</v>
      </c>
      <c r="J310" s="664">
        <v>50</v>
      </c>
      <c r="K310" s="665">
        <v>5307.12</v>
      </c>
    </row>
    <row r="311" spans="1:11" ht="14.4" customHeight="1" x14ac:dyDescent="0.3">
      <c r="A311" s="660" t="s">
        <v>566</v>
      </c>
      <c r="B311" s="661" t="s">
        <v>567</v>
      </c>
      <c r="C311" s="662" t="s">
        <v>582</v>
      </c>
      <c r="D311" s="663" t="s">
        <v>2635</v>
      </c>
      <c r="E311" s="662" t="s">
        <v>5163</v>
      </c>
      <c r="F311" s="663" t="s">
        <v>5164</v>
      </c>
      <c r="G311" s="662" t="s">
        <v>4569</v>
      </c>
      <c r="H311" s="662" t="s">
        <v>4570</v>
      </c>
      <c r="I311" s="664">
        <v>0.47499999999999998</v>
      </c>
      <c r="J311" s="664">
        <v>5000</v>
      </c>
      <c r="K311" s="665">
        <v>2380</v>
      </c>
    </row>
    <row r="312" spans="1:11" ht="14.4" customHeight="1" x14ac:dyDescent="0.3">
      <c r="A312" s="660" t="s">
        <v>566</v>
      </c>
      <c r="B312" s="661" t="s">
        <v>567</v>
      </c>
      <c r="C312" s="662" t="s">
        <v>582</v>
      </c>
      <c r="D312" s="663" t="s">
        <v>2635</v>
      </c>
      <c r="E312" s="662" t="s">
        <v>5163</v>
      </c>
      <c r="F312" s="663" t="s">
        <v>5164</v>
      </c>
      <c r="G312" s="662" t="s">
        <v>4571</v>
      </c>
      <c r="H312" s="662" t="s">
        <v>4572</v>
      </c>
      <c r="I312" s="664">
        <v>4.03</v>
      </c>
      <c r="J312" s="664">
        <v>400</v>
      </c>
      <c r="K312" s="665">
        <v>1612</v>
      </c>
    </row>
    <row r="313" spans="1:11" ht="14.4" customHeight="1" x14ac:dyDescent="0.3">
      <c r="A313" s="660" t="s">
        <v>566</v>
      </c>
      <c r="B313" s="661" t="s">
        <v>567</v>
      </c>
      <c r="C313" s="662" t="s">
        <v>582</v>
      </c>
      <c r="D313" s="663" t="s">
        <v>2635</v>
      </c>
      <c r="E313" s="662" t="s">
        <v>5163</v>
      </c>
      <c r="F313" s="663" t="s">
        <v>5164</v>
      </c>
      <c r="G313" s="662" t="s">
        <v>4573</v>
      </c>
      <c r="H313" s="662" t="s">
        <v>4574</v>
      </c>
      <c r="I313" s="664">
        <v>2.61</v>
      </c>
      <c r="J313" s="664">
        <v>20</v>
      </c>
      <c r="K313" s="665">
        <v>52.2</v>
      </c>
    </row>
    <row r="314" spans="1:11" ht="14.4" customHeight="1" x14ac:dyDescent="0.3">
      <c r="A314" s="660" t="s">
        <v>566</v>
      </c>
      <c r="B314" s="661" t="s">
        <v>567</v>
      </c>
      <c r="C314" s="662" t="s">
        <v>582</v>
      </c>
      <c r="D314" s="663" t="s">
        <v>2635</v>
      </c>
      <c r="E314" s="662" t="s">
        <v>5163</v>
      </c>
      <c r="F314" s="663" t="s">
        <v>5164</v>
      </c>
      <c r="G314" s="662" t="s">
        <v>4795</v>
      </c>
      <c r="H314" s="662" t="s">
        <v>4796</v>
      </c>
      <c r="I314" s="664">
        <v>2400.64</v>
      </c>
      <c r="J314" s="664">
        <v>2</v>
      </c>
      <c r="K314" s="665">
        <v>4801.28</v>
      </c>
    </row>
    <row r="315" spans="1:11" ht="14.4" customHeight="1" x14ac:dyDescent="0.3">
      <c r="A315" s="660" t="s">
        <v>566</v>
      </c>
      <c r="B315" s="661" t="s">
        <v>567</v>
      </c>
      <c r="C315" s="662" t="s">
        <v>582</v>
      </c>
      <c r="D315" s="663" t="s">
        <v>2635</v>
      </c>
      <c r="E315" s="662" t="s">
        <v>5163</v>
      </c>
      <c r="F315" s="663" t="s">
        <v>5164</v>
      </c>
      <c r="G315" s="662" t="s">
        <v>4577</v>
      </c>
      <c r="H315" s="662" t="s">
        <v>4578</v>
      </c>
      <c r="I315" s="664">
        <v>9.1999999999999993</v>
      </c>
      <c r="J315" s="664">
        <v>700</v>
      </c>
      <c r="K315" s="665">
        <v>6440</v>
      </c>
    </row>
    <row r="316" spans="1:11" ht="14.4" customHeight="1" x14ac:dyDescent="0.3">
      <c r="A316" s="660" t="s">
        <v>566</v>
      </c>
      <c r="B316" s="661" t="s">
        <v>567</v>
      </c>
      <c r="C316" s="662" t="s">
        <v>582</v>
      </c>
      <c r="D316" s="663" t="s">
        <v>2635</v>
      </c>
      <c r="E316" s="662" t="s">
        <v>5163</v>
      </c>
      <c r="F316" s="663" t="s">
        <v>5164</v>
      </c>
      <c r="G316" s="662" t="s">
        <v>4669</v>
      </c>
      <c r="H316" s="662" t="s">
        <v>4670</v>
      </c>
      <c r="I316" s="664">
        <v>172.5</v>
      </c>
      <c r="J316" s="664">
        <v>4</v>
      </c>
      <c r="K316" s="665">
        <v>690</v>
      </c>
    </row>
    <row r="317" spans="1:11" ht="14.4" customHeight="1" x14ac:dyDescent="0.3">
      <c r="A317" s="660" t="s">
        <v>566</v>
      </c>
      <c r="B317" s="661" t="s">
        <v>567</v>
      </c>
      <c r="C317" s="662" t="s">
        <v>582</v>
      </c>
      <c r="D317" s="663" t="s">
        <v>2635</v>
      </c>
      <c r="E317" s="662" t="s">
        <v>5163</v>
      </c>
      <c r="F317" s="663" t="s">
        <v>5164</v>
      </c>
      <c r="G317" s="662" t="s">
        <v>4581</v>
      </c>
      <c r="H317" s="662" t="s">
        <v>4582</v>
      </c>
      <c r="I317" s="664">
        <v>22.99</v>
      </c>
      <c r="J317" s="664">
        <v>500</v>
      </c>
      <c r="K317" s="665">
        <v>11495</v>
      </c>
    </row>
    <row r="318" spans="1:11" ht="14.4" customHeight="1" x14ac:dyDescent="0.3">
      <c r="A318" s="660" t="s">
        <v>566</v>
      </c>
      <c r="B318" s="661" t="s">
        <v>567</v>
      </c>
      <c r="C318" s="662" t="s">
        <v>582</v>
      </c>
      <c r="D318" s="663" t="s">
        <v>2635</v>
      </c>
      <c r="E318" s="662" t="s">
        <v>5179</v>
      </c>
      <c r="F318" s="663" t="s">
        <v>5180</v>
      </c>
      <c r="G318" s="662" t="s">
        <v>4673</v>
      </c>
      <c r="H318" s="662" t="s">
        <v>4674</v>
      </c>
      <c r="I318" s="664">
        <v>0.41000000000000003</v>
      </c>
      <c r="J318" s="664">
        <v>400</v>
      </c>
      <c r="K318" s="665">
        <v>165.04</v>
      </c>
    </row>
    <row r="319" spans="1:11" ht="14.4" customHeight="1" x14ac:dyDescent="0.3">
      <c r="A319" s="660" t="s">
        <v>566</v>
      </c>
      <c r="B319" s="661" t="s">
        <v>567</v>
      </c>
      <c r="C319" s="662" t="s">
        <v>582</v>
      </c>
      <c r="D319" s="663" t="s">
        <v>2635</v>
      </c>
      <c r="E319" s="662" t="s">
        <v>5165</v>
      </c>
      <c r="F319" s="663" t="s">
        <v>5166</v>
      </c>
      <c r="G319" s="662" t="s">
        <v>4757</v>
      </c>
      <c r="H319" s="662" t="s">
        <v>4758</v>
      </c>
      <c r="I319" s="664">
        <v>568.79</v>
      </c>
      <c r="J319" s="664">
        <v>10</v>
      </c>
      <c r="K319" s="665">
        <v>5687.94</v>
      </c>
    </row>
    <row r="320" spans="1:11" ht="14.4" customHeight="1" x14ac:dyDescent="0.3">
      <c r="A320" s="660" t="s">
        <v>566</v>
      </c>
      <c r="B320" s="661" t="s">
        <v>567</v>
      </c>
      <c r="C320" s="662" t="s">
        <v>582</v>
      </c>
      <c r="D320" s="663" t="s">
        <v>2635</v>
      </c>
      <c r="E320" s="662" t="s">
        <v>5167</v>
      </c>
      <c r="F320" s="663" t="s">
        <v>5168</v>
      </c>
      <c r="G320" s="662" t="s">
        <v>4675</v>
      </c>
      <c r="H320" s="662" t="s">
        <v>4676</v>
      </c>
      <c r="I320" s="664">
        <v>8.17</v>
      </c>
      <c r="J320" s="664">
        <v>2600</v>
      </c>
      <c r="K320" s="665">
        <v>21242</v>
      </c>
    </row>
    <row r="321" spans="1:11" ht="14.4" customHeight="1" x14ac:dyDescent="0.3">
      <c r="A321" s="660" t="s">
        <v>566</v>
      </c>
      <c r="B321" s="661" t="s">
        <v>567</v>
      </c>
      <c r="C321" s="662" t="s">
        <v>582</v>
      </c>
      <c r="D321" s="663" t="s">
        <v>2635</v>
      </c>
      <c r="E321" s="662" t="s">
        <v>5167</v>
      </c>
      <c r="F321" s="663" t="s">
        <v>5168</v>
      </c>
      <c r="G321" s="662" t="s">
        <v>4593</v>
      </c>
      <c r="H321" s="662" t="s">
        <v>4594</v>
      </c>
      <c r="I321" s="664">
        <v>10.1</v>
      </c>
      <c r="J321" s="664">
        <v>500</v>
      </c>
      <c r="K321" s="665">
        <v>5047.9399999999996</v>
      </c>
    </row>
    <row r="322" spans="1:11" ht="14.4" customHeight="1" x14ac:dyDescent="0.3">
      <c r="A322" s="660" t="s">
        <v>566</v>
      </c>
      <c r="B322" s="661" t="s">
        <v>567</v>
      </c>
      <c r="C322" s="662" t="s">
        <v>582</v>
      </c>
      <c r="D322" s="663" t="s">
        <v>2635</v>
      </c>
      <c r="E322" s="662" t="s">
        <v>5167</v>
      </c>
      <c r="F322" s="663" t="s">
        <v>5168</v>
      </c>
      <c r="G322" s="662" t="s">
        <v>4595</v>
      </c>
      <c r="H322" s="662" t="s">
        <v>4596</v>
      </c>
      <c r="I322" s="664">
        <v>7.01</v>
      </c>
      <c r="J322" s="664">
        <v>100</v>
      </c>
      <c r="K322" s="665">
        <v>701</v>
      </c>
    </row>
    <row r="323" spans="1:11" ht="14.4" customHeight="1" x14ac:dyDescent="0.3">
      <c r="A323" s="660" t="s">
        <v>566</v>
      </c>
      <c r="B323" s="661" t="s">
        <v>567</v>
      </c>
      <c r="C323" s="662" t="s">
        <v>582</v>
      </c>
      <c r="D323" s="663" t="s">
        <v>2635</v>
      </c>
      <c r="E323" s="662" t="s">
        <v>5171</v>
      </c>
      <c r="F323" s="663" t="s">
        <v>5172</v>
      </c>
      <c r="G323" s="662" t="s">
        <v>4605</v>
      </c>
      <c r="H323" s="662" t="s">
        <v>4606</v>
      </c>
      <c r="I323" s="664">
        <v>0.49</v>
      </c>
      <c r="J323" s="664">
        <v>4000</v>
      </c>
      <c r="K323" s="665">
        <v>1960</v>
      </c>
    </row>
    <row r="324" spans="1:11" ht="14.4" customHeight="1" x14ac:dyDescent="0.3">
      <c r="A324" s="660" t="s">
        <v>566</v>
      </c>
      <c r="B324" s="661" t="s">
        <v>567</v>
      </c>
      <c r="C324" s="662" t="s">
        <v>582</v>
      </c>
      <c r="D324" s="663" t="s">
        <v>2635</v>
      </c>
      <c r="E324" s="662" t="s">
        <v>5171</v>
      </c>
      <c r="F324" s="663" t="s">
        <v>5172</v>
      </c>
      <c r="G324" s="662" t="s">
        <v>4607</v>
      </c>
      <c r="H324" s="662" t="s">
        <v>4608</v>
      </c>
      <c r="I324" s="664">
        <v>48.82</v>
      </c>
      <c r="J324" s="664">
        <v>25</v>
      </c>
      <c r="K324" s="665">
        <v>1220.5899999999999</v>
      </c>
    </row>
    <row r="325" spans="1:11" ht="14.4" customHeight="1" x14ac:dyDescent="0.3">
      <c r="A325" s="660" t="s">
        <v>566</v>
      </c>
      <c r="B325" s="661" t="s">
        <v>567</v>
      </c>
      <c r="C325" s="662" t="s">
        <v>582</v>
      </c>
      <c r="D325" s="663" t="s">
        <v>2635</v>
      </c>
      <c r="E325" s="662" t="s">
        <v>5173</v>
      </c>
      <c r="F325" s="663" t="s">
        <v>5174</v>
      </c>
      <c r="G325" s="662" t="s">
        <v>4611</v>
      </c>
      <c r="H325" s="662" t="s">
        <v>4612</v>
      </c>
      <c r="I325" s="664">
        <v>7.5049999999999999</v>
      </c>
      <c r="J325" s="664">
        <v>100</v>
      </c>
      <c r="K325" s="665">
        <v>750.5</v>
      </c>
    </row>
    <row r="326" spans="1:11" ht="14.4" customHeight="1" x14ac:dyDescent="0.3">
      <c r="A326" s="660" t="s">
        <v>566</v>
      </c>
      <c r="B326" s="661" t="s">
        <v>567</v>
      </c>
      <c r="C326" s="662" t="s">
        <v>582</v>
      </c>
      <c r="D326" s="663" t="s">
        <v>2635</v>
      </c>
      <c r="E326" s="662" t="s">
        <v>5173</v>
      </c>
      <c r="F326" s="663" t="s">
        <v>5174</v>
      </c>
      <c r="G326" s="662" t="s">
        <v>4797</v>
      </c>
      <c r="H326" s="662" t="s">
        <v>4798</v>
      </c>
      <c r="I326" s="664">
        <v>11.02</v>
      </c>
      <c r="J326" s="664">
        <v>50</v>
      </c>
      <c r="K326" s="665">
        <v>551</v>
      </c>
    </row>
    <row r="327" spans="1:11" ht="14.4" customHeight="1" x14ac:dyDescent="0.3">
      <c r="A327" s="660" t="s">
        <v>566</v>
      </c>
      <c r="B327" s="661" t="s">
        <v>567</v>
      </c>
      <c r="C327" s="662" t="s">
        <v>582</v>
      </c>
      <c r="D327" s="663" t="s">
        <v>2635</v>
      </c>
      <c r="E327" s="662" t="s">
        <v>5173</v>
      </c>
      <c r="F327" s="663" t="s">
        <v>5174</v>
      </c>
      <c r="G327" s="662" t="s">
        <v>4613</v>
      </c>
      <c r="H327" s="662" t="s">
        <v>4614</v>
      </c>
      <c r="I327" s="664">
        <v>0.71</v>
      </c>
      <c r="J327" s="664">
        <v>25000</v>
      </c>
      <c r="K327" s="665">
        <v>17750</v>
      </c>
    </row>
    <row r="328" spans="1:11" ht="14.4" customHeight="1" x14ac:dyDescent="0.3">
      <c r="A328" s="660" t="s">
        <v>566</v>
      </c>
      <c r="B328" s="661" t="s">
        <v>567</v>
      </c>
      <c r="C328" s="662" t="s">
        <v>582</v>
      </c>
      <c r="D328" s="663" t="s">
        <v>2635</v>
      </c>
      <c r="E328" s="662" t="s">
        <v>5173</v>
      </c>
      <c r="F328" s="663" t="s">
        <v>5174</v>
      </c>
      <c r="G328" s="662" t="s">
        <v>4615</v>
      </c>
      <c r="H328" s="662" t="s">
        <v>4616</v>
      </c>
      <c r="I328" s="664">
        <v>0.71</v>
      </c>
      <c r="J328" s="664">
        <v>4000</v>
      </c>
      <c r="K328" s="665">
        <v>2840</v>
      </c>
    </row>
    <row r="329" spans="1:11" ht="14.4" customHeight="1" x14ac:dyDescent="0.3">
      <c r="A329" s="660" t="s">
        <v>566</v>
      </c>
      <c r="B329" s="661" t="s">
        <v>567</v>
      </c>
      <c r="C329" s="662" t="s">
        <v>582</v>
      </c>
      <c r="D329" s="663" t="s">
        <v>2635</v>
      </c>
      <c r="E329" s="662" t="s">
        <v>5173</v>
      </c>
      <c r="F329" s="663" t="s">
        <v>5174</v>
      </c>
      <c r="G329" s="662" t="s">
        <v>4617</v>
      </c>
      <c r="H329" s="662" t="s">
        <v>4618</v>
      </c>
      <c r="I329" s="664">
        <v>0.71</v>
      </c>
      <c r="J329" s="664">
        <v>1000</v>
      </c>
      <c r="K329" s="665">
        <v>710</v>
      </c>
    </row>
    <row r="330" spans="1:11" ht="14.4" customHeight="1" x14ac:dyDescent="0.3">
      <c r="A330" s="660" t="s">
        <v>566</v>
      </c>
      <c r="B330" s="661" t="s">
        <v>567</v>
      </c>
      <c r="C330" s="662" t="s">
        <v>582</v>
      </c>
      <c r="D330" s="663" t="s">
        <v>2635</v>
      </c>
      <c r="E330" s="662" t="s">
        <v>5175</v>
      </c>
      <c r="F330" s="663" t="s">
        <v>5176</v>
      </c>
      <c r="G330" s="662" t="s">
        <v>4621</v>
      </c>
      <c r="H330" s="662" t="s">
        <v>4622</v>
      </c>
      <c r="I330" s="664">
        <v>139.44</v>
      </c>
      <c r="J330" s="664">
        <v>20</v>
      </c>
      <c r="K330" s="665">
        <v>2788.8100000000004</v>
      </c>
    </row>
    <row r="331" spans="1:11" ht="14.4" customHeight="1" x14ac:dyDescent="0.3">
      <c r="A331" s="660" t="s">
        <v>566</v>
      </c>
      <c r="B331" s="661" t="s">
        <v>567</v>
      </c>
      <c r="C331" s="662" t="s">
        <v>582</v>
      </c>
      <c r="D331" s="663" t="s">
        <v>2635</v>
      </c>
      <c r="E331" s="662" t="s">
        <v>5175</v>
      </c>
      <c r="F331" s="663" t="s">
        <v>5176</v>
      </c>
      <c r="G331" s="662" t="s">
        <v>4623</v>
      </c>
      <c r="H331" s="662" t="s">
        <v>4624</v>
      </c>
      <c r="I331" s="664">
        <v>139.44</v>
      </c>
      <c r="J331" s="664">
        <v>20</v>
      </c>
      <c r="K331" s="665">
        <v>2788.78</v>
      </c>
    </row>
    <row r="332" spans="1:11" ht="14.4" customHeight="1" x14ac:dyDescent="0.3">
      <c r="A332" s="660" t="s">
        <v>566</v>
      </c>
      <c r="B332" s="661" t="s">
        <v>567</v>
      </c>
      <c r="C332" s="662" t="s">
        <v>582</v>
      </c>
      <c r="D332" s="663" t="s">
        <v>2635</v>
      </c>
      <c r="E332" s="662" t="s">
        <v>5175</v>
      </c>
      <c r="F332" s="663" t="s">
        <v>5176</v>
      </c>
      <c r="G332" s="662" t="s">
        <v>4625</v>
      </c>
      <c r="H332" s="662" t="s">
        <v>4626</v>
      </c>
      <c r="I332" s="664">
        <v>152.46</v>
      </c>
      <c r="J332" s="664">
        <v>5</v>
      </c>
      <c r="K332" s="665">
        <v>762.3</v>
      </c>
    </row>
    <row r="333" spans="1:11" ht="14.4" customHeight="1" x14ac:dyDescent="0.3">
      <c r="A333" s="660" t="s">
        <v>566</v>
      </c>
      <c r="B333" s="661" t="s">
        <v>567</v>
      </c>
      <c r="C333" s="662" t="s">
        <v>582</v>
      </c>
      <c r="D333" s="663" t="s">
        <v>2635</v>
      </c>
      <c r="E333" s="662" t="s">
        <v>5177</v>
      </c>
      <c r="F333" s="663" t="s">
        <v>5178</v>
      </c>
      <c r="G333" s="662" t="s">
        <v>4773</v>
      </c>
      <c r="H333" s="662" t="s">
        <v>4774</v>
      </c>
      <c r="I333" s="664">
        <v>34.57</v>
      </c>
      <c r="J333" s="664">
        <v>10</v>
      </c>
      <c r="K333" s="665">
        <v>345.69</v>
      </c>
    </row>
    <row r="334" spans="1:11" ht="14.4" customHeight="1" x14ac:dyDescent="0.3">
      <c r="A334" s="660" t="s">
        <v>566</v>
      </c>
      <c r="B334" s="661" t="s">
        <v>567</v>
      </c>
      <c r="C334" s="662" t="s">
        <v>585</v>
      </c>
      <c r="D334" s="663" t="s">
        <v>2636</v>
      </c>
      <c r="E334" s="662" t="s">
        <v>5161</v>
      </c>
      <c r="F334" s="663" t="s">
        <v>5162</v>
      </c>
      <c r="G334" s="662" t="s">
        <v>4799</v>
      </c>
      <c r="H334" s="662" t="s">
        <v>4800</v>
      </c>
      <c r="I334" s="664">
        <v>0.32333333333333331</v>
      </c>
      <c r="J334" s="664">
        <v>11000</v>
      </c>
      <c r="K334" s="665">
        <v>3530</v>
      </c>
    </row>
    <row r="335" spans="1:11" ht="14.4" customHeight="1" x14ac:dyDescent="0.3">
      <c r="A335" s="660" t="s">
        <v>566</v>
      </c>
      <c r="B335" s="661" t="s">
        <v>567</v>
      </c>
      <c r="C335" s="662" t="s">
        <v>585</v>
      </c>
      <c r="D335" s="663" t="s">
        <v>2636</v>
      </c>
      <c r="E335" s="662" t="s">
        <v>5161</v>
      </c>
      <c r="F335" s="663" t="s">
        <v>5162</v>
      </c>
      <c r="G335" s="662" t="s">
        <v>4639</v>
      </c>
      <c r="H335" s="662" t="s">
        <v>4640</v>
      </c>
      <c r="I335" s="664">
        <v>8.52</v>
      </c>
      <c r="J335" s="664">
        <v>1</v>
      </c>
      <c r="K335" s="665">
        <v>8.52</v>
      </c>
    </row>
    <row r="336" spans="1:11" ht="14.4" customHeight="1" x14ac:dyDescent="0.3">
      <c r="A336" s="660" t="s">
        <v>566</v>
      </c>
      <c r="B336" s="661" t="s">
        <v>567</v>
      </c>
      <c r="C336" s="662" t="s">
        <v>585</v>
      </c>
      <c r="D336" s="663" t="s">
        <v>2636</v>
      </c>
      <c r="E336" s="662" t="s">
        <v>5161</v>
      </c>
      <c r="F336" s="663" t="s">
        <v>5162</v>
      </c>
      <c r="G336" s="662" t="s">
        <v>4449</v>
      </c>
      <c r="H336" s="662" t="s">
        <v>4450</v>
      </c>
      <c r="I336" s="664">
        <v>27.37</v>
      </c>
      <c r="J336" s="664">
        <v>20</v>
      </c>
      <c r="K336" s="665">
        <v>547.4</v>
      </c>
    </row>
    <row r="337" spans="1:11" ht="14.4" customHeight="1" x14ac:dyDescent="0.3">
      <c r="A337" s="660" t="s">
        <v>566</v>
      </c>
      <c r="B337" s="661" t="s">
        <v>567</v>
      </c>
      <c r="C337" s="662" t="s">
        <v>585</v>
      </c>
      <c r="D337" s="663" t="s">
        <v>2636</v>
      </c>
      <c r="E337" s="662" t="s">
        <v>5161</v>
      </c>
      <c r="F337" s="663" t="s">
        <v>5162</v>
      </c>
      <c r="G337" s="662" t="s">
        <v>4641</v>
      </c>
      <c r="H337" s="662" t="s">
        <v>4642</v>
      </c>
      <c r="I337" s="664">
        <v>13.01</v>
      </c>
      <c r="J337" s="664">
        <v>4</v>
      </c>
      <c r="K337" s="665">
        <v>52.04</v>
      </c>
    </row>
    <row r="338" spans="1:11" ht="14.4" customHeight="1" x14ac:dyDescent="0.3">
      <c r="A338" s="660" t="s">
        <v>566</v>
      </c>
      <c r="B338" s="661" t="s">
        <v>567</v>
      </c>
      <c r="C338" s="662" t="s">
        <v>585</v>
      </c>
      <c r="D338" s="663" t="s">
        <v>2636</v>
      </c>
      <c r="E338" s="662" t="s">
        <v>5161</v>
      </c>
      <c r="F338" s="663" t="s">
        <v>5162</v>
      </c>
      <c r="G338" s="662" t="s">
        <v>4801</v>
      </c>
      <c r="H338" s="662" t="s">
        <v>4802</v>
      </c>
      <c r="I338" s="664">
        <v>1.17</v>
      </c>
      <c r="J338" s="664">
        <v>100</v>
      </c>
      <c r="K338" s="665">
        <v>117</v>
      </c>
    </row>
    <row r="339" spans="1:11" ht="14.4" customHeight="1" x14ac:dyDescent="0.3">
      <c r="A339" s="660" t="s">
        <v>566</v>
      </c>
      <c r="B339" s="661" t="s">
        <v>567</v>
      </c>
      <c r="C339" s="662" t="s">
        <v>585</v>
      </c>
      <c r="D339" s="663" t="s">
        <v>2636</v>
      </c>
      <c r="E339" s="662" t="s">
        <v>5163</v>
      </c>
      <c r="F339" s="663" t="s">
        <v>5164</v>
      </c>
      <c r="G339" s="662" t="s">
        <v>4477</v>
      </c>
      <c r="H339" s="662" t="s">
        <v>4478</v>
      </c>
      <c r="I339" s="664">
        <v>1.0950000000000002</v>
      </c>
      <c r="J339" s="664">
        <v>200</v>
      </c>
      <c r="K339" s="665">
        <v>219</v>
      </c>
    </row>
    <row r="340" spans="1:11" ht="14.4" customHeight="1" x14ac:dyDescent="0.3">
      <c r="A340" s="660" t="s">
        <v>566</v>
      </c>
      <c r="B340" s="661" t="s">
        <v>567</v>
      </c>
      <c r="C340" s="662" t="s">
        <v>585</v>
      </c>
      <c r="D340" s="663" t="s">
        <v>2636</v>
      </c>
      <c r="E340" s="662" t="s">
        <v>5163</v>
      </c>
      <c r="F340" s="663" t="s">
        <v>5164</v>
      </c>
      <c r="G340" s="662" t="s">
        <v>4803</v>
      </c>
      <c r="H340" s="662" t="s">
        <v>4804</v>
      </c>
      <c r="I340" s="664">
        <v>1.9</v>
      </c>
      <c r="J340" s="664">
        <v>60000</v>
      </c>
      <c r="K340" s="665">
        <v>113709.75</v>
      </c>
    </row>
    <row r="341" spans="1:11" ht="14.4" customHeight="1" x14ac:dyDescent="0.3">
      <c r="A341" s="660" t="s">
        <v>566</v>
      </c>
      <c r="B341" s="661" t="s">
        <v>567</v>
      </c>
      <c r="C341" s="662" t="s">
        <v>585</v>
      </c>
      <c r="D341" s="663" t="s">
        <v>2636</v>
      </c>
      <c r="E341" s="662" t="s">
        <v>5163</v>
      </c>
      <c r="F341" s="663" t="s">
        <v>5164</v>
      </c>
      <c r="G341" s="662" t="s">
        <v>4545</v>
      </c>
      <c r="H341" s="662" t="s">
        <v>4546</v>
      </c>
      <c r="I341" s="664">
        <v>15.006666666666666</v>
      </c>
      <c r="J341" s="664">
        <v>30</v>
      </c>
      <c r="K341" s="665">
        <v>450.2</v>
      </c>
    </row>
    <row r="342" spans="1:11" ht="14.4" customHeight="1" x14ac:dyDescent="0.3">
      <c r="A342" s="660" t="s">
        <v>566</v>
      </c>
      <c r="B342" s="661" t="s">
        <v>567</v>
      </c>
      <c r="C342" s="662" t="s">
        <v>585</v>
      </c>
      <c r="D342" s="663" t="s">
        <v>2636</v>
      </c>
      <c r="E342" s="662" t="s">
        <v>5163</v>
      </c>
      <c r="F342" s="663" t="s">
        <v>5164</v>
      </c>
      <c r="G342" s="662" t="s">
        <v>4547</v>
      </c>
      <c r="H342" s="662" t="s">
        <v>4548</v>
      </c>
      <c r="I342" s="664">
        <v>12.11</v>
      </c>
      <c r="J342" s="664">
        <v>10</v>
      </c>
      <c r="K342" s="665">
        <v>121.1</v>
      </c>
    </row>
    <row r="343" spans="1:11" ht="14.4" customHeight="1" x14ac:dyDescent="0.3">
      <c r="A343" s="660" t="s">
        <v>566</v>
      </c>
      <c r="B343" s="661" t="s">
        <v>567</v>
      </c>
      <c r="C343" s="662" t="s">
        <v>585</v>
      </c>
      <c r="D343" s="663" t="s">
        <v>2636</v>
      </c>
      <c r="E343" s="662" t="s">
        <v>5163</v>
      </c>
      <c r="F343" s="663" t="s">
        <v>5164</v>
      </c>
      <c r="G343" s="662" t="s">
        <v>4549</v>
      </c>
      <c r="H343" s="662" t="s">
        <v>4550</v>
      </c>
      <c r="I343" s="664">
        <v>25.53</v>
      </c>
      <c r="J343" s="664">
        <v>10</v>
      </c>
      <c r="K343" s="665">
        <v>255.3</v>
      </c>
    </row>
    <row r="344" spans="1:11" ht="14.4" customHeight="1" x14ac:dyDescent="0.3">
      <c r="A344" s="660" t="s">
        <v>566</v>
      </c>
      <c r="B344" s="661" t="s">
        <v>567</v>
      </c>
      <c r="C344" s="662" t="s">
        <v>585</v>
      </c>
      <c r="D344" s="663" t="s">
        <v>2636</v>
      </c>
      <c r="E344" s="662" t="s">
        <v>5163</v>
      </c>
      <c r="F344" s="663" t="s">
        <v>5164</v>
      </c>
      <c r="G344" s="662" t="s">
        <v>4805</v>
      </c>
      <c r="H344" s="662" t="s">
        <v>4806</v>
      </c>
      <c r="I344" s="664">
        <v>1.6333333333333335</v>
      </c>
      <c r="J344" s="664">
        <v>4000</v>
      </c>
      <c r="K344" s="665">
        <v>6515.32</v>
      </c>
    </row>
    <row r="345" spans="1:11" ht="14.4" customHeight="1" x14ac:dyDescent="0.3">
      <c r="A345" s="660" t="s">
        <v>566</v>
      </c>
      <c r="B345" s="661" t="s">
        <v>567</v>
      </c>
      <c r="C345" s="662" t="s">
        <v>585</v>
      </c>
      <c r="D345" s="663" t="s">
        <v>2636</v>
      </c>
      <c r="E345" s="662" t="s">
        <v>5163</v>
      </c>
      <c r="F345" s="663" t="s">
        <v>5164</v>
      </c>
      <c r="G345" s="662" t="s">
        <v>4807</v>
      </c>
      <c r="H345" s="662" t="s">
        <v>4808</v>
      </c>
      <c r="I345" s="664">
        <v>2.3849999999999998</v>
      </c>
      <c r="J345" s="664">
        <v>5000</v>
      </c>
      <c r="K345" s="665">
        <v>11912.68</v>
      </c>
    </row>
    <row r="346" spans="1:11" ht="14.4" customHeight="1" x14ac:dyDescent="0.3">
      <c r="A346" s="660" t="s">
        <v>566</v>
      </c>
      <c r="B346" s="661" t="s">
        <v>567</v>
      </c>
      <c r="C346" s="662" t="s">
        <v>585</v>
      </c>
      <c r="D346" s="663" t="s">
        <v>2636</v>
      </c>
      <c r="E346" s="662" t="s">
        <v>5163</v>
      </c>
      <c r="F346" s="663" t="s">
        <v>5164</v>
      </c>
      <c r="G346" s="662" t="s">
        <v>4809</v>
      </c>
      <c r="H346" s="662" t="s">
        <v>4810</v>
      </c>
      <c r="I346" s="664">
        <v>4.83</v>
      </c>
      <c r="J346" s="664">
        <v>1000</v>
      </c>
      <c r="K346" s="665">
        <v>4827.8999999999996</v>
      </c>
    </row>
    <row r="347" spans="1:11" ht="14.4" customHeight="1" x14ac:dyDescent="0.3">
      <c r="A347" s="660" t="s">
        <v>566</v>
      </c>
      <c r="B347" s="661" t="s">
        <v>567</v>
      </c>
      <c r="C347" s="662" t="s">
        <v>585</v>
      </c>
      <c r="D347" s="663" t="s">
        <v>2636</v>
      </c>
      <c r="E347" s="662" t="s">
        <v>5163</v>
      </c>
      <c r="F347" s="663" t="s">
        <v>5164</v>
      </c>
      <c r="G347" s="662" t="s">
        <v>4811</v>
      </c>
      <c r="H347" s="662" t="s">
        <v>4812</v>
      </c>
      <c r="I347" s="664">
        <v>34.18</v>
      </c>
      <c r="J347" s="664">
        <v>400</v>
      </c>
      <c r="K347" s="665">
        <v>13673</v>
      </c>
    </row>
    <row r="348" spans="1:11" ht="14.4" customHeight="1" x14ac:dyDescent="0.3">
      <c r="A348" s="660" t="s">
        <v>566</v>
      </c>
      <c r="B348" s="661" t="s">
        <v>567</v>
      </c>
      <c r="C348" s="662" t="s">
        <v>585</v>
      </c>
      <c r="D348" s="663" t="s">
        <v>2636</v>
      </c>
      <c r="E348" s="662" t="s">
        <v>5163</v>
      </c>
      <c r="F348" s="663" t="s">
        <v>5164</v>
      </c>
      <c r="G348" s="662" t="s">
        <v>4813</v>
      </c>
      <c r="H348" s="662" t="s">
        <v>4814</v>
      </c>
      <c r="I348" s="664">
        <v>1.43</v>
      </c>
      <c r="J348" s="664">
        <v>1000</v>
      </c>
      <c r="K348" s="665">
        <v>1425.38</v>
      </c>
    </row>
    <row r="349" spans="1:11" ht="14.4" customHeight="1" x14ac:dyDescent="0.3">
      <c r="A349" s="660" t="s">
        <v>566</v>
      </c>
      <c r="B349" s="661" t="s">
        <v>567</v>
      </c>
      <c r="C349" s="662" t="s">
        <v>585</v>
      </c>
      <c r="D349" s="663" t="s">
        <v>2636</v>
      </c>
      <c r="E349" s="662" t="s">
        <v>5163</v>
      </c>
      <c r="F349" s="663" t="s">
        <v>5164</v>
      </c>
      <c r="G349" s="662" t="s">
        <v>4815</v>
      </c>
      <c r="H349" s="662" t="s">
        <v>4816</v>
      </c>
      <c r="I349" s="664">
        <v>20.49</v>
      </c>
      <c r="J349" s="664">
        <v>100</v>
      </c>
      <c r="K349" s="665">
        <v>2048.77</v>
      </c>
    </row>
    <row r="350" spans="1:11" ht="14.4" customHeight="1" x14ac:dyDescent="0.3">
      <c r="A350" s="660" t="s">
        <v>566</v>
      </c>
      <c r="B350" s="661" t="s">
        <v>567</v>
      </c>
      <c r="C350" s="662" t="s">
        <v>585</v>
      </c>
      <c r="D350" s="663" t="s">
        <v>2636</v>
      </c>
      <c r="E350" s="662" t="s">
        <v>5163</v>
      </c>
      <c r="F350" s="663" t="s">
        <v>5164</v>
      </c>
      <c r="G350" s="662" t="s">
        <v>4817</v>
      </c>
      <c r="H350" s="662" t="s">
        <v>4818</v>
      </c>
      <c r="I350" s="664">
        <v>59.46</v>
      </c>
      <c r="J350" s="664">
        <v>100</v>
      </c>
      <c r="K350" s="665">
        <v>5945.94</v>
      </c>
    </row>
    <row r="351" spans="1:11" ht="14.4" customHeight="1" x14ac:dyDescent="0.3">
      <c r="A351" s="660" t="s">
        <v>566</v>
      </c>
      <c r="B351" s="661" t="s">
        <v>567</v>
      </c>
      <c r="C351" s="662" t="s">
        <v>585</v>
      </c>
      <c r="D351" s="663" t="s">
        <v>2636</v>
      </c>
      <c r="E351" s="662" t="s">
        <v>5163</v>
      </c>
      <c r="F351" s="663" t="s">
        <v>5164</v>
      </c>
      <c r="G351" s="662" t="s">
        <v>4819</v>
      </c>
      <c r="H351" s="662" t="s">
        <v>4820</v>
      </c>
      <c r="I351" s="664">
        <v>20.49</v>
      </c>
      <c r="J351" s="664">
        <v>300</v>
      </c>
      <c r="K351" s="665">
        <v>6146.3099999999995</v>
      </c>
    </row>
    <row r="352" spans="1:11" ht="14.4" customHeight="1" x14ac:dyDescent="0.3">
      <c r="A352" s="660" t="s">
        <v>566</v>
      </c>
      <c r="B352" s="661" t="s">
        <v>567</v>
      </c>
      <c r="C352" s="662" t="s">
        <v>585</v>
      </c>
      <c r="D352" s="663" t="s">
        <v>2636</v>
      </c>
      <c r="E352" s="662" t="s">
        <v>5163</v>
      </c>
      <c r="F352" s="663" t="s">
        <v>5164</v>
      </c>
      <c r="G352" s="662" t="s">
        <v>4821</v>
      </c>
      <c r="H352" s="662" t="s">
        <v>4822</v>
      </c>
      <c r="I352" s="664">
        <v>44.32</v>
      </c>
      <c r="J352" s="664">
        <v>50</v>
      </c>
      <c r="K352" s="665">
        <v>2216.12</v>
      </c>
    </row>
    <row r="353" spans="1:11" ht="14.4" customHeight="1" x14ac:dyDescent="0.3">
      <c r="A353" s="660" t="s">
        <v>566</v>
      </c>
      <c r="B353" s="661" t="s">
        <v>567</v>
      </c>
      <c r="C353" s="662" t="s">
        <v>585</v>
      </c>
      <c r="D353" s="663" t="s">
        <v>2636</v>
      </c>
      <c r="E353" s="662" t="s">
        <v>5163</v>
      </c>
      <c r="F353" s="663" t="s">
        <v>5164</v>
      </c>
      <c r="G353" s="662" t="s">
        <v>4823</v>
      </c>
      <c r="H353" s="662" t="s">
        <v>4824</v>
      </c>
      <c r="I353" s="664">
        <v>3.23</v>
      </c>
      <c r="J353" s="664">
        <v>500</v>
      </c>
      <c r="K353" s="665">
        <v>1617.16</v>
      </c>
    </row>
    <row r="354" spans="1:11" ht="14.4" customHeight="1" x14ac:dyDescent="0.3">
      <c r="A354" s="660" t="s">
        <v>566</v>
      </c>
      <c r="B354" s="661" t="s">
        <v>567</v>
      </c>
      <c r="C354" s="662" t="s">
        <v>585</v>
      </c>
      <c r="D354" s="663" t="s">
        <v>2636</v>
      </c>
      <c r="E354" s="662" t="s">
        <v>5163</v>
      </c>
      <c r="F354" s="663" t="s">
        <v>5164</v>
      </c>
      <c r="G354" s="662" t="s">
        <v>4825</v>
      </c>
      <c r="H354" s="662" t="s">
        <v>4826</v>
      </c>
      <c r="I354" s="664">
        <v>210.54</v>
      </c>
      <c r="J354" s="664">
        <v>5</v>
      </c>
      <c r="K354" s="665">
        <v>1052.7</v>
      </c>
    </row>
    <row r="355" spans="1:11" ht="14.4" customHeight="1" x14ac:dyDescent="0.3">
      <c r="A355" s="660" t="s">
        <v>566</v>
      </c>
      <c r="B355" s="661" t="s">
        <v>567</v>
      </c>
      <c r="C355" s="662" t="s">
        <v>585</v>
      </c>
      <c r="D355" s="663" t="s">
        <v>2636</v>
      </c>
      <c r="E355" s="662" t="s">
        <v>5179</v>
      </c>
      <c r="F355" s="663" t="s">
        <v>5180</v>
      </c>
      <c r="G355" s="662" t="s">
        <v>4827</v>
      </c>
      <c r="H355" s="662" t="s">
        <v>4828</v>
      </c>
      <c r="I355" s="664">
        <v>50.82</v>
      </c>
      <c r="J355" s="664">
        <v>10</v>
      </c>
      <c r="K355" s="665">
        <v>508.2</v>
      </c>
    </row>
    <row r="356" spans="1:11" ht="14.4" customHeight="1" x14ac:dyDescent="0.3">
      <c r="A356" s="660" t="s">
        <v>566</v>
      </c>
      <c r="B356" s="661" t="s">
        <v>567</v>
      </c>
      <c r="C356" s="662" t="s">
        <v>585</v>
      </c>
      <c r="D356" s="663" t="s">
        <v>2636</v>
      </c>
      <c r="E356" s="662" t="s">
        <v>5179</v>
      </c>
      <c r="F356" s="663" t="s">
        <v>5180</v>
      </c>
      <c r="G356" s="662" t="s">
        <v>4829</v>
      </c>
      <c r="H356" s="662" t="s">
        <v>4830</v>
      </c>
      <c r="I356" s="664">
        <v>7.23</v>
      </c>
      <c r="J356" s="664">
        <v>720</v>
      </c>
      <c r="K356" s="665">
        <v>5203</v>
      </c>
    </row>
    <row r="357" spans="1:11" ht="14.4" customHeight="1" x14ac:dyDescent="0.3">
      <c r="A357" s="660" t="s">
        <v>566</v>
      </c>
      <c r="B357" s="661" t="s">
        <v>567</v>
      </c>
      <c r="C357" s="662" t="s">
        <v>585</v>
      </c>
      <c r="D357" s="663" t="s">
        <v>2636</v>
      </c>
      <c r="E357" s="662" t="s">
        <v>5179</v>
      </c>
      <c r="F357" s="663" t="s">
        <v>5180</v>
      </c>
      <c r="G357" s="662" t="s">
        <v>4831</v>
      </c>
      <c r="H357" s="662" t="s">
        <v>4832</v>
      </c>
      <c r="I357" s="664">
        <v>9.31</v>
      </c>
      <c r="J357" s="664">
        <v>1440</v>
      </c>
      <c r="K357" s="665">
        <v>13406.8</v>
      </c>
    </row>
    <row r="358" spans="1:11" ht="14.4" customHeight="1" x14ac:dyDescent="0.3">
      <c r="A358" s="660" t="s">
        <v>566</v>
      </c>
      <c r="B358" s="661" t="s">
        <v>567</v>
      </c>
      <c r="C358" s="662" t="s">
        <v>585</v>
      </c>
      <c r="D358" s="663" t="s">
        <v>2636</v>
      </c>
      <c r="E358" s="662" t="s">
        <v>5179</v>
      </c>
      <c r="F358" s="663" t="s">
        <v>5180</v>
      </c>
      <c r="G358" s="662" t="s">
        <v>4833</v>
      </c>
      <c r="H358" s="662" t="s">
        <v>4834</v>
      </c>
      <c r="I358" s="664">
        <v>0.27</v>
      </c>
      <c r="J358" s="664">
        <v>11000</v>
      </c>
      <c r="K358" s="665">
        <v>2951</v>
      </c>
    </row>
    <row r="359" spans="1:11" ht="14.4" customHeight="1" x14ac:dyDescent="0.3">
      <c r="A359" s="660" t="s">
        <v>566</v>
      </c>
      <c r="B359" s="661" t="s">
        <v>567</v>
      </c>
      <c r="C359" s="662" t="s">
        <v>585</v>
      </c>
      <c r="D359" s="663" t="s">
        <v>2636</v>
      </c>
      <c r="E359" s="662" t="s">
        <v>5179</v>
      </c>
      <c r="F359" s="663" t="s">
        <v>5180</v>
      </c>
      <c r="G359" s="662" t="s">
        <v>4673</v>
      </c>
      <c r="H359" s="662" t="s">
        <v>4674</v>
      </c>
      <c r="I359" s="664">
        <v>0.44</v>
      </c>
      <c r="J359" s="664">
        <v>5000</v>
      </c>
      <c r="K359" s="665">
        <v>2200</v>
      </c>
    </row>
    <row r="360" spans="1:11" ht="14.4" customHeight="1" x14ac:dyDescent="0.3">
      <c r="A360" s="660" t="s">
        <v>566</v>
      </c>
      <c r="B360" s="661" t="s">
        <v>567</v>
      </c>
      <c r="C360" s="662" t="s">
        <v>585</v>
      </c>
      <c r="D360" s="663" t="s">
        <v>2636</v>
      </c>
      <c r="E360" s="662" t="s">
        <v>5179</v>
      </c>
      <c r="F360" s="663" t="s">
        <v>5180</v>
      </c>
      <c r="G360" s="662" t="s">
        <v>4835</v>
      </c>
      <c r="H360" s="662" t="s">
        <v>4836</v>
      </c>
      <c r="I360" s="664">
        <v>3.12</v>
      </c>
      <c r="J360" s="664">
        <v>15360</v>
      </c>
      <c r="K360" s="665">
        <v>47916</v>
      </c>
    </row>
    <row r="361" spans="1:11" ht="14.4" customHeight="1" x14ac:dyDescent="0.3">
      <c r="A361" s="660" t="s">
        <v>566</v>
      </c>
      <c r="B361" s="661" t="s">
        <v>567</v>
      </c>
      <c r="C361" s="662" t="s">
        <v>585</v>
      </c>
      <c r="D361" s="663" t="s">
        <v>2636</v>
      </c>
      <c r="E361" s="662" t="s">
        <v>5179</v>
      </c>
      <c r="F361" s="663" t="s">
        <v>5180</v>
      </c>
      <c r="G361" s="662" t="s">
        <v>4837</v>
      </c>
      <c r="H361" s="662" t="s">
        <v>4838</v>
      </c>
      <c r="I361" s="664">
        <v>8.6999999999999993</v>
      </c>
      <c r="J361" s="664">
        <v>1600</v>
      </c>
      <c r="K361" s="665">
        <v>13915</v>
      </c>
    </row>
    <row r="362" spans="1:11" ht="14.4" customHeight="1" x14ac:dyDescent="0.3">
      <c r="A362" s="660" t="s">
        <v>566</v>
      </c>
      <c r="B362" s="661" t="s">
        <v>567</v>
      </c>
      <c r="C362" s="662" t="s">
        <v>585</v>
      </c>
      <c r="D362" s="663" t="s">
        <v>2636</v>
      </c>
      <c r="E362" s="662" t="s">
        <v>5179</v>
      </c>
      <c r="F362" s="663" t="s">
        <v>5180</v>
      </c>
      <c r="G362" s="662" t="s">
        <v>4839</v>
      </c>
      <c r="H362" s="662" t="s">
        <v>4840</v>
      </c>
      <c r="I362" s="664">
        <v>2.81</v>
      </c>
      <c r="J362" s="664">
        <v>2000</v>
      </c>
      <c r="K362" s="665">
        <v>5621.66</v>
      </c>
    </row>
    <row r="363" spans="1:11" ht="14.4" customHeight="1" x14ac:dyDescent="0.3">
      <c r="A363" s="660" t="s">
        <v>566</v>
      </c>
      <c r="B363" s="661" t="s">
        <v>567</v>
      </c>
      <c r="C363" s="662" t="s">
        <v>585</v>
      </c>
      <c r="D363" s="663" t="s">
        <v>2636</v>
      </c>
      <c r="E363" s="662" t="s">
        <v>5179</v>
      </c>
      <c r="F363" s="663" t="s">
        <v>5180</v>
      </c>
      <c r="G363" s="662" t="s">
        <v>4841</v>
      </c>
      <c r="H363" s="662" t="s">
        <v>4842</v>
      </c>
      <c r="I363" s="664">
        <v>2.29</v>
      </c>
      <c r="J363" s="664">
        <v>3840</v>
      </c>
      <c r="K363" s="665">
        <v>8808.7999999999993</v>
      </c>
    </row>
    <row r="364" spans="1:11" ht="14.4" customHeight="1" x14ac:dyDescent="0.3">
      <c r="A364" s="660" t="s">
        <v>566</v>
      </c>
      <c r="B364" s="661" t="s">
        <v>567</v>
      </c>
      <c r="C364" s="662" t="s">
        <v>585</v>
      </c>
      <c r="D364" s="663" t="s">
        <v>2636</v>
      </c>
      <c r="E364" s="662" t="s">
        <v>5179</v>
      </c>
      <c r="F364" s="663" t="s">
        <v>5180</v>
      </c>
      <c r="G364" s="662" t="s">
        <v>4843</v>
      </c>
      <c r="H364" s="662" t="s">
        <v>4844</v>
      </c>
      <c r="I364" s="664">
        <v>3.33</v>
      </c>
      <c r="J364" s="664">
        <v>960</v>
      </c>
      <c r="K364" s="665">
        <v>3196.8</v>
      </c>
    </row>
    <row r="365" spans="1:11" ht="14.4" customHeight="1" x14ac:dyDescent="0.3">
      <c r="A365" s="660" t="s">
        <v>566</v>
      </c>
      <c r="B365" s="661" t="s">
        <v>567</v>
      </c>
      <c r="C365" s="662" t="s">
        <v>585</v>
      </c>
      <c r="D365" s="663" t="s">
        <v>2636</v>
      </c>
      <c r="E365" s="662" t="s">
        <v>5179</v>
      </c>
      <c r="F365" s="663" t="s">
        <v>5180</v>
      </c>
      <c r="G365" s="662" t="s">
        <v>4845</v>
      </c>
      <c r="H365" s="662" t="s">
        <v>4846</v>
      </c>
      <c r="I365" s="664">
        <v>1.38</v>
      </c>
      <c r="J365" s="664">
        <v>500</v>
      </c>
      <c r="K365" s="665">
        <v>688.79</v>
      </c>
    </row>
    <row r="366" spans="1:11" ht="14.4" customHeight="1" x14ac:dyDescent="0.3">
      <c r="A366" s="660" t="s">
        <v>566</v>
      </c>
      <c r="B366" s="661" t="s">
        <v>567</v>
      </c>
      <c r="C366" s="662" t="s">
        <v>585</v>
      </c>
      <c r="D366" s="663" t="s">
        <v>2636</v>
      </c>
      <c r="E366" s="662" t="s">
        <v>5179</v>
      </c>
      <c r="F366" s="663" t="s">
        <v>5180</v>
      </c>
      <c r="G366" s="662" t="s">
        <v>4847</v>
      </c>
      <c r="H366" s="662" t="s">
        <v>4848</v>
      </c>
      <c r="I366" s="664">
        <v>0.71</v>
      </c>
      <c r="J366" s="664">
        <v>2000</v>
      </c>
      <c r="K366" s="665">
        <v>1414.9</v>
      </c>
    </row>
    <row r="367" spans="1:11" ht="14.4" customHeight="1" x14ac:dyDescent="0.3">
      <c r="A367" s="660" t="s">
        <v>566</v>
      </c>
      <c r="B367" s="661" t="s">
        <v>567</v>
      </c>
      <c r="C367" s="662" t="s">
        <v>585</v>
      </c>
      <c r="D367" s="663" t="s">
        <v>2636</v>
      </c>
      <c r="E367" s="662" t="s">
        <v>5179</v>
      </c>
      <c r="F367" s="663" t="s">
        <v>5180</v>
      </c>
      <c r="G367" s="662" t="s">
        <v>4849</v>
      </c>
      <c r="H367" s="662" t="s">
        <v>4850</v>
      </c>
      <c r="I367" s="664">
        <v>0.28000000000000003</v>
      </c>
      <c r="J367" s="664">
        <v>6000</v>
      </c>
      <c r="K367" s="665">
        <v>1669.8</v>
      </c>
    </row>
    <row r="368" spans="1:11" ht="14.4" customHeight="1" x14ac:dyDescent="0.3">
      <c r="A368" s="660" t="s">
        <v>566</v>
      </c>
      <c r="B368" s="661" t="s">
        <v>567</v>
      </c>
      <c r="C368" s="662" t="s">
        <v>585</v>
      </c>
      <c r="D368" s="663" t="s">
        <v>2636</v>
      </c>
      <c r="E368" s="662" t="s">
        <v>5179</v>
      </c>
      <c r="F368" s="663" t="s">
        <v>5180</v>
      </c>
      <c r="G368" s="662" t="s">
        <v>4851</v>
      </c>
      <c r="H368" s="662" t="s">
        <v>4852</v>
      </c>
      <c r="I368" s="664">
        <v>1.85</v>
      </c>
      <c r="J368" s="664">
        <v>1000</v>
      </c>
      <c r="K368" s="665">
        <v>1851.3</v>
      </c>
    </row>
    <row r="369" spans="1:11" ht="14.4" customHeight="1" x14ac:dyDescent="0.3">
      <c r="A369" s="660" t="s">
        <v>566</v>
      </c>
      <c r="B369" s="661" t="s">
        <v>567</v>
      </c>
      <c r="C369" s="662" t="s">
        <v>585</v>
      </c>
      <c r="D369" s="663" t="s">
        <v>2636</v>
      </c>
      <c r="E369" s="662" t="s">
        <v>5179</v>
      </c>
      <c r="F369" s="663" t="s">
        <v>5180</v>
      </c>
      <c r="G369" s="662" t="s">
        <v>4853</v>
      </c>
      <c r="H369" s="662" t="s">
        <v>4854</v>
      </c>
      <c r="I369" s="664">
        <v>2.98</v>
      </c>
      <c r="J369" s="664">
        <v>3840</v>
      </c>
      <c r="K369" s="665">
        <v>11446.6</v>
      </c>
    </row>
    <row r="370" spans="1:11" ht="14.4" customHeight="1" x14ac:dyDescent="0.3">
      <c r="A370" s="660" t="s">
        <v>566</v>
      </c>
      <c r="B370" s="661" t="s">
        <v>567</v>
      </c>
      <c r="C370" s="662" t="s">
        <v>585</v>
      </c>
      <c r="D370" s="663" t="s">
        <v>2636</v>
      </c>
      <c r="E370" s="662" t="s">
        <v>5179</v>
      </c>
      <c r="F370" s="663" t="s">
        <v>5180</v>
      </c>
      <c r="G370" s="662" t="s">
        <v>4855</v>
      </c>
      <c r="H370" s="662" t="s">
        <v>4856</v>
      </c>
      <c r="I370" s="664">
        <v>23.53</v>
      </c>
      <c r="J370" s="664">
        <v>360</v>
      </c>
      <c r="K370" s="665">
        <v>8470</v>
      </c>
    </row>
    <row r="371" spans="1:11" ht="14.4" customHeight="1" x14ac:dyDescent="0.3">
      <c r="A371" s="660" t="s">
        <v>566</v>
      </c>
      <c r="B371" s="661" t="s">
        <v>567</v>
      </c>
      <c r="C371" s="662" t="s">
        <v>585</v>
      </c>
      <c r="D371" s="663" t="s">
        <v>2636</v>
      </c>
      <c r="E371" s="662" t="s">
        <v>5179</v>
      </c>
      <c r="F371" s="663" t="s">
        <v>5180</v>
      </c>
      <c r="G371" s="662" t="s">
        <v>4857</v>
      </c>
      <c r="H371" s="662" t="s">
        <v>4858</v>
      </c>
      <c r="I371" s="664">
        <v>0.9</v>
      </c>
      <c r="J371" s="664">
        <v>3000</v>
      </c>
      <c r="K371" s="665">
        <v>2686.2</v>
      </c>
    </row>
    <row r="372" spans="1:11" ht="14.4" customHeight="1" x14ac:dyDescent="0.3">
      <c r="A372" s="660" t="s">
        <v>566</v>
      </c>
      <c r="B372" s="661" t="s">
        <v>567</v>
      </c>
      <c r="C372" s="662" t="s">
        <v>585</v>
      </c>
      <c r="D372" s="663" t="s">
        <v>2636</v>
      </c>
      <c r="E372" s="662" t="s">
        <v>5173</v>
      </c>
      <c r="F372" s="663" t="s">
        <v>5174</v>
      </c>
      <c r="G372" s="662" t="s">
        <v>4613</v>
      </c>
      <c r="H372" s="662" t="s">
        <v>4614</v>
      </c>
      <c r="I372" s="664">
        <v>0.71</v>
      </c>
      <c r="J372" s="664">
        <v>3000</v>
      </c>
      <c r="K372" s="665">
        <v>2130</v>
      </c>
    </row>
    <row r="373" spans="1:11" ht="14.4" customHeight="1" x14ac:dyDescent="0.3">
      <c r="A373" s="660" t="s">
        <v>566</v>
      </c>
      <c r="B373" s="661" t="s">
        <v>567</v>
      </c>
      <c r="C373" s="662" t="s">
        <v>585</v>
      </c>
      <c r="D373" s="663" t="s">
        <v>2636</v>
      </c>
      <c r="E373" s="662" t="s">
        <v>5173</v>
      </c>
      <c r="F373" s="663" t="s">
        <v>5174</v>
      </c>
      <c r="G373" s="662" t="s">
        <v>4615</v>
      </c>
      <c r="H373" s="662" t="s">
        <v>4616</v>
      </c>
      <c r="I373" s="664">
        <v>0.71</v>
      </c>
      <c r="J373" s="664">
        <v>4000</v>
      </c>
      <c r="K373" s="665">
        <v>2840</v>
      </c>
    </row>
    <row r="374" spans="1:11" ht="14.4" customHeight="1" x14ac:dyDescent="0.3">
      <c r="A374" s="660" t="s">
        <v>566</v>
      </c>
      <c r="B374" s="661" t="s">
        <v>567</v>
      </c>
      <c r="C374" s="662" t="s">
        <v>585</v>
      </c>
      <c r="D374" s="663" t="s">
        <v>2636</v>
      </c>
      <c r="E374" s="662" t="s">
        <v>5173</v>
      </c>
      <c r="F374" s="663" t="s">
        <v>5174</v>
      </c>
      <c r="G374" s="662" t="s">
        <v>4617</v>
      </c>
      <c r="H374" s="662" t="s">
        <v>4618</v>
      </c>
      <c r="I374" s="664">
        <v>0.71</v>
      </c>
      <c r="J374" s="664">
        <v>600</v>
      </c>
      <c r="K374" s="665">
        <v>426</v>
      </c>
    </row>
    <row r="375" spans="1:11" ht="14.4" customHeight="1" x14ac:dyDescent="0.3">
      <c r="A375" s="660" t="s">
        <v>566</v>
      </c>
      <c r="B375" s="661" t="s">
        <v>567</v>
      </c>
      <c r="C375" s="662" t="s">
        <v>585</v>
      </c>
      <c r="D375" s="663" t="s">
        <v>2636</v>
      </c>
      <c r="E375" s="662" t="s">
        <v>5175</v>
      </c>
      <c r="F375" s="663" t="s">
        <v>5176</v>
      </c>
      <c r="G375" s="662" t="s">
        <v>4859</v>
      </c>
      <c r="H375" s="662" t="s">
        <v>4860</v>
      </c>
      <c r="I375" s="664">
        <v>290.2261597044444</v>
      </c>
      <c r="J375" s="664">
        <v>6</v>
      </c>
      <c r="K375" s="665">
        <v>1962.1216080133331</v>
      </c>
    </row>
    <row r="376" spans="1:11" ht="14.4" customHeight="1" x14ac:dyDescent="0.3">
      <c r="A376" s="660" t="s">
        <v>566</v>
      </c>
      <c r="B376" s="661" t="s">
        <v>567</v>
      </c>
      <c r="C376" s="662" t="s">
        <v>585</v>
      </c>
      <c r="D376" s="663" t="s">
        <v>2636</v>
      </c>
      <c r="E376" s="662" t="s">
        <v>5175</v>
      </c>
      <c r="F376" s="663" t="s">
        <v>5176</v>
      </c>
      <c r="G376" s="662" t="s">
        <v>4861</v>
      </c>
      <c r="H376" s="662" t="s">
        <v>4862</v>
      </c>
      <c r="I376" s="664">
        <v>45.34</v>
      </c>
      <c r="J376" s="664">
        <v>20</v>
      </c>
      <c r="K376" s="665">
        <v>906.8</v>
      </c>
    </row>
    <row r="377" spans="1:11" ht="14.4" customHeight="1" x14ac:dyDescent="0.3">
      <c r="A377" s="660" t="s">
        <v>566</v>
      </c>
      <c r="B377" s="661" t="s">
        <v>567</v>
      </c>
      <c r="C377" s="662" t="s">
        <v>585</v>
      </c>
      <c r="D377" s="663" t="s">
        <v>2636</v>
      </c>
      <c r="E377" s="662" t="s">
        <v>5175</v>
      </c>
      <c r="F377" s="663" t="s">
        <v>5176</v>
      </c>
      <c r="G377" s="662" t="s">
        <v>4863</v>
      </c>
      <c r="H377" s="662" t="s">
        <v>4864</v>
      </c>
      <c r="I377" s="664">
        <v>1815</v>
      </c>
      <c r="J377" s="664">
        <v>35</v>
      </c>
      <c r="K377" s="665">
        <v>63525</v>
      </c>
    </row>
    <row r="378" spans="1:11" ht="14.4" customHeight="1" x14ac:dyDescent="0.3">
      <c r="A378" s="660" t="s">
        <v>566</v>
      </c>
      <c r="B378" s="661" t="s">
        <v>567</v>
      </c>
      <c r="C378" s="662" t="s">
        <v>585</v>
      </c>
      <c r="D378" s="663" t="s">
        <v>2636</v>
      </c>
      <c r="E378" s="662" t="s">
        <v>5175</v>
      </c>
      <c r="F378" s="663" t="s">
        <v>5176</v>
      </c>
      <c r="G378" s="662" t="s">
        <v>4865</v>
      </c>
      <c r="H378" s="662" t="s">
        <v>4866</v>
      </c>
      <c r="I378" s="664">
        <v>5566</v>
      </c>
      <c r="J378" s="664">
        <v>1</v>
      </c>
      <c r="K378" s="665">
        <v>5566</v>
      </c>
    </row>
    <row r="379" spans="1:11" ht="14.4" customHeight="1" x14ac:dyDescent="0.3">
      <c r="A379" s="660" t="s">
        <v>566</v>
      </c>
      <c r="B379" s="661" t="s">
        <v>567</v>
      </c>
      <c r="C379" s="662" t="s">
        <v>585</v>
      </c>
      <c r="D379" s="663" t="s">
        <v>2636</v>
      </c>
      <c r="E379" s="662" t="s">
        <v>5175</v>
      </c>
      <c r="F379" s="663" t="s">
        <v>5176</v>
      </c>
      <c r="G379" s="662" t="s">
        <v>4867</v>
      </c>
      <c r="H379" s="662" t="s">
        <v>4868</v>
      </c>
      <c r="I379" s="664">
        <v>2724</v>
      </c>
      <c r="J379" s="664">
        <v>1</v>
      </c>
      <c r="K379" s="665">
        <v>2724</v>
      </c>
    </row>
    <row r="380" spans="1:11" ht="14.4" customHeight="1" x14ac:dyDescent="0.3">
      <c r="A380" s="660" t="s">
        <v>566</v>
      </c>
      <c r="B380" s="661" t="s">
        <v>567</v>
      </c>
      <c r="C380" s="662" t="s">
        <v>585</v>
      </c>
      <c r="D380" s="663" t="s">
        <v>2636</v>
      </c>
      <c r="E380" s="662" t="s">
        <v>5175</v>
      </c>
      <c r="F380" s="663" t="s">
        <v>5176</v>
      </c>
      <c r="G380" s="662" t="s">
        <v>4869</v>
      </c>
      <c r="H380" s="662" t="s">
        <v>4870</v>
      </c>
      <c r="I380" s="664">
        <v>16722</v>
      </c>
      <c r="J380" s="664">
        <v>2</v>
      </c>
      <c r="K380" s="665">
        <v>33444</v>
      </c>
    </row>
    <row r="381" spans="1:11" ht="14.4" customHeight="1" x14ac:dyDescent="0.3">
      <c r="A381" s="660" t="s">
        <v>566</v>
      </c>
      <c r="B381" s="661" t="s">
        <v>567</v>
      </c>
      <c r="C381" s="662" t="s">
        <v>585</v>
      </c>
      <c r="D381" s="663" t="s">
        <v>2636</v>
      </c>
      <c r="E381" s="662" t="s">
        <v>5175</v>
      </c>
      <c r="F381" s="663" t="s">
        <v>5176</v>
      </c>
      <c r="G381" s="662" t="s">
        <v>4871</v>
      </c>
      <c r="H381" s="662" t="s">
        <v>4872</v>
      </c>
      <c r="I381" s="664">
        <v>1512</v>
      </c>
      <c r="J381" s="664">
        <v>1</v>
      </c>
      <c r="K381" s="665">
        <v>1512</v>
      </c>
    </row>
    <row r="382" spans="1:11" ht="14.4" customHeight="1" x14ac:dyDescent="0.3">
      <c r="A382" s="660" t="s">
        <v>566</v>
      </c>
      <c r="B382" s="661" t="s">
        <v>567</v>
      </c>
      <c r="C382" s="662" t="s">
        <v>4433</v>
      </c>
      <c r="D382" s="663" t="s">
        <v>5181</v>
      </c>
      <c r="E382" s="662" t="s">
        <v>5163</v>
      </c>
      <c r="F382" s="663" t="s">
        <v>5164</v>
      </c>
      <c r="G382" s="662" t="s">
        <v>4873</v>
      </c>
      <c r="H382" s="662" t="s">
        <v>4874</v>
      </c>
      <c r="I382" s="664">
        <v>631.92999999999995</v>
      </c>
      <c r="J382" s="664">
        <v>24</v>
      </c>
      <c r="K382" s="665">
        <v>15166.2</v>
      </c>
    </row>
    <row r="383" spans="1:11" ht="14.4" customHeight="1" x14ac:dyDescent="0.3">
      <c r="A383" s="660" t="s">
        <v>566</v>
      </c>
      <c r="B383" s="661" t="s">
        <v>567</v>
      </c>
      <c r="C383" s="662" t="s">
        <v>4433</v>
      </c>
      <c r="D383" s="663" t="s">
        <v>5181</v>
      </c>
      <c r="E383" s="662" t="s">
        <v>5163</v>
      </c>
      <c r="F383" s="663" t="s">
        <v>5164</v>
      </c>
      <c r="G383" s="662" t="s">
        <v>4875</v>
      </c>
      <c r="H383" s="662" t="s">
        <v>4876</v>
      </c>
      <c r="I383" s="664">
        <v>78.650000000000006</v>
      </c>
      <c r="J383" s="664">
        <v>50</v>
      </c>
      <c r="K383" s="665">
        <v>3932.5</v>
      </c>
    </row>
    <row r="384" spans="1:11" ht="14.4" customHeight="1" x14ac:dyDescent="0.3">
      <c r="A384" s="660" t="s">
        <v>566</v>
      </c>
      <c r="B384" s="661" t="s">
        <v>567</v>
      </c>
      <c r="C384" s="662" t="s">
        <v>4433</v>
      </c>
      <c r="D384" s="663" t="s">
        <v>5181</v>
      </c>
      <c r="E384" s="662" t="s">
        <v>5163</v>
      </c>
      <c r="F384" s="663" t="s">
        <v>5164</v>
      </c>
      <c r="G384" s="662" t="s">
        <v>4877</v>
      </c>
      <c r="H384" s="662" t="s">
        <v>4878</v>
      </c>
      <c r="I384" s="664">
        <v>3636.35</v>
      </c>
      <c r="J384" s="664">
        <v>20</v>
      </c>
      <c r="K384" s="665">
        <v>72727.05</v>
      </c>
    </row>
    <row r="385" spans="1:11" ht="14.4" customHeight="1" x14ac:dyDescent="0.3">
      <c r="A385" s="660" t="s">
        <v>566</v>
      </c>
      <c r="B385" s="661" t="s">
        <v>567</v>
      </c>
      <c r="C385" s="662" t="s">
        <v>4433</v>
      </c>
      <c r="D385" s="663" t="s">
        <v>5181</v>
      </c>
      <c r="E385" s="662" t="s">
        <v>5163</v>
      </c>
      <c r="F385" s="663" t="s">
        <v>5164</v>
      </c>
      <c r="G385" s="662" t="s">
        <v>4879</v>
      </c>
      <c r="H385" s="662" t="s">
        <v>4880</v>
      </c>
      <c r="I385" s="664">
        <v>173.88</v>
      </c>
      <c r="J385" s="664">
        <v>10</v>
      </c>
      <c r="K385" s="665">
        <v>1738.8</v>
      </c>
    </row>
    <row r="386" spans="1:11" ht="14.4" customHeight="1" x14ac:dyDescent="0.3">
      <c r="A386" s="660" t="s">
        <v>566</v>
      </c>
      <c r="B386" s="661" t="s">
        <v>567</v>
      </c>
      <c r="C386" s="662" t="s">
        <v>4433</v>
      </c>
      <c r="D386" s="663" t="s">
        <v>5181</v>
      </c>
      <c r="E386" s="662" t="s">
        <v>5167</v>
      </c>
      <c r="F386" s="663" t="s">
        <v>5168</v>
      </c>
      <c r="G386" s="662" t="s">
        <v>4881</v>
      </c>
      <c r="H386" s="662" t="s">
        <v>4882</v>
      </c>
      <c r="I386" s="664">
        <v>6715.5</v>
      </c>
      <c r="J386" s="664">
        <v>18</v>
      </c>
      <c r="K386" s="665">
        <v>120879</v>
      </c>
    </row>
    <row r="387" spans="1:11" ht="14.4" customHeight="1" x14ac:dyDescent="0.3">
      <c r="A387" s="660" t="s">
        <v>566</v>
      </c>
      <c r="B387" s="661" t="s">
        <v>567</v>
      </c>
      <c r="C387" s="662" t="s">
        <v>591</v>
      </c>
      <c r="D387" s="663" t="s">
        <v>5182</v>
      </c>
      <c r="E387" s="662" t="s">
        <v>5175</v>
      </c>
      <c r="F387" s="663" t="s">
        <v>5176</v>
      </c>
      <c r="G387" s="662" t="s">
        <v>4883</v>
      </c>
      <c r="H387" s="662" t="s">
        <v>4884</v>
      </c>
      <c r="I387" s="664">
        <v>243.74779041863812</v>
      </c>
      <c r="J387" s="664">
        <v>3</v>
      </c>
      <c r="K387" s="665">
        <v>731.24337125591433</v>
      </c>
    </row>
    <row r="388" spans="1:11" ht="14.4" customHeight="1" x14ac:dyDescent="0.3">
      <c r="A388" s="660" t="s">
        <v>566</v>
      </c>
      <c r="B388" s="661" t="s">
        <v>567</v>
      </c>
      <c r="C388" s="662" t="s">
        <v>591</v>
      </c>
      <c r="D388" s="663" t="s">
        <v>5182</v>
      </c>
      <c r="E388" s="662" t="s">
        <v>5175</v>
      </c>
      <c r="F388" s="663" t="s">
        <v>5176</v>
      </c>
      <c r="G388" s="662" t="s">
        <v>4885</v>
      </c>
      <c r="H388" s="662" t="s">
        <v>4886</v>
      </c>
      <c r="I388" s="664">
        <v>169.38</v>
      </c>
      <c r="J388" s="664">
        <v>3</v>
      </c>
      <c r="K388" s="665">
        <v>508.13</v>
      </c>
    </row>
    <row r="389" spans="1:11" ht="14.4" customHeight="1" x14ac:dyDescent="0.3">
      <c r="A389" s="660" t="s">
        <v>566</v>
      </c>
      <c r="B389" s="661" t="s">
        <v>567</v>
      </c>
      <c r="C389" s="662" t="s">
        <v>591</v>
      </c>
      <c r="D389" s="663" t="s">
        <v>5182</v>
      </c>
      <c r="E389" s="662" t="s">
        <v>5175</v>
      </c>
      <c r="F389" s="663" t="s">
        <v>5176</v>
      </c>
      <c r="G389" s="662" t="s">
        <v>4887</v>
      </c>
      <c r="H389" s="662" t="s">
        <v>4888</v>
      </c>
      <c r="I389" s="664">
        <v>597.79999999999995</v>
      </c>
      <c r="J389" s="664">
        <v>3</v>
      </c>
      <c r="K389" s="665">
        <v>1793.4</v>
      </c>
    </row>
    <row r="390" spans="1:11" ht="14.4" customHeight="1" x14ac:dyDescent="0.3">
      <c r="A390" s="660" t="s">
        <v>566</v>
      </c>
      <c r="B390" s="661" t="s">
        <v>567</v>
      </c>
      <c r="C390" s="662" t="s">
        <v>591</v>
      </c>
      <c r="D390" s="663" t="s">
        <v>5182</v>
      </c>
      <c r="E390" s="662" t="s">
        <v>5175</v>
      </c>
      <c r="F390" s="663" t="s">
        <v>5176</v>
      </c>
      <c r="G390" s="662" t="s">
        <v>4889</v>
      </c>
      <c r="H390" s="662" t="s">
        <v>4890</v>
      </c>
      <c r="I390" s="664">
        <v>551.76</v>
      </c>
      <c r="J390" s="664">
        <v>20</v>
      </c>
      <c r="K390" s="665">
        <v>11035.2</v>
      </c>
    </row>
    <row r="391" spans="1:11" ht="14.4" customHeight="1" x14ac:dyDescent="0.3">
      <c r="A391" s="660" t="s">
        <v>566</v>
      </c>
      <c r="B391" s="661" t="s">
        <v>567</v>
      </c>
      <c r="C391" s="662" t="s">
        <v>591</v>
      </c>
      <c r="D391" s="663" t="s">
        <v>5182</v>
      </c>
      <c r="E391" s="662" t="s">
        <v>5175</v>
      </c>
      <c r="F391" s="663" t="s">
        <v>5176</v>
      </c>
      <c r="G391" s="662" t="s">
        <v>4891</v>
      </c>
      <c r="H391" s="662" t="s">
        <v>4892</v>
      </c>
      <c r="I391" s="664">
        <v>24.1</v>
      </c>
      <c r="J391" s="664">
        <v>20</v>
      </c>
      <c r="K391" s="665">
        <v>482</v>
      </c>
    </row>
    <row r="392" spans="1:11" ht="14.4" customHeight="1" x14ac:dyDescent="0.3">
      <c r="A392" s="660" t="s">
        <v>566</v>
      </c>
      <c r="B392" s="661" t="s">
        <v>567</v>
      </c>
      <c r="C392" s="662" t="s">
        <v>591</v>
      </c>
      <c r="D392" s="663" t="s">
        <v>5182</v>
      </c>
      <c r="E392" s="662" t="s">
        <v>5175</v>
      </c>
      <c r="F392" s="663" t="s">
        <v>5176</v>
      </c>
      <c r="G392" s="662" t="s">
        <v>4893</v>
      </c>
      <c r="H392" s="662" t="s">
        <v>4894</v>
      </c>
      <c r="I392" s="664">
        <v>14169.1</v>
      </c>
      <c r="J392" s="664">
        <v>1</v>
      </c>
      <c r="K392" s="665">
        <v>14169.1</v>
      </c>
    </row>
    <row r="393" spans="1:11" ht="14.4" customHeight="1" x14ac:dyDescent="0.3">
      <c r="A393" s="660" t="s">
        <v>566</v>
      </c>
      <c r="B393" s="661" t="s">
        <v>567</v>
      </c>
      <c r="C393" s="662" t="s">
        <v>591</v>
      </c>
      <c r="D393" s="663" t="s">
        <v>5182</v>
      </c>
      <c r="E393" s="662" t="s">
        <v>5175</v>
      </c>
      <c r="F393" s="663" t="s">
        <v>5176</v>
      </c>
      <c r="G393" s="662" t="s">
        <v>4895</v>
      </c>
      <c r="H393" s="662" t="s">
        <v>4896</v>
      </c>
      <c r="I393" s="664">
        <v>98.416666666666671</v>
      </c>
      <c r="J393" s="664">
        <v>10</v>
      </c>
      <c r="K393" s="665">
        <v>996.98</v>
      </c>
    </row>
    <row r="394" spans="1:11" ht="14.4" customHeight="1" x14ac:dyDescent="0.3">
      <c r="A394" s="660" t="s">
        <v>566</v>
      </c>
      <c r="B394" s="661" t="s">
        <v>567</v>
      </c>
      <c r="C394" s="662" t="s">
        <v>591</v>
      </c>
      <c r="D394" s="663" t="s">
        <v>5182</v>
      </c>
      <c r="E394" s="662" t="s">
        <v>5175</v>
      </c>
      <c r="F394" s="663" t="s">
        <v>5176</v>
      </c>
      <c r="G394" s="662" t="s">
        <v>4897</v>
      </c>
      <c r="H394" s="662" t="s">
        <v>4898</v>
      </c>
      <c r="I394" s="664">
        <v>5822.66</v>
      </c>
      <c r="J394" s="664">
        <v>2</v>
      </c>
      <c r="K394" s="665">
        <v>11645.33</v>
      </c>
    </row>
    <row r="395" spans="1:11" ht="14.4" customHeight="1" x14ac:dyDescent="0.3">
      <c r="A395" s="660" t="s">
        <v>566</v>
      </c>
      <c r="B395" s="661" t="s">
        <v>567</v>
      </c>
      <c r="C395" s="662" t="s">
        <v>591</v>
      </c>
      <c r="D395" s="663" t="s">
        <v>5182</v>
      </c>
      <c r="E395" s="662" t="s">
        <v>5175</v>
      </c>
      <c r="F395" s="663" t="s">
        <v>5176</v>
      </c>
      <c r="G395" s="662" t="s">
        <v>4899</v>
      </c>
      <c r="H395" s="662" t="s">
        <v>4900</v>
      </c>
      <c r="I395" s="664">
        <v>14290.1</v>
      </c>
      <c r="J395" s="664">
        <v>2</v>
      </c>
      <c r="K395" s="665">
        <v>28580.2</v>
      </c>
    </row>
    <row r="396" spans="1:11" ht="14.4" customHeight="1" x14ac:dyDescent="0.3">
      <c r="A396" s="660" t="s">
        <v>566</v>
      </c>
      <c r="B396" s="661" t="s">
        <v>567</v>
      </c>
      <c r="C396" s="662" t="s">
        <v>591</v>
      </c>
      <c r="D396" s="663" t="s">
        <v>5182</v>
      </c>
      <c r="E396" s="662" t="s">
        <v>5175</v>
      </c>
      <c r="F396" s="663" t="s">
        <v>5176</v>
      </c>
      <c r="G396" s="662" t="s">
        <v>4901</v>
      </c>
      <c r="H396" s="662" t="s">
        <v>4902</v>
      </c>
      <c r="I396" s="664">
        <v>457.38</v>
      </c>
      <c r="J396" s="664">
        <v>10</v>
      </c>
      <c r="K396" s="665">
        <v>4573.8</v>
      </c>
    </row>
    <row r="397" spans="1:11" ht="14.4" customHeight="1" x14ac:dyDescent="0.3">
      <c r="A397" s="660" t="s">
        <v>566</v>
      </c>
      <c r="B397" s="661" t="s">
        <v>567</v>
      </c>
      <c r="C397" s="662" t="s">
        <v>591</v>
      </c>
      <c r="D397" s="663" t="s">
        <v>5182</v>
      </c>
      <c r="E397" s="662" t="s">
        <v>5175</v>
      </c>
      <c r="F397" s="663" t="s">
        <v>5176</v>
      </c>
      <c r="G397" s="662" t="s">
        <v>4903</v>
      </c>
      <c r="H397" s="662" t="s">
        <v>4904</v>
      </c>
      <c r="I397" s="664">
        <v>14088</v>
      </c>
      <c r="J397" s="664">
        <v>1</v>
      </c>
      <c r="K397" s="665">
        <v>14088</v>
      </c>
    </row>
    <row r="398" spans="1:11" ht="14.4" customHeight="1" x14ac:dyDescent="0.3">
      <c r="A398" s="660" t="s">
        <v>566</v>
      </c>
      <c r="B398" s="661" t="s">
        <v>567</v>
      </c>
      <c r="C398" s="662" t="s">
        <v>591</v>
      </c>
      <c r="D398" s="663" t="s">
        <v>5182</v>
      </c>
      <c r="E398" s="662" t="s">
        <v>5175</v>
      </c>
      <c r="F398" s="663" t="s">
        <v>5176</v>
      </c>
      <c r="G398" s="662" t="s">
        <v>4905</v>
      </c>
      <c r="H398" s="662" t="s">
        <v>4906</v>
      </c>
      <c r="I398" s="664">
        <v>14411.1</v>
      </c>
      <c r="J398" s="664">
        <v>1</v>
      </c>
      <c r="K398" s="665">
        <v>14411.1</v>
      </c>
    </row>
    <row r="399" spans="1:11" ht="14.4" customHeight="1" x14ac:dyDescent="0.3">
      <c r="A399" s="660" t="s">
        <v>566</v>
      </c>
      <c r="B399" s="661" t="s">
        <v>567</v>
      </c>
      <c r="C399" s="662" t="s">
        <v>591</v>
      </c>
      <c r="D399" s="663" t="s">
        <v>5182</v>
      </c>
      <c r="E399" s="662" t="s">
        <v>5175</v>
      </c>
      <c r="F399" s="663" t="s">
        <v>5176</v>
      </c>
      <c r="G399" s="662" t="s">
        <v>4907</v>
      </c>
      <c r="H399" s="662" t="s">
        <v>4908</v>
      </c>
      <c r="I399" s="664">
        <v>30129</v>
      </c>
      <c r="J399" s="664">
        <v>1</v>
      </c>
      <c r="K399" s="665">
        <v>30129</v>
      </c>
    </row>
    <row r="400" spans="1:11" ht="14.4" customHeight="1" x14ac:dyDescent="0.3">
      <c r="A400" s="660" t="s">
        <v>566</v>
      </c>
      <c r="B400" s="661" t="s">
        <v>567</v>
      </c>
      <c r="C400" s="662" t="s">
        <v>591</v>
      </c>
      <c r="D400" s="663" t="s">
        <v>5182</v>
      </c>
      <c r="E400" s="662" t="s">
        <v>5175</v>
      </c>
      <c r="F400" s="663" t="s">
        <v>5176</v>
      </c>
      <c r="G400" s="662" t="s">
        <v>4909</v>
      </c>
      <c r="H400" s="662" t="s">
        <v>4910</v>
      </c>
      <c r="I400" s="664">
        <v>14169.1</v>
      </c>
      <c r="J400" s="664">
        <v>1</v>
      </c>
      <c r="K400" s="665">
        <v>14169.1</v>
      </c>
    </row>
    <row r="401" spans="1:11" ht="14.4" customHeight="1" x14ac:dyDescent="0.3">
      <c r="A401" s="660" t="s">
        <v>566</v>
      </c>
      <c r="B401" s="661" t="s">
        <v>567</v>
      </c>
      <c r="C401" s="662" t="s">
        <v>591</v>
      </c>
      <c r="D401" s="663" t="s">
        <v>5182</v>
      </c>
      <c r="E401" s="662" t="s">
        <v>5175</v>
      </c>
      <c r="F401" s="663" t="s">
        <v>5176</v>
      </c>
      <c r="G401" s="662" t="s">
        <v>4911</v>
      </c>
      <c r="H401" s="662" t="s">
        <v>4912</v>
      </c>
      <c r="I401" s="664">
        <v>8535</v>
      </c>
      <c r="J401" s="664">
        <v>2</v>
      </c>
      <c r="K401" s="665">
        <v>17070</v>
      </c>
    </row>
    <row r="402" spans="1:11" ht="14.4" customHeight="1" x14ac:dyDescent="0.3">
      <c r="A402" s="660" t="s">
        <v>566</v>
      </c>
      <c r="B402" s="661" t="s">
        <v>567</v>
      </c>
      <c r="C402" s="662" t="s">
        <v>591</v>
      </c>
      <c r="D402" s="663" t="s">
        <v>5182</v>
      </c>
      <c r="E402" s="662" t="s">
        <v>5175</v>
      </c>
      <c r="F402" s="663" t="s">
        <v>5176</v>
      </c>
      <c r="G402" s="662" t="s">
        <v>4913</v>
      </c>
      <c r="H402" s="662" t="s">
        <v>4914</v>
      </c>
      <c r="I402" s="664">
        <v>30129</v>
      </c>
      <c r="J402" s="664">
        <v>1</v>
      </c>
      <c r="K402" s="665">
        <v>30129</v>
      </c>
    </row>
    <row r="403" spans="1:11" ht="14.4" customHeight="1" x14ac:dyDescent="0.3">
      <c r="A403" s="660" t="s">
        <v>566</v>
      </c>
      <c r="B403" s="661" t="s">
        <v>567</v>
      </c>
      <c r="C403" s="662" t="s">
        <v>591</v>
      </c>
      <c r="D403" s="663" t="s">
        <v>5182</v>
      </c>
      <c r="E403" s="662" t="s">
        <v>5175</v>
      </c>
      <c r="F403" s="663" t="s">
        <v>5176</v>
      </c>
      <c r="G403" s="662" t="s">
        <v>4915</v>
      </c>
      <c r="H403" s="662" t="s">
        <v>4916</v>
      </c>
      <c r="I403" s="664">
        <v>22385</v>
      </c>
      <c r="J403" s="664">
        <v>1</v>
      </c>
      <c r="K403" s="665">
        <v>22385</v>
      </c>
    </row>
    <row r="404" spans="1:11" ht="14.4" customHeight="1" x14ac:dyDescent="0.3">
      <c r="A404" s="660" t="s">
        <v>566</v>
      </c>
      <c r="B404" s="661" t="s">
        <v>567</v>
      </c>
      <c r="C404" s="662" t="s">
        <v>591</v>
      </c>
      <c r="D404" s="663" t="s">
        <v>5182</v>
      </c>
      <c r="E404" s="662" t="s">
        <v>5175</v>
      </c>
      <c r="F404" s="663" t="s">
        <v>5176</v>
      </c>
      <c r="G404" s="662" t="s">
        <v>4917</v>
      </c>
      <c r="H404" s="662" t="s">
        <v>4918</v>
      </c>
      <c r="I404" s="664">
        <v>14088</v>
      </c>
      <c r="J404" s="664">
        <v>1</v>
      </c>
      <c r="K404" s="665">
        <v>14088</v>
      </c>
    </row>
    <row r="405" spans="1:11" ht="14.4" customHeight="1" x14ac:dyDescent="0.3">
      <c r="A405" s="660" t="s">
        <v>566</v>
      </c>
      <c r="B405" s="661" t="s">
        <v>567</v>
      </c>
      <c r="C405" s="662" t="s">
        <v>591</v>
      </c>
      <c r="D405" s="663" t="s">
        <v>5182</v>
      </c>
      <c r="E405" s="662" t="s">
        <v>5175</v>
      </c>
      <c r="F405" s="663" t="s">
        <v>5176</v>
      </c>
      <c r="G405" s="662" t="s">
        <v>4919</v>
      </c>
      <c r="H405" s="662" t="s">
        <v>4920</v>
      </c>
      <c r="I405" s="664">
        <v>12221</v>
      </c>
      <c r="J405" s="664">
        <v>2</v>
      </c>
      <c r="K405" s="665">
        <v>24442</v>
      </c>
    </row>
    <row r="406" spans="1:11" ht="14.4" customHeight="1" x14ac:dyDescent="0.3">
      <c r="A406" s="660" t="s">
        <v>566</v>
      </c>
      <c r="B406" s="661" t="s">
        <v>567</v>
      </c>
      <c r="C406" s="662" t="s">
        <v>591</v>
      </c>
      <c r="D406" s="663" t="s">
        <v>5182</v>
      </c>
      <c r="E406" s="662" t="s">
        <v>5175</v>
      </c>
      <c r="F406" s="663" t="s">
        <v>5176</v>
      </c>
      <c r="G406" s="662" t="s">
        <v>4921</v>
      </c>
      <c r="H406" s="662" t="s">
        <v>4922</v>
      </c>
      <c r="I406" s="664">
        <v>14088</v>
      </c>
      <c r="J406" s="664">
        <v>1</v>
      </c>
      <c r="K406" s="665">
        <v>14088</v>
      </c>
    </row>
    <row r="407" spans="1:11" ht="14.4" customHeight="1" x14ac:dyDescent="0.3">
      <c r="A407" s="660" t="s">
        <v>566</v>
      </c>
      <c r="B407" s="661" t="s">
        <v>567</v>
      </c>
      <c r="C407" s="662" t="s">
        <v>591</v>
      </c>
      <c r="D407" s="663" t="s">
        <v>5182</v>
      </c>
      <c r="E407" s="662" t="s">
        <v>5175</v>
      </c>
      <c r="F407" s="663" t="s">
        <v>5176</v>
      </c>
      <c r="G407" s="662" t="s">
        <v>4923</v>
      </c>
      <c r="H407" s="662" t="s">
        <v>4924</v>
      </c>
      <c r="I407" s="664">
        <v>5822.67</v>
      </c>
      <c r="J407" s="664">
        <v>1</v>
      </c>
      <c r="K407" s="665">
        <v>5822.67</v>
      </c>
    </row>
    <row r="408" spans="1:11" ht="14.4" customHeight="1" x14ac:dyDescent="0.3">
      <c r="A408" s="660" t="s">
        <v>566</v>
      </c>
      <c r="B408" s="661" t="s">
        <v>567</v>
      </c>
      <c r="C408" s="662" t="s">
        <v>591</v>
      </c>
      <c r="D408" s="663" t="s">
        <v>5182</v>
      </c>
      <c r="E408" s="662" t="s">
        <v>5175</v>
      </c>
      <c r="F408" s="663" t="s">
        <v>5176</v>
      </c>
      <c r="G408" s="662" t="s">
        <v>4925</v>
      </c>
      <c r="H408" s="662" t="s">
        <v>4926</v>
      </c>
      <c r="I408" s="664">
        <v>2559</v>
      </c>
      <c r="J408" s="664">
        <v>1</v>
      </c>
      <c r="K408" s="665">
        <v>2559</v>
      </c>
    </row>
    <row r="409" spans="1:11" ht="14.4" customHeight="1" x14ac:dyDescent="0.3">
      <c r="A409" s="660" t="s">
        <v>566</v>
      </c>
      <c r="B409" s="661" t="s">
        <v>567</v>
      </c>
      <c r="C409" s="662" t="s">
        <v>591</v>
      </c>
      <c r="D409" s="663" t="s">
        <v>5182</v>
      </c>
      <c r="E409" s="662" t="s">
        <v>5175</v>
      </c>
      <c r="F409" s="663" t="s">
        <v>5176</v>
      </c>
      <c r="G409" s="662" t="s">
        <v>4927</v>
      </c>
      <c r="H409" s="662" t="s">
        <v>4928</v>
      </c>
      <c r="I409" s="664">
        <v>14169.1</v>
      </c>
      <c r="J409" s="664">
        <v>1</v>
      </c>
      <c r="K409" s="665">
        <v>14169.1</v>
      </c>
    </row>
    <row r="410" spans="1:11" ht="14.4" customHeight="1" x14ac:dyDescent="0.3">
      <c r="A410" s="660" t="s">
        <v>566</v>
      </c>
      <c r="B410" s="661" t="s">
        <v>567</v>
      </c>
      <c r="C410" s="662" t="s">
        <v>591</v>
      </c>
      <c r="D410" s="663" t="s">
        <v>5182</v>
      </c>
      <c r="E410" s="662" t="s">
        <v>5175</v>
      </c>
      <c r="F410" s="663" t="s">
        <v>5176</v>
      </c>
      <c r="G410" s="662" t="s">
        <v>4929</v>
      </c>
      <c r="H410" s="662" t="s">
        <v>4930</v>
      </c>
      <c r="I410" s="664">
        <v>14290.1</v>
      </c>
      <c r="J410" s="664">
        <v>2</v>
      </c>
      <c r="K410" s="665">
        <v>28580.2</v>
      </c>
    </row>
    <row r="411" spans="1:11" ht="14.4" customHeight="1" x14ac:dyDescent="0.3">
      <c r="A411" s="660" t="s">
        <v>566</v>
      </c>
      <c r="B411" s="661" t="s">
        <v>567</v>
      </c>
      <c r="C411" s="662" t="s">
        <v>591</v>
      </c>
      <c r="D411" s="663" t="s">
        <v>5182</v>
      </c>
      <c r="E411" s="662" t="s">
        <v>5175</v>
      </c>
      <c r="F411" s="663" t="s">
        <v>5176</v>
      </c>
      <c r="G411" s="662" t="s">
        <v>4931</v>
      </c>
      <c r="H411" s="662" t="s">
        <v>4932</v>
      </c>
      <c r="I411" s="664">
        <v>14169.1</v>
      </c>
      <c r="J411" s="664">
        <v>1</v>
      </c>
      <c r="K411" s="665">
        <v>14169.1</v>
      </c>
    </row>
    <row r="412" spans="1:11" ht="14.4" customHeight="1" x14ac:dyDescent="0.3">
      <c r="A412" s="660" t="s">
        <v>566</v>
      </c>
      <c r="B412" s="661" t="s">
        <v>567</v>
      </c>
      <c r="C412" s="662" t="s">
        <v>591</v>
      </c>
      <c r="D412" s="663" t="s">
        <v>5182</v>
      </c>
      <c r="E412" s="662" t="s">
        <v>5175</v>
      </c>
      <c r="F412" s="663" t="s">
        <v>5176</v>
      </c>
      <c r="G412" s="662" t="s">
        <v>4933</v>
      </c>
      <c r="H412" s="662" t="s">
        <v>4934</v>
      </c>
      <c r="I412" s="664">
        <v>26879.79</v>
      </c>
      <c r="J412" s="664">
        <v>1</v>
      </c>
      <c r="K412" s="665">
        <v>26879.79</v>
      </c>
    </row>
    <row r="413" spans="1:11" ht="14.4" customHeight="1" x14ac:dyDescent="0.3">
      <c r="A413" s="660" t="s">
        <v>566</v>
      </c>
      <c r="B413" s="661" t="s">
        <v>567</v>
      </c>
      <c r="C413" s="662" t="s">
        <v>591</v>
      </c>
      <c r="D413" s="663" t="s">
        <v>5182</v>
      </c>
      <c r="E413" s="662" t="s">
        <v>5175</v>
      </c>
      <c r="F413" s="663" t="s">
        <v>5176</v>
      </c>
      <c r="G413" s="662" t="s">
        <v>4935</v>
      </c>
      <c r="H413" s="662" t="s">
        <v>4936</v>
      </c>
      <c r="I413" s="664">
        <v>14087.6</v>
      </c>
      <c r="J413" s="664">
        <v>2</v>
      </c>
      <c r="K413" s="665">
        <v>28175.21</v>
      </c>
    </row>
    <row r="414" spans="1:11" ht="14.4" customHeight="1" x14ac:dyDescent="0.3">
      <c r="A414" s="660" t="s">
        <v>566</v>
      </c>
      <c r="B414" s="661" t="s">
        <v>567</v>
      </c>
      <c r="C414" s="662" t="s">
        <v>594</v>
      </c>
      <c r="D414" s="663" t="s">
        <v>5183</v>
      </c>
      <c r="E414" s="662" t="s">
        <v>5175</v>
      </c>
      <c r="F414" s="663" t="s">
        <v>5176</v>
      </c>
      <c r="G414" s="662" t="s">
        <v>4937</v>
      </c>
      <c r="H414" s="662" t="s">
        <v>4938</v>
      </c>
      <c r="I414" s="664">
        <v>267.29137387888886</v>
      </c>
      <c r="J414" s="664">
        <v>1</v>
      </c>
      <c r="K414" s="665">
        <v>267.29137387888886</v>
      </c>
    </row>
    <row r="415" spans="1:11" ht="14.4" customHeight="1" x14ac:dyDescent="0.3">
      <c r="A415" s="660" t="s">
        <v>566</v>
      </c>
      <c r="B415" s="661" t="s">
        <v>567</v>
      </c>
      <c r="C415" s="662" t="s">
        <v>594</v>
      </c>
      <c r="D415" s="663" t="s">
        <v>5183</v>
      </c>
      <c r="E415" s="662" t="s">
        <v>5175</v>
      </c>
      <c r="F415" s="663" t="s">
        <v>5176</v>
      </c>
      <c r="G415" s="662" t="s">
        <v>4939</v>
      </c>
      <c r="H415" s="662" t="s">
        <v>4940</v>
      </c>
      <c r="I415" s="664">
        <v>257.39368690387198</v>
      </c>
      <c r="J415" s="664">
        <v>4</v>
      </c>
      <c r="K415" s="665">
        <v>1029.5747476154879</v>
      </c>
    </row>
    <row r="416" spans="1:11" ht="14.4" customHeight="1" x14ac:dyDescent="0.3">
      <c r="A416" s="660" t="s">
        <v>566</v>
      </c>
      <c r="B416" s="661" t="s">
        <v>567</v>
      </c>
      <c r="C416" s="662" t="s">
        <v>594</v>
      </c>
      <c r="D416" s="663" t="s">
        <v>5183</v>
      </c>
      <c r="E416" s="662" t="s">
        <v>5175</v>
      </c>
      <c r="F416" s="663" t="s">
        <v>5176</v>
      </c>
      <c r="G416" s="662" t="s">
        <v>4941</v>
      </c>
      <c r="H416" s="662" t="s">
        <v>4942</v>
      </c>
      <c r="I416" s="664">
        <v>210.74125205022006</v>
      </c>
      <c r="J416" s="664">
        <v>1</v>
      </c>
      <c r="K416" s="665">
        <v>210.74125205022006</v>
      </c>
    </row>
    <row r="417" spans="1:11" ht="14.4" customHeight="1" x14ac:dyDescent="0.3">
      <c r="A417" s="660" t="s">
        <v>566</v>
      </c>
      <c r="B417" s="661" t="s">
        <v>567</v>
      </c>
      <c r="C417" s="662" t="s">
        <v>594</v>
      </c>
      <c r="D417" s="663" t="s">
        <v>5183</v>
      </c>
      <c r="E417" s="662" t="s">
        <v>5175</v>
      </c>
      <c r="F417" s="663" t="s">
        <v>5176</v>
      </c>
      <c r="G417" s="662" t="s">
        <v>4943</v>
      </c>
      <c r="H417" s="662" t="s">
        <v>4944</v>
      </c>
      <c r="I417" s="664">
        <v>330.18</v>
      </c>
      <c r="J417" s="664">
        <v>15</v>
      </c>
      <c r="K417" s="665">
        <v>4955</v>
      </c>
    </row>
    <row r="418" spans="1:11" ht="14.4" customHeight="1" x14ac:dyDescent="0.3">
      <c r="A418" s="660" t="s">
        <v>566</v>
      </c>
      <c r="B418" s="661" t="s">
        <v>567</v>
      </c>
      <c r="C418" s="662" t="s">
        <v>594</v>
      </c>
      <c r="D418" s="663" t="s">
        <v>5183</v>
      </c>
      <c r="E418" s="662" t="s">
        <v>5175</v>
      </c>
      <c r="F418" s="663" t="s">
        <v>5176</v>
      </c>
      <c r="G418" s="662" t="s">
        <v>4945</v>
      </c>
      <c r="H418" s="662" t="s">
        <v>4946</v>
      </c>
      <c r="I418" s="664">
        <v>353.97</v>
      </c>
      <c r="J418" s="664">
        <v>10</v>
      </c>
      <c r="K418" s="665">
        <v>3539.7</v>
      </c>
    </row>
    <row r="419" spans="1:11" ht="14.4" customHeight="1" x14ac:dyDescent="0.3">
      <c r="A419" s="660" t="s">
        <v>566</v>
      </c>
      <c r="B419" s="661" t="s">
        <v>567</v>
      </c>
      <c r="C419" s="662" t="s">
        <v>594</v>
      </c>
      <c r="D419" s="663" t="s">
        <v>5183</v>
      </c>
      <c r="E419" s="662" t="s">
        <v>5175</v>
      </c>
      <c r="F419" s="663" t="s">
        <v>5176</v>
      </c>
      <c r="G419" s="662" t="s">
        <v>4947</v>
      </c>
      <c r="H419" s="662" t="s">
        <v>4948</v>
      </c>
      <c r="I419" s="664">
        <v>7579.39</v>
      </c>
      <c r="J419" s="664">
        <v>1</v>
      </c>
      <c r="K419" s="665">
        <v>7579.39</v>
      </c>
    </row>
    <row r="420" spans="1:11" ht="14.4" customHeight="1" x14ac:dyDescent="0.3">
      <c r="A420" s="660" t="s">
        <v>566</v>
      </c>
      <c r="B420" s="661" t="s">
        <v>567</v>
      </c>
      <c r="C420" s="662" t="s">
        <v>594</v>
      </c>
      <c r="D420" s="663" t="s">
        <v>5183</v>
      </c>
      <c r="E420" s="662" t="s">
        <v>5175</v>
      </c>
      <c r="F420" s="663" t="s">
        <v>5176</v>
      </c>
      <c r="G420" s="662" t="s">
        <v>4949</v>
      </c>
      <c r="H420" s="662" t="s">
        <v>4950</v>
      </c>
      <c r="I420" s="664">
        <v>8518.4</v>
      </c>
      <c r="J420" s="664">
        <v>1</v>
      </c>
      <c r="K420" s="665">
        <v>8518.4</v>
      </c>
    </row>
    <row r="421" spans="1:11" ht="14.4" customHeight="1" x14ac:dyDescent="0.3">
      <c r="A421" s="660" t="s">
        <v>566</v>
      </c>
      <c r="B421" s="661" t="s">
        <v>567</v>
      </c>
      <c r="C421" s="662" t="s">
        <v>594</v>
      </c>
      <c r="D421" s="663" t="s">
        <v>5183</v>
      </c>
      <c r="E421" s="662" t="s">
        <v>5175</v>
      </c>
      <c r="F421" s="663" t="s">
        <v>5176</v>
      </c>
      <c r="G421" s="662" t="s">
        <v>4951</v>
      </c>
      <c r="H421" s="662" t="s">
        <v>4952</v>
      </c>
      <c r="I421" s="664">
        <v>8518.4</v>
      </c>
      <c r="J421" s="664">
        <v>1</v>
      </c>
      <c r="K421" s="665">
        <v>8518.4</v>
      </c>
    </row>
    <row r="422" spans="1:11" ht="14.4" customHeight="1" x14ac:dyDescent="0.3">
      <c r="A422" s="660" t="s">
        <v>566</v>
      </c>
      <c r="B422" s="661" t="s">
        <v>567</v>
      </c>
      <c r="C422" s="662" t="s">
        <v>594</v>
      </c>
      <c r="D422" s="663" t="s">
        <v>5183</v>
      </c>
      <c r="E422" s="662" t="s">
        <v>5175</v>
      </c>
      <c r="F422" s="663" t="s">
        <v>5176</v>
      </c>
      <c r="G422" s="662" t="s">
        <v>4953</v>
      </c>
      <c r="H422" s="662" t="s">
        <v>4954</v>
      </c>
      <c r="I422" s="664">
        <v>3563</v>
      </c>
      <c r="J422" s="664">
        <v>2</v>
      </c>
      <c r="K422" s="665">
        <v>7126</v>
      </c>
    </row>
    <row r="423" spans="1:11" ht="14.4" customHeight="1" x14ac:dyDescent="0.3">
      <c r="A423" s="660" t="s">
        <v>566</v>
      </c>
      <c r="B423" s="661" t="s">
        <v>567</v>
      </c>
      <c r="C423" s="662" t="s">
        <v>594</v>
      </c>
      <c r="D423" s="663" t="s">
        <v>5183</v>
      </c>
      <c r="E423" s="662" t="s">
        <v>5175</v>
      </c>
      <c r="F423" s="663" t="s">
        <v>5176</v>
      </c>
      <c r="G423" s="662" t="s">
        <v>4955</v>
      </c>
      <c r="H423" s="662" t="s">
        <v>4956</v>
      </c>
      <c r="I423" s="664">
        <v>6969.6</v>
      </c>
      <c r="J423" s="664">
        <v>2</v>
      </c>
      <c r="K423" s="665">
        <v>13939.2</v>
      </c>
    </row>
    <row r="424" spans="1:11" ht="14.4" customHeight="1" x14ac:dyDescent="0.3">
      <c r="A424" s="660" t="s">
        <v>566</v>
      </c>
      <c r="B424" s="661" t="s">
        <v>567</v>
      </c>
      <c r="C424" s="662" t="s">
        <v>594</v>
      </c>
      <c r="D424" s="663" t="s">
        <v>5183</v>
      </c>
      <c r="E424" s="662" t="s">
        <v>5175</v>
      </c>
      <c r="F424" s="663" t="s">
        <v>5176</v>
      </c>
      <c r="G424" s="662" t="s">
        <v>4957</v>
      </c>
      <c r="H424" s="662" t="s">
        <v>4958</v>
      </c>
      <c r="I424" s="664">
        <v>8518.4</v>
      </c>
      <c r="J424" s="664">
        <v>2</v>
      </c>
      <c r="K424" s="665">
        <v>17036.8</v>
      </c>
    </row>
    <row r="425" spans="1:11" ht="14.4" customHeight="1" x14ac:dyDescent="0.3">
      <c r="A425" s="660" t="s">
        <v>566</v>
      </c>
      <c r="B425" s="661" t="s">
        <v>567</v>
      </c>
      <c r="C425" s="662" t="s">
        <v>594</v>
      </c>
      <c r="D425" s="663" t="s">
        <v>5183</v>
      </c>
      <c r="E425" s="662" t="s">
        <v>5175</v>
      </c>
      <c r="F425" s="663" t="s">
        <v>5176</v>
      </c>
      <c r="G425" s="662" t="s">
        <v>4959</v>
      </c>
      <c r="H425" s="662" t="s">
        <v>4960</v>
      </c>
      <c r="I425" s="664">
        <v>9404.0499999999993</v>
      </c>
      <c r="J425" s="664">
        <v>1</v>
      </c>
      <c r="K425" s="665">
        <v>9404.0499999999993</v>
      </c>
    </row>
    <row r="426" spans="1:11" ht="14.4" customHeight="1" x14ac:dyDescent="0.3">
      <c r="A426" s="660" t="s">
        <v>566</v>
      </c>
      <c r="B426" s="661" t="s">
        <v>567</v>
      </c>
      <c r="C426" s="662" t="s">
        <v>594</v>
      </c>
      <c r="D426" s="663" t="s">
        <v>5183</v>
      </c>
      <c r="E426" s="662" t="s">
        <v>5175</v>
      </c>
      <c r="F426" s="663" t="s">
        <v>5176</v>
      </c>
      <c r="G426" s="662" t="s">
        <v>4961</v>
      </c>
      <c r="H426" s="662" t="s">
        <v>4962</v>
      </c>
      <c r="I426" s="664">
        <v>13018.3</v>
      </c>
      <c r="J426" s="664">
        <v>1</v>
      </c>
      <c r="K426" s="665">
        <v>13018.3</v>
      </c>
    </row>
    <row r="427" spans="1:11" ht="14.4" customHeight="1" x14ac:dyDescent="0.3">
      <c r="A427" s="660" t="s">
        <v>566</v>
      </c>
      <c r="B427" s="661" t="s">
        <v>567</v>
      </c>
      <c r="C427" s="662" t="s">
        <v>594</v>
      </c>
      <c r="D427" s="663" t="s">
        <v>5183</v>
      </c>
      <c r="E427" s="662" t="s">
        <v>5175</v>
      </c>
      <c r="F427" s="663" t="s">
        <v>5176</v>
      </c>
      <c r="G427" s="662" t="s">
        <v>4963</v>
      </c>
      <c r="H427" s="662" t="s">
        <v>4964</v>
      </c>
      <c r="I427" s="664">
        <v>1956.94</v>
      </c>
      <c r="J427" s="664">
        <v>5</v>
      </c>
      <c r="K427" s="665">
        <v>9784.7000000000007</v>
      </c>
    </row>
    <row r="428" spans="1:11" ht="14.4" customHeight="1" x14ac:dyDescent="0.3">
      <c r="A428" s="660" t="s">
        <v>566</v>
      </c>
      <c r="B428" s="661" t="s">
        <v>567</v>
      </c>
      <c r="C428" s="662" t="s">
        <v>594</v>
      </c>
      <c r="D428" s="663" t="s">
        <v>5183</v>
      </c>
      <c r="E428" s="662" t="s">
        <v>5175</v>
      </c>
      <c r="F428" s="663" t="s">
        <v>5176</v>
      </c>
      <c r="G428" s="662" t="s">
        <v>4965</v>
      </c>
      <c r="H428" s="662" t="s">
        <v>4966</v>
      </c>
      <c r="I428" s="664">
        <v>3799.4</v>
      </c>
      <c r="J428" s="664">
        <v>1</v>
      </c>
      <c r="K428" s="665">
        <v>3799.4</v>
      </c>
    </row>
    <row r="429" spans="1:11" ht="14.4" customHeight="1" x14ac:dyDescent="0.3">
      <c r="A429" s="660" t="s">
        <v>566</v>
      </c>
      <c r="B429" s="661" t="s">
        <v>567</v>
      </c>
      <c r="C429" s="662" t="s">
        <v>594</v>
      </c>
      <c r="D429" s="663" t="s">
        <v>5183</v>
      </c>
      <c r="E429" s="662" t="s">
        <v>5175</v>
      </c>
      <c r="F429" s="663" t="s">
        <v>5176</v>
      </c>
      <c r="G429" s="662" t="s">
        <v>4967</v>
      </c>
      <c r="H429" s="662" t="s">
        <v>4968</v>
      </c>
      <c r="I429" s="664">
        <v>8702.26</v>
      </c>
      <c r="J429" s="664">
        <v>1</v>
      </c>
      <c r="K429" s="665">
        <v>8702.26</v>
      </c>
    </row>
    <row r="430" spans="1:11" ht="14.4" customHeight="1" x14ac:dyDescent="0.3">
      <c r="A430" s="660" t="s">
        <v>566</v>
      </c>
      <c r="B430" s="661" t="s">
        <v>567</v>
      </c>
      <c r="C430" s="662" t="s">
        <v>594</v>
      </c>
      <c r="D430" s="663" t="s">
        <v>5183</v>
      </c>
      <c r="E430" s="662" t="s">
        <v>5175</v>
      </c>
      <c r="F430" s="663" t="s">
        <v>5176</v>
      </c>
      <c r="G430" s="662" t="s">
        <v>4969</v>
      </c>
      <c r="H430" s="662" t="s">
        <v>4970</v>
      </c>
      <c r="I430" s="664">
        <v>15194</v>
      </c>
      <c r="J430" s="664">
        <v>1</v>
      </c>
      <c r="K430" s="665">
        <v>15194</v>
      </c>
    </row>
    <row r="431" spans="1:11" ht="14.4" customHeight="1" x14ac:dyDescent="0.3">
      <c r="A431" s="660" t="s">
        <v>566</v>
      </c>
      <c r="B431" s="661" t="s">
        <v>567</v>
      </c>
      <c r="C431" s="662" t="s">
        <v>594</v>
      </c>
      <c r="D431" s="663" t="s">
        <v>5183</v>
      </c>
      <c r="E431" s="662" t="s">
        <v>5175</v>
      </c>
      <c r="F431" s="663" t="s">
        <v>5176</v>
      </c>
      <c r="G431" s="662" t="s">
        <v>4971</v>
      </c>
      <c r="H431" s="662" t="s">
        <v>4972</v>
      </c>
      <c r="I431" s="664">
        <v>6969.6</v>
      </c>
      <c r="J431" s="664">
        <v>1</v>
      </c>
      <c r="K431" s="665">
        <v>6969.6</v>
      </c>
    </row>
    <row r="432" spans="1:11" ht="14.4" customHeight="1" x14ac:dyDescent="0.3">
      <c r="A432" s="660" t="s">
        <v>566</v>
      </c>
      <c r="B432" s="661" t="s">
        <v>567</v>
      </c>
      <c r="C432" s="662" t="s">
        <v>594</v>
      </c>
      <c r="D432" s="663" t="s">
        <v>5183</v>
      </c>
      <c r="E432" s="662" t="s">
        <v>5175</v>
      </c>
      <c r="F432" s="663" t="s">
        <v>5176</v>
      </c>
      <c r="G432" s="662" t="s">
        <v>4973</v>
      </c>
      <c r="H432" s="662" t="s">
        <v>4974</v>
      </c>
      <c r="I432" s="664">
        <v>7018</v>
      </c>
      <c r="J432" s="664">
        <v>2</v>
      </c>
      <c r="K432" s="665">
        <v>14036</v>
      </c>
    </row>
    <row r="433" spans="1:11" ht="14.4" customHeight="1" x14ac:dyDescent="0.3">
      <c r="A433" s="660" t="s">
        <v>566</v>
      </c>
      <c r="B433" s="661" t="s">
        <v>567</v>
      </c>
      <c r="C433" s="662" t="s">
        <v>594</v>
      </c>
      <c r="D433" s="663" t="s">
        <v>5183</v>
      </c>
      <c r="E433" s="662" t="s">
        <v>5175</v>
      </c>
      <c r="F433" s="663" t="s">
        <v>5176</v>
      </c>
      <c r="G433" s="662" t="s">
        <v>4975</v>
      </c>
      <c r="H433" s="662" t="s">
        <v>4976</v>
      </c>
      <c r="I433" s="664">
        <v>6969.6</v>
      </c>
      <c r="J433" s="664">
        <v>1</v>
      </c>
      <c r="K433" s="665">
        <v>6969.6</v>
      </c>
    </row>
    <row r="434" spans="1:11" ht="14.4" customHeight="1" x14ac:dyDescent="0.3">
      <c r="A434" s="660" t="s">
        <v>566</v>
      </c>
      <c r="B434" s="661" t="s">
        <v>567</v>
      </c>
      <c r="C434" s="662" t="s">
        <v>594</v>
      </c>
      <c r="D434" s="663" t="s">
        <v>5183</v>
      </c>
      <c r="E434" s="662" t="s">
        <v>5175</v>
      </c>
      <c r="F434" s="663" t="s">
        <v>5176</v>
      </c>
      <c r="G434" s="662" t="s">
        <v>4977</v>
      </c>
      <c r="H434" s="662" t="s">
        <v>4978</v>
      </c>
      <c r="I434" s="664">
        <v>9680</v>
      </c>
      <c r="J434" s="664">
        <v>1</v>
      </c>
      <c r="K434" s="665">
        <v>9680</v>
      </c>
    </row>
    <row r="435" spans="1:11" ht="14.4" customHeight="1" x14ac:dyDescent="0.3">
      <c r="A435" s="660" t="s">
        <v>566</v>
      </c>
      <c r="B435" s="661" t="s">
        <v>567</v>
      </c>
      <c r="C435" s="662" t="s">
        <v>594</v>
      </c>
      <c r="D435" s="663" t="s">
        <v>5183</v>
      </c>
      <c r="E435" s="662" t="s">
        <v>5175</v>
      </c>
      <c r="F435" s="663" t="s">
        <v>5176</v>
      </c>
      <c r="G435" s="662" t="s">
        <v>4979</v>
      </c>
      <c r="H435" s="662" t="s">
        <v>4980</v>
      </c>
      <c r="I435" s="664">
        <v>3484.8</v>
      </c>
      <c r="J435" s="664">
        <v>1</v>
      </c>
      <c r="K435" s="665">
        <v>3484.8</v>
      </c>
    </row>
    <row r="436" spans="1:11" ht="14.4" customHeight="1" x14ac:dyDescent="0.3">
      <c r="A436" s="660" t="s">
        <v>566</v>
      </c>
      <c r="B436" s="661" t="s">
        <v>567</v>
      </c>
      <c r="C436" s="662" t="s">
        <v>594</v>
      </c>
      <c r="D436" s="663" t="s">
        <v>5183</v>
      </c>
      <c r="E436" s="662" t="s">
        <v>5175</v>
      </c>
      <c r="F436" s="663" t="s">
        <v>5176</v>
      </c>
      <c r="G436" s="662" t="s">
        <v>4981</v>
      </c>
      <c r="H436" s="662" t="s">
        <v>4982</v>
      </c>
      <c r="I436" s="664">
        <v>8518.4</v>
      </c>
      <c r="J436" s="664">
        <v>1</v>
      </c>
      <c r="K436" s="665">
        <v>8518.4</v>
      </c>
    </row>
    <row r="437" spans="1:11" ht="14.4" customHeight="1" x14ac:dyDescent="0.3">
      <c r="A437" s="660" t="s">
        <v>566</v>
      </c>
      <c r="B437" s="661" t="s">
        <v>567</v>
      </c>
      <c r="C437" s="662" t="s">
        <v>594</v>
      </c>
      <c r="D437" s="663" t="s">
        <v>5183</v>
      </c>
      <c r="E437" s="662" t="s">
        <v>5175</v>
      </c>
      <c r="F437" s="663" t="s">
        <v>5176</v>
      </c>
      <c r="G437" s="662" t="s">
        <v>4983</v>
      </c>
      <c r="H437" s="662" t="s">
        <v>4984</v>
      </c>
      <c r="I437" s="664">
        <v>6969.6</v>
      </c>
      <c r="J437" s="664">
        <v>1</v>
      </c>
      <c r="K437" s="665">
        <v>6969.6</v>
      </c>
    </row>
    <row r="438" spans="1:11" ht="14.4" customHeight="1" x14ac:dyDescent="0.3">
      <c r="A438" s="660" t="s">
        <v>566</v>
      </c>
      <c r="B438" s="661" t="s">
        <v>567</v>
      </c>
      <c r="C438" s="662" t="s">
        <v>594</v>
      </c>
      <c r="D438" s="663" t="s">
        <v>5183</v>
      </c>
      <c r="E438" s="662" t="s">
        <v>5175</v>
      </c>
      <c r="F438" s="663" t="s">
        <v>5176</v>
      </c>
      <c r="G438" s="662" t="s">
        <v>4985</v>
      </c>
      <c r="H438" s="662" t="s">
        <v>4986</v>
      </c>
      <c r="I438" s="664">
        <v>6969.6</v>
      </c>
      <c r="J438" s="664">
        <v>1</v>
      </c>
      <c r="K438" s="665">
        <v>6969.6</v>
      </c>
    </row>
    <row r="439" spans="1:11" ht="14.4" customHeight="1" x14ac:dyDescent="0.3">
      <c r="A439" s="660" t="s">
        <v>566</v>
      </c>
      <c r="B439" s="661" t="s">
        <v>567</v>
      </c>
      <c r="C439" s="662" t="s">
        <v>597</v>
      </c>
      <c r="D439" s="663" t="s">
        <v>2638</v>
      </c>
      <c r="E439" s="662" t="s">
        <v>5175</v>
      </c>
      <c r="F439" s="663" t="s">
        <v>5176</v>
      </c>
      <c r="G439" s="662" t="s">
        <v>4987</v>
      </c>
      <c r="H439" s="662" t="s">
        <v>4988</v>
      </c>
      <c r="I439" s="664">
        <v>229.9</v>
      </c>
      <c r="J439" s="664">
        <v>0.1658</v>
      </c>
      <c r="K439" s="665">
        <v>38.117420000000003</v>
      </c>
    </row>
    <row r="440" spans="1:11" ht="14.4" customHeight="1" x14ac:dyDescent="0.3">
      <c r="A440" s="660" t="s">
        <v>566</v>
      </c>
      <c r="B440" s="661" t="s">
        <v>567</v>
      </c>
      <c r="C440" s="662" t="s">
        <v>597</v>
      </c>
      <c r="D440" s="663" t="s">
        <v>2638</v>
      </c>
      <c r="E440" s="662" t="s">
        <v>5175</v>
      </c>
      <c r="F440" s="663" t="s">
        <v>5176</v>
      </c>
      <c r="G440" s="662" t="s">
        <v>4989</v>
      </c>
      <c r="H440" s="662" t="s">
        <v>4990</v>
      </c>
      <c r="I440" s="664">
        <v>0.51300000000000001</v>
      </c>
      <c r="J440" s="664">
        <v>7.44</v>
      </c>
      <c r="K440" s="665">
        <v>3.8167200000000001</v>
      </c>
    </row>
    <row r="441" spans="1:11" ht="14.4" customHeight="1" x14ac:dyDescent="0.3">
      <c r="A441" s="660" t="s">
        <v>566</v>
      </c>
      <c r="B441" s="661" t="s">
        <v>567</v>
      </c>
      <c r="C441" s="662" t="s">
        <v>597</v>
      </c>
      <c r="D441" s="663" t="s">
        <v>2638</v>
      </c>
      <c r="E441" s="662" t="s">
        <v>5175</v>
      </c>
      <c r="F441" s="663" t="s">
        <v>5176</v>
      </c>
      <c r="G441" s="662" t="s">
        <v>4859</v>
      </c>
      <c r="H441" s="662" t="s">
        <v>4860</v>
      </c>
      <c r="I441" s="664">
        <v>339.36785222222221</v>
      </c>
      <c r="J441" s="664">
        <v>4</v>
      </c>
      <c r="K441" s="665">
        <v>1357.4714088888888</v>
      </c>
    </row>
    <row r="442" spans="1:11" ht="14.4" customHeight="1" x14ac:dyDescent="0.3">
      <c r="A442" s="660" t="s">
        <v>566</v>
      </c>
      <c r="B442" s="661" t="s">
        <v>567</v>
      </c>
      <c r="C442" s="662" t="s">
        <v>597</v>
      </c>
      <c r="D442" s="663" t="s">
        <v>2638</v>
      </c>
      <c r="E442" s="662" t="s">
        <v>5175</v>
      </c>
      <c r="F442" s="663" t="s">
        <v>5176</v>
      </c>
      <c r="G442" s="662" t="s">
        <v>4991</v>
      </c>
      <c r="H442" s="662" t="s">
        <v>4992</v>
      </c>
      <c r="I442" s="664">
        <v>329.64198030751675</v>
      </c>
      <c r="J442" s="664">
        <v>2</v>
      </c>
      <c r="K442" s="665">
        <v>659.28396061503349</v>
      </c>
    </row>
    <row r="443" spans="1:11" ht="14.4" customHeight="1" x14ac:dyDescent="0.3">
      <c r="A443" s="660" t="s">
        <v>566</v>
      </c>
      <c r="B443" s="661" t="s">
        <v>567</v>
      </c>
      <c r="C443" s="662" t="s">
        <v>597</v>
      </c>
      <c r="D443" s="663" t="s">
        <v>2638</v>
      </c>
      <c r="E443" s="662" t="s">
        <v>5175</v>
      </c>
      <c r="F443" s="663" t="s">
        <v>5176</v>
      </c>
      <c r="G443" s="662" t="s">
        <v>4887</v>
      </c>
      <c r="H443" s="662" t="s">
        <v>4888</v>
      </c>
      <c r="I443" s="664">
        <v>584.85</v>
      </c>
      <c r="J443" s="664">
        <v>2</v>
      </c>
      <c r="K443" s="665">
        <v>1169.7</v>
      </c>
    </row>
    <row r="444" spans="1:11" ht="14.4" customHeight="1" x14ac:dyDescent="0.3">
      <c r="A444" s="660" t="s">
        <v>566</v>
      </c>
      <c r="B444" s="661" t="s">
        <v>567</v>
      </c>
      <c r="C444" s="662" t="s">
        <v>597</v>
      </c>
      <c r="D444" s="663" t="s">
        <v>2638</v>
      </c>
      <c r="E444" s="662" t="s">
        <v>5175</v>
      </c>
      <c r="F444" s="663" t="s">
        <v>5176</v>
      </c>
      <c r="G444" s="662" t="s">
        <v>4861</v>
      </c>
      <c r="H444" s="662" t="s">
        <v>4862</v>
      </c>
      <c r="I444" s="664">
        <v>689.7</v>
      </c>
      <c r="J444" s="664">
        <v>6</v>
      </c>
      <c r="K444" s="665">
        <v>4138.2</v>
      </c>
    </row>
    <row r="445" spans="1:11" ht="14.4" customHeight="1" x14ac:dyDescent="0.3">
      <c r="A445" s="660" t="s">
        <v>566</v>
      </c>
      <c r="B445" s="661" t="s">
        <v>567</v>
      </c>
      <c r="C445" s="662" t="s">
        <v>597</v>
      </c>
      <c r="D445" s="663" t="s">
        <v>2638</v>
      </c>
      <c r="E445" s="662" t="s">
        <v>5175</v>
      </c>
      <c r="F445" s="663" t="s">
        <v>5176</v>
      </c>
      <c r="G445" s="662" t="s">
        <v>4993</v>
      </c>
      <c r="H445" s="662" t="s">
        <v>4994</v>
      </c>
      <c r="I445" s="664">
        <v>9811.31</v>
      </c>
      <c r="J445" s="664">
        <v>1</v>
      </c>
      <c r="K445" s="665">
        <v>9811.31</v>
      </c>
    </row>
    <row r="446" spans="1:11" ht="14.4" customHeight="1" x14ac:dyDescent="0.3">
      <c r="A446" s="660" t="s">
        <v>566</v>
      </c>
      <c r="B446" s="661" t="s">
        <v>567</v>
      </c>
      <c r="C446" s="662" t="s">
        <v>597</v>
      </c>
      <c r="D446" s="663" t="s">
        <v>2638</v>
      </c>
      <c r="E446" s="662" t="s">
        <v>5175</v>
      </c>
      <c r="F446" s="663" t="s">
        <v>5176</v>
      </c>
      <c r="G446" s="662" t="s">
        <v>4995</v>
      </c>
      <c r="H446" s="662" t="s">
        <v>4996</v>
      </c>
      <c r="I446" s="664">
        <v>32009.27</v>
      </c>
      <c r="J446" s="664">
        <v>2</v>
      </c>
      <c r="K446" s="665">
        <v>64018.54</v>
      </c>
    </row>
    <row r="447" spans="1:11" ht="14.4" customHeight="1" x14ac:dyDescent="0.3">
      <c r="A447" s="660" t="s">
        <v>566</v>
      </c>
      <c r="B447" s="661" t="s">
        <v>567</v>
      </c>
      <c r="C447" s="662" t="s">
        <v>597</v>
      </c>
      <c r="D447" s="663" t="s">
        <v>2638</v>
      </c>
      <c r="E447" s="662" t="s">
        <v>5175</v>
      </c>
      <c r="F447" s="663" t="s">
        <v>5176</v>
      </c>
      <c r="G447" s="662" t="s">
        <v>4997</v>
      </c>
      <c r="H447" s="662" t="s">
        <v>4998</v>
      </c>
      <c r="I447" s="664">
        <v>5082</v>
      </c>
      <c r="J447" s="664">
        <v>2</v>
      </c>
      <c r="K447" s="665">
        <v>10164</v>
      </c>
    </row>
    <row r="448" spans="1:11" ht="14.4" customHeight="1" x14ac:dyDescent="0.3">
      <c r="A448" s="660" t="s">
        <v>566</v>
      </c>
      <c r="B448" s="661" t="s">
        <v>567</v>
      </c>
      <c r="C448" s="662" t="s">
        <v>597</v>
      </c>
      <c r="D448" s="663" t="s">
        <v>2638</v>
      </c>
      <c r="E448" s="662" t="s">
        <v>5175</v>
      </c>
      <c r="F448" s="663" t="s">
        <v>5176</v>
      </c>
      <c r="G448" s="662" t="s">
        <v>4999</v>
      </c>
      <c r="H448" s="662" t="s">
        <v>5000</v>
      </c>
      <c r="I448" s="664">
        <v>6897</v>
      </c>
      <c r="J448" s="664">
        <v>1</v>
      </c>
      <c r="K448" s="665">
        <v>6897</v>
      </c>
    </row>
    <row r="449" spans="1:11" ht="14.4" customHeight="1" x14ac:dyDescent="0.3">
      <c r="A449" s="660" t="s">
        <v>566</v>
      </c>
      <c r="B449" s="661" t="s">
        <v>567</v>
      </c>
      <c r="C449" s="662" t="s">
        <v>597</v>
      </c>
      <c r="D449" s="663" t="s">
        <v>2638</v>
      </c>
      <c r="E449" s="662" t="s">
        <v>5175</v>
      </c>
      <c r="F449" s="663" t="s">
        <v>5176</v>
      </c>
      <c r="G449" s="662" t="s">
        <v>5001</v>
      </c>
      <c r="H449" s="662" t="s">
        <v>5002</v>
      </c>
      <c r="I449" s="664">
        <v>94.38</v>
      </c>
      <c r="J449" s="664">
        <v>1</v>
      </c>
      <c r="K449" s="665">
        <v>94.38</v>
      </c>
    </row>
    <row r="450" spans="1:11" ht="14.4" customHeight="1" x14ac:dyDescent="0.3">
      <c r="A450" s="660" t="s">
        <v>566</v>
      </c>
      <c r="B450" s="661" t="s">
        <v>567</v>
      </c>
      <c r="C450" s="662" t="s">
        <v>597</v>
      </c>
      <c r="D450" s="663" t="s">
        <v>2638</v>
      </c>
      <c r="E450" s="662" t="s">
        <v>5175</v>
      </c>
      <c r="F450" s="663" t="s">
        <v>5176</v>
      </c>
      <c r="G450" s="662" t="s">
        <v>5003</v>
      </c>
      <c r="H450" s="662" t="s">
        <v>5004</v>
      </c>
      <c r="I450" s="664">
        <v>30675.919999999998</v>
      </c>
      <c r="J450" s="664">
        <v>1</v>
      </c>
      <c r="K450" s="665">
        <v>30675.919999999998</v>
      </c>
    </row>
    <row r="451" spans="1:11" ht="14.4" customHeight="1" x14ac:dyDescent="0.3">
      <c r="A451" s="660" t="s">
        <v>566</v>
      </c>
      <c r="B451" s="661" t="s">
        <v>567</v>
      </c>
      <c r="C451" s="662" t="s">
        <v>597</v>
      </c>
      <c r="D451" s="663" t="s">
        <v>2638</v>
      </c>
      <c r="E451" s="662" t="s">
        <v>5175</v>
      </c>
      <c r="F451" s="663" t="s">
        <v>5176</v>
      </c>
      <c r="G451" s="662" t="s">
        <v>4867</v>
      </c>
      <c r="H451" s="662" t="s">
        <v>4868</v>
      </c>
      <c r="I451" s="664">
        <v>2767.15</v>
      </c>
      <c r="J451" s="664">
        <v>7</v>
      </c>
      <c r="K451" s="665">
        <v>19501</v>
      </c>
    </row>
    <row r="452" spans="1:11" ht="14.4" customHeight="1" x14ac:dyDescent="0.3">
      <c r="A452" s="660" t="s">
        <v>566</v>
      </c>
      <c r="B452" s="661" t="s">
        <v>567</v>
      </c>
      <c r="C452" s="662" t="s">
        <v>597</v>
      </c>
      <c r="D452" s="663" t="s">
        <v>2638</v>
      </c>
      <c r="E452" s="662" t="s">
        <v>5175</v>
      </c>
      <c r="F452" s="663" t="s">
        <v>5176</v>
      </c>
      <c r="G452" s="662" t="s">
        <v>5005</v>
      </c>
      <c r="H452" s="662" t="s">
        <v>5006</v>
      </c>
      <c r="I452" s="664">
        <v>29210.37</v>
      </c>
      <c r="J452" s="664">
        <v>2</v>
      </c>
      <c r="K452" s="665">
        <v>58420.74</v>
      </c>
    </row>
    <row r="453" spans="1:11" ht="14.4" customHeight="1" x14ac:dyDescent="0.3">
      <c r="A453" s="660" t="s">
        <v>566</v>
      </c>
      <c r="B453" s="661" t="s">
        <v>567</v>
      </c>
      <c r="C453" s="662" t="s">
        <v>597</v>
      </c>
      <c r="D453" s="663" t="s">
        <v>2638</v>
      </c>
      <c r="E453" s="662" t="s">
        <v>5175</v>
      </c>
      <c r="F453" s="663" t="s">
        <v>5176</v>
      </c>
      <c r="G453" s="662" t="s">
        <v>5007</v>
      </c>
      <c r="H453" s="662" t="s">
        <v>5008</v>
      </c>
      <c r="I453" s="664">
        <v>5015.45</v>
      </c>
      <c r="J453" s="664">
        <v>12</v>
      </c>
      <c r="K453" s="665">
        <v>60185.4</v>
      </c>
    </row>
    <row r="454" spans="1:11" ht="14.4" customHeight="1" x14ac:dyDescent="0.3">
      <c r="A454" s="660" t="s">
        <v>566</v>
      </c>
      <c r="B454" s="661" t="s">
        <v>567</v>
      </c>
      <c r="C454" s="662" t="s">
        <v>597</v>
      </c>
      <c r="D454" s="663" t="s">
        <v>2638</v>
      </c>
      <c r="E454" s="662" t="s">
        <v>5175</v>
      </c>
      <c r="F454" s="663" t="s">
        <v>5176</v>
      </c>
      <c r="G454" s="662" t="s">
        <v>5009</v>
      </c>
      <c r="H454" s="662" t="s">
        <v>5010</v>
      </c>
      <c r="I454" s="664">
        <v>38567.54</v>
      </c>
      <c r="J454" s="664">
        <v>2</v>
      </c>
      <c r="K454" s="665">
        <v>77135.08</v>
      </c>
    </row>
    <row r="455" spans="1:11" ht="14.4" customHeight="1" x14ac:dyDescent="0.3">
      <c r="A455" s="660" t="s">
        <v>566</v>
      </c>
      <c r="B455" s="661" t="s">
        <v>567</v>
      </c>
      <c r="C455" s="662" t="s">
        <v>597</v>
      </c>
      <c r="D455" s="663" t="s">
        <v>2638</v>
      </c>
      <c r="E455" s="662" t="s">
        <v>5175</v>
      </c>
      <c r="F455" s="663" t="s">
        <v>5176</v>
      </c>
      <c r="G455" s="662" t="s">
        <v>5011</v>
      </c>
      <c r="H455" s="662" t="s">
        <v>5012</v>
      </c>
      <c r="I455" s="664">
        <v>13120.03</v>
      </c>
      <c r="J455" s="664">
        <v>1</v>
      </c>
      <c r="K455" s="665">
        <v>13120.03</v>
      </c>
    </row>
    <row r="456" spans="1:11" ht="14.4" customHeight="1" x14ac:dyDescent="0.3">
      <c r="A456" s="660" t="s">
        <v>566</v>
      </c>
      <c r="B456" s="661" t="s">
        <v>567</v>
      </c>
      <c r="C456" s="662" t="s">
        <v>597</v>
      </c>
      <c r="D456" s="663" t="s">
        <v>2638</v>
      </c>
      <c r="E456" s="662" t="s">
        <v>5175</v>
      </c>
      <c r="F456" s="663" t="s">
        <v>5176</v>
      </c>
      <c r="G456" s="662" t="s">
        <v>5013</v>
      </c>
      <c r="H456" s="662" t="s">
        <v>5014</v>
      </c>
      <c r="I456" s="664">
        <v>34795</v>
      </c>
      <c r="J456" s="664">
        <v>1</v>
      </c>
      <c r="K456" s="665">
        <v>34795</v>
      </c>
    </row>
    <row r="457" spans="1:11" ht="14.4" customHeight="1" x14ac:dyDescent="0.3">
      <c r="A457" s="660" t="s">
        <v>566</v>
      </c>
      <c r="B457" s="661" t="s">
        <v>567</v>
      </c>
      <c r="C457" s="662" t="s">
        <v>597</v>
      </c>
      <c r="D457" s="663" t="s">
        <v>2638</v>
      </c>
      <c r="E457" s="662" t="s">
        <v>5175</v>
      </c>
      <c r="F457" s="663" t="s">
        <v>5176</v>
      </c>
      <c r="G457" s="662" t="s">
        <v>5015</v>
      </c>
      <c r="H457" s="662" t="s">
        <v>5016</v>
      </c>
      <c r="I457" s="664">
        <v>2941.41</v>
      </c>
      <c r="J457" s="664">
        <v>1</v>
      </c>
      <c r="K457" s="665">
        <v>2941.41</v>
      </c>
    </row>
    <row r="458" spans="1:11" ht="14.4" customHeight="1" x14ac:dyDescent="0.3">
      <c r="A458" s="660" t="s">
        <v>566</v>
      </c>
      <c r="B458" s="661" t="s">
        <v>567</v>
      </c>
      <c r="C458" s="662" t="s">
        <v>597</v>
      </c>
      <c r="D458" s="663" t="s">
        <v>2638</v>
      </c>
      <c r="E458" s="662" t="s">
        <v>5175</v>
      </c>
      <c r="F458" s="663" t="s">
        <v>5176</v>
      </c>
      <c r="G458" s="662" t="s">
        <v>4869</v>
      </c>
      <c r="H458" s="662" t="s">
        <v>4870</v>
      </c>
      <c r="I458" s="664">
        <v>16722</v>
      </c>
      <c r="J458" s="664">
        <v>1</v>
      </c>
      <c r="K458" s="665">
        <v>16722</v>
      </c>
    </row>
    <row r="459" spans="1:11" ht="14.4" customHeight="1" x14ac:dyDescent="0.3">
      <c r="A459" s="660" t="s">
        <v>566</v>
      </c>
      <c r="B459" s="661" t="s">
        <v>567</v>
      </c>
      <c r="C459" s="662" t="s">
        <v>597</v>
      </c>
      <c r="D459" s="663" t="s">
        <v>2638</v>
      </c>
      <c r="E459" s="662" t="s">
        <v>5175</v>
      </c>
      <c r="F459" s="663" t="s">
        <v>5176</v>
      </c>
      <c r="G459" s="662" t="s">
        <v>5017</v>
      </c>
      <c r="H459" s="662" t="s">
        <v>5018</v>
      </c>
      <c r="I459" s="664">
        <v>3766.75</v>
      </c>
      <c r="J459" s="664">
        <v>6</v>
      </c>
      <c r="K459" s="665">
        <v>18531</v>
      </c>
    </row>
    <row r="460" spans="1:11" ht="14.4" customHeight="1" x14ac:dyDescent="0.3">
      <c r="A460" s="660" t="s">
        <v>566</v>
      </c>
      <c r="B460" s="661" t="s">
        <v>567</v>
      </c>
      <c r="C460" s="662" t="s">
        <v>597</v>
      </c>
      <c r="D460" s="663" t="s">
        <v>2638</v>
      </c>
      <c r="E460" s="662" t="s">
        <v>5175</v>
      </c>
      <c r="F460" s="663" t="s">
        <v>5176</v>
      </c>
      <c r="G460" s="662" t="s">
        <v>5019</v>
      </c>
      <c r="H460" s="662" t="s">
        <v>5020</v>
      </c>
      <c r="I460" s="664">
        <v>6926.1</v>
      </c>
      <c r="J460" s="664">
        <v>1</v>
      </c>
      <c r="K460" s="665">
        <v>6926.1</v>
      </c>
    </row>
    <row r="461" spans="1:11" ht="14.4" customHeight="1" x14ac:dyDescent="0.3">
      <c r="A461" s="660" t="s">
        <v>566</v>
      </c>
      <c r="B461" s="661" t="s">
        <v>567</v>
      </c>
      <c r="C461" s="662" t="s">
        <v>597</v>
      </c>
      <c r="D461" s="663" t="s">
        <v>2638</v>
      </c>
      <c r="E461" s="662" t="s">
        <v>5175</v>
      </c>
      <c r="F461" s="663" t="s">
        <v>5176</v>
      </c>
      <c r="G461" s="662" t="s">
        <v>5021</v>
      </c>
      <c r="H461" s="662" t="s">
        <v>5022</v>
      </c>
      <c r="I461" s="664">
        <v>15753.23</v>
      </c>
      <c r="J461" s="664">
        <v>1</v>
      </c>
      <c r="K461" s="665">
        <v>15753.23</v>
      </c>
    </row>
    <row r="462" spans="1:11" ht="14.4" customHeight="1" x14ac:dyDescent="0.3">
      <c r="A462" s="660" t="s">
        <v>566</v>
      </c>
      <c r="B462" s="661" t="s">
        <v>567</v>
      </c>
      <c r="C462" s="662" t="s">
        <v>597</v>
      </c>
      <c r="D462" s="663" t="s">
        <v>2638</v>
      </c>
      <c r="E462" s="662" t="s">
        <v>5175</v>
      </c>
      <c r="F462" s="663" t="s">
        <v>5176</v>
      </c>
      <c r="G462" s="662" t="s">
        <v>5023</v>
      </c>
      <c r="H462" s="662" t="s">
        <v>5024</v>
      </c>
      <c r="I462" s="664">
        <v>7126.9</v>
      </c>
      <c r="J462" s="664">
        <v>2</v>
      </c>
      <c r="K462" s="665">
        <v>14253.8</v>
      </c>
    </row>
    <row r="463" spans="1:11" ht="14.4" customHeight="1" x14ac:dyDescent="0.3">
      <c r="A463" s="660" t="s">
        <v>566</v>
      </c>
      <c r="B463" s="661" t="s">
        <v>567</v>
      </c>
      <c r="C463" s="662" t="s">
        <v>597</v>
      </c>
      <c r="D463" s="663" t="s">
        <v>2638</v>
      </c>
      <c r="E463" s="662" t="s">
        <v>5175</v>
      </c>
      <c r="F463" s="663" t="s">
        <v>5176</v>
      </c>
      <c r="G463" s="662" t="s">
        <v>5025</v>
      </c>
      <c r="H463" s="662" t="s">
        <v>5026</v>
      </c>
      <c r="I463" s="664">
        <v>7841</v>
      </c>
      <c r="J463" s="664">
        <v>1</v>
      </c>
      <c r="K463" s="665">
        <v>7841</v>
      </c>
    </row>
    <row r="464" spans="1:11" ht="14.4" customHeight="1" x14ac:dyDescent="0.3">
      <c r="A464" s="660" t="s">
        <v>566</v>
      </c>
      <c r="B464" s="661" t="s">
        <v>567</v>
      </c>
      <c r="C464" s="662" t="s">
        <v>597</v>
      </c>
      <c r="D464" s="663" t="s">
        <v>2638</v>
      </c>
      <c r="E464" s="662" t="s">
        <v>5175</v>
      </c>
      <c r="F464" s="663" t="s">
        <v>5176</v>
      </c>
      <c r="G464" s="662" t="s">
        <v>5027</v>
      </c>
      <c r="H464" s="662" t="s">
        <v>5028</v>
      </c>
      <c r="I464" s="664">
        <v>29076.3</v>
      </c>
      <c r="J464" s="664">
        <v>1</v>
      </c>
      <c r="K464" s="665">
        <v>29076.3</v>
      </c>
    </row>
    <row r="465" spans="1:11" ht="14.4" customHeight="1" x14ac:dyDescent="0.3">
      <c r="A465" s="660" t="s">
        <v>566</v>
      </c>
      <c r="B465" s="661" t="s">
        <v>567</v>
      </c>
      <c r="C465" s="662" t="s">
        <v>597</v>
      </c>
      <c r="D465" s="663" t="s">
        <v>2638</v>
      </c>
      <c r="E465" s="662" t="s">
        <v>5175</v>
      </c>
      <c r="F465" s="663" t="s">
        <v>5176</v>
      </c>
      <c r="G465" s="662" t="s">
        <v>5029</v>
      </c>
      <c r="H465" s="662" t="s">
        <v>5030</v>
      </c>
      <c r="I465" s="664">
        <v>2953.4</v>
      </c>
      <c r="J465" s="664">
        <v>1</v>
      </c>
      <c r="K465" s="665">
        <v>2953.4</v>
      </c>
    </row>
    <row r="466" spans="1:11" ht="14.4" customHeight="1" x14ac:dyDescent="0.3">
      <c r="A466" s="660" t="s">
        <v>566</v>
      </c>
      <c r="B466" s="661" t="s">
        <v>567</v>
      </c>
      <c r="C466" s="662" t="s">
        <v>600</v>
      </c>
      <c r="D466" s="663" t="s">
        <v>5184</v>
      </c>
      <c r="E466" s="662" t="s">
        <v>5175</v>
      </c>
      <c r="F466" s="663" t="s">
        <v>5176</v>
      </c>
      <c r="G466" s="662" t="s">
        <v>5031</v>
      </c>
      <c r="H466" s="662" t="s">
        <v>5032</v>
      </c>
      <c r="I466" s="664">
        <v>410.185</v>
      </c>
      <c r="J466" s="664">
        <v>7</v>
      </c>
      <c r="K466" s="665">
        <v>2871.3</v>
      </c>
    </row>
    <row r="467" spans="1:11" ht="14.4" customHeight="1" x14ac:dyDescent="0.3">
      <c r="A467" s="660" t="s">
        <v>566</v>
      </c>
      <c r="B467" s="661" t="s">
        <v>567</v>
      </c>
      <c r="C467" s="662" t="s">
        <v>600</v>
      </c>
      <c r="D467" s="663" t="s">
        <v>5184</v>
      </c>
      <c r="E467" s="662" t="s">
        <v>5175</v>
      </c>
      <c r="F467" s="663" t="s">
        <v>5176</v>
      </c>
      <c r="G467" s="662" t="s">
        <v>5033</v>
      </c>
      <c r="H467" s="662" t="s">
        <v>5034</v>
      </c>
      <c r="I467" s="664">
        <v>602.54999999999995</v>
      </c>
      <c r="J467" s="664">
        <v>2</v>
      </c>
      <c r="K467" s="665">
        <v>1205.0999999999999</v>
      </c>
    </row>
    <row r="468" spans="1:11" ht="14.4" customHeight="1" x14ac:dyDescent="0.3">
      <c r="A468" s="660" t="s">
        <v>566</v>
      </c>
      <c r="B468" s="661" t="s">
        <v>567</v>
      </c>
      <c r="C468" s="662" t="s">
        <v>600</v>
      </c>
      <c r="D468" s="663" t="s">
        <v>5184</v>
      </c>
      <c r="E468" s="662" t="s">
        <v>5175</v>
      </c>
      <c r="F468" s="663" t="s">
        <v>5176</v>
      </c>
      <c r="G468" s="662" t="s">
        <v>5035</v>
      </c>
      <c r="H468" s="662" t="s">
        <v>5036</v>
      </c>
      <c r="I468" s="664">
        <v>13588.3</v>
      </c>
      <c r="J468" s="664">
        <v>8</v>
      </c>
      <c r="K468" s="665">
        <v>108706.4</v>
      </c>
    </row>
    <row r="469" spans="1:11" ht="14.4" customHeight="1" x14ac:dyDescent="0.3">
      <c r="A469" s="660" t="s">
        <v>566</v>
      </c>
      <c r="B469" s="661" t="s">
        <v>567</v>
      </c>
      <c r="C469" s="662" t="s">
        <v>600</v>
      </c>
      <c r="D469" s="663" t="s">
        <v>5184</v>
      </c>
      <c r="E469" s="662" t="s">
        <v>5175</v>
      </c>
      <c r="F469" s="663" t="s">
        <v>5176</v>
      </c>
      <c r="G469" s="662" t="s">
        <v>5037</v>
      </c>
      <c r="H469" s="662" t="s">
        <v>5038</v>
      </c>
      <c r="I469" s="664">
        <v>1724.25</v>
      </c>
      <c r="J469" s="664">
        <v>72</v>
      </c>
      <c r="K469" s="665">
        <v>124146</v>
      </c>
    </row>
    <row r="470" spans="1:11" ht="14.4" customHeight="1" x14ac:dyDescent="0.3">
      <c r="A470" s="660" t="s">
        <v>566</v>
      </c>
      <c r="B470" s="661" t="s">
        <v>567</v>
      </c>
      <c r="C470" s="662" t="s">
        <v>600</v>
      </c>
      <c r="D470" s="663" t="s">
        <v>5184</v>
      </c>
      <c r="E470" s="662" t="s">
        <v>5175</v>
      </c>
      <c r="F470" s="663" t="s">
        <v>5176</v>
      </c>
      <c r="G470" s="662" t="s">
        <v>5039</v>
      </c>
      <c r="H470" s="662" t="s">
        <v>5040</v>
      </c>
      <c r="I470" s="664">
        <v>1815</v>
      </c>
      <c r="J470" s="664">
        <v>13</v>
      </c>
      <c r="K470" s="665">
        <v>23595</v>
      </c>
    </row>
    <row r="471" spans="1:11" ht="14.4" customHeight="1" x14ac:dyDescent="0.3">
      <c r="A471" s="660" t="s">
        <v>566</v>
      </c>
      <c r="B471" s="661" t="s">
        <v>567</v>
      </c>
      <c r="C471" s="662" t="s">
        <v>600</v>
      </c>
      <c r="D471" s="663" t="s">
        <v>5184</v>
      </c>
      <c r="E471" s="662" t="s">
        <v>5175</v>
      </c>
      <c r="F471" s="663" t="s">
        <v>5176</v>
      </c>
      <c r="G471" s="662" t="s">
        <v>5041</v>
      </c>
      <c r="H471" s="662" t="s">
        <v>5042</v>
      </c>
      <c r="I471" s="664">
        <v>13128.5</v>
      </c>
      <c r="J471" s="664">
        <v>11</v>
      </c>
      <c r="K471" s="665">
        <v>144413.5</v>
      </c>
    </row>
    <row r="472" spans="1:11" ht="14.4" customHeight="1" x14ac:dyDescent="0.3">
      <c r="A472" s="660" t="s">
        <v>566</v>
      </c>
      <c r="B472" s="661" t="s">
        <v>567</v>
      </c>
      <c r="C472" s="662" t="s">
        <v>600</v>
      </c>
      <c r="D472" s="663" t="s">
        <v>5184</v>
      </c>
      <c r="E472" s="662" t="s">
        <v>5175</v>
      </c>
      <c r="F472" s="663" t="s">
        <v>5176</v>
      </c>
      <c r="G472" s="662" t="s">
        <v>5043</v>
      </c>
      <c r="H472" s="662" t="s">
        <v>5044</v>
      </c>
      <c r="I472" s="664">
        <v>6122.6</v>
      </c>
      <c r="J472" s="664">
        <v>10</v>
      </c>
      <c r="K472" s="665">
        <v>61226</v>
      </c>
    </row>
    <row r="473" spans="1:11" ht="14.4" customHeight="1" x14ac:dyDescent="0.3">
      <c r="A473" s="660" t="s">
        <v>566</v>
      </c>
      <c r="B473" s="661" t="s">
        <v>567</v>
      </c>
      <c r="C473" s="662" t="s">
        <v>600</v>
      </c>
      <c r="D473" s="663" t="s">
        <v>5184</v>
      </c>
      <c r="E473" s="662" t="s">
        <v>5175</v>
      </c>
      <c r="F473" s="663" t="s">
        <v>5176</v>
      </c>
      <c r="G473" s="662" t="s">
        <v>5045</v>
      </c>
      <c r="H473" s="662" t="s">
        <v>5046</v>
      </c>
      <c r="I473" s="664">
        <v>5009.3999999999996</v>
      </c>
      <c r="J473" s="664">
        <v>14</v>
      </c>
      <c r="K473" s="665">
        <v>70131.600000000006</v>
      </c>
    </row>
    <row r="474" spans="1:11" ht="14.4" customHeight="1" x14ac:dyDescent="0.3">
      <c r="A474" s="660" t="s">
        <v>566</v>
      </c>
      <c r="B474" s="661" t="s">
        <v>567</v>
      </c>
      <c r="C474" s="662" t="s">
        <v>600</v>
      </c>
      <c r="D474" s="663" t="s">
        <v>5184</v>
      </c>
      <c r="E474" s="662" t="s">
        <v>5175</v>
      </c>
      <c r="F474" s="663" t="s">
        <v>5176</v>
      </c>
      <c r="G474" s="662" t="s">
        <v>5047</v>
      </c>
      <c r="H474" s="662" t="s">
        <v>5048</v>
      </c>
      <c r="I474" s="664">
        <v>10164</v>
      </c>
      <c r="J474" s="664">
        <v>7</v>
      </c>
      <c r="K474" s="665">
        <v>71148</v>
      </c>
    </row>
    <row r="475" spans="1:11" ht="14.4" customHeight="1" x14ac:dyDescent="0.3">
      <c r="A475" s="660" t="s">
        <v>566</v>
      </c>
      <c r="B475" s="661" t="s">
        <v>567</v>
      </c>
      <c r="C475" s="662" t="s">
        <v>600</v>
      </c>
      <c r="D475" s="663" t="s">
        <v>5184</v>
      </c>
      <c r="E475" s="662" t="s">
        <v>5175</v>
      </c>
      <c r="F475" s="663" t="s">
        <v>5176</v>
      </c>
      <c r="G475" s="662" t="s">
        <v>5049</v>
      </c>
      <c r="H475" s="662" t="s">
        <v>5050</v>
      </c>
      <c r="I475" s="664">
        <v>3388</v>
      </c>
      <c r="J475" s="664">
        <v>19</v>
      </c>
      <c r="K475" s="665">
        <v>64372</v>
      </c>
    </row>
    <row r="476" spans="1:11" ht="14.4" customHeight="1" x14ac:dyDescent="0.3">
      <c r="A476" s="660" t="s">
        <v>566</v>
      </c>
      <c r="B476" s="661" t="s">
        <v>567</v>
      </c>
      <c r="C476" s="662" t="s">
        <v>600</v>
      </c>
      <c r="D476" s="663" t="s">
        <v>5184</v>
      </c>
      <c r="E476" s="662" t="s">
        <v>5175</v>
      </c>
      <c r="F476" s="663" t="s">
        <v>5176</v>
      </c>
      <c r="G476" s="662" t="s">
        <v>5051</v>
      </c>
      <c r="H476" s="662" t="s">
        <v>5052</v>
      </c>
      <c r="I476" s="664">
        <v>14120.700000000003</v>
      </c>
      <c r="J476" s="664">
        <v>4</v>
      </c>
      <c r="K476" s="665">
        <v>56482.8</v>
      </c>
    </row>
    <row r="477" spans="1:11" ht="14.4" customHeight="1" x14ac:dyDescent="0.3">
      <c r="A477" s="660" t="s">
        <v>566</v>
      </c>
      <c r="B477" s="661" t="s">
        <v>567</v>
      </c>
      <c r="C477" s="662" t="s">
        <v>600</v>
      </c>
      <c r="D477" s="663" t="s">
        <v>5184</v>
      </c>
      <c r="E477" s="662" t="s">
        <v>5175</v>
      </c>
      <c r="F477" s="663" t="s">
        <v>5176</v>
      </c>
      <c r="G477" s="662" t="s">
        <v>5053</v>
      </c>
      <c r="H477" s="662" t="s">
        <v>5054</v>
      </c>
      <c r="I477" s="664">
        <v>14907.2</v>
      </c>
      <c r="J477" s="664">
        <v>2</v>
      </c>
      <c r="K477" s="665">
        <v>29814.400000000001</v>
      </c>
    </row>
    <row r="478" spans="1:11" ht="14.4" customHeight="1" x14ac:dyDescent="0.3">
      <c r="A478" s="660" t="s">
        <v>566</v>
      </c>
      <c r="B478" s="661" t="s">
        <v>567</v>
      </c>
      <c r="C478" s="662" t="s">
        <v>600</v>
      </c>
      <c r="D478" s="663" t="s">
        <v>5184</v>
      </c>
      <c r="E478" s="662" t="s">
        <v>5175</v>
      </c>
      <c r="F478" s="663" t="s">
        <v>5176</v>
      </c>
      <c r="G478" s="662" t="s">
        <v>5055</v>
      </c>
      <c r="H478" s="662" t="s">
        <v>5056</v>
      </c>
      <c r="I478" s="664">
        <v>2962.08</v>
      </c>
      <c r="J478" s="664">
        <v>6</v>
      </c>
      <c r="K478" s="665">
        <v>17772.48</v>
      </c>
    </row>
    <row r="479" spans="1:11" ht="14.4" customHeight="1" x14ac:dyDescent="0.3">
      <c r="A479" s="660" t="s">
        <v>566</v>
      </c>
      <c r="B479" s="661" t="s">
        <v>567</v>
      </c>
      <c r="C479" s="662" t="s">
        <v>600</v>
      </c>
      <c r="D479" s="663" t="s">
        <v>5184</v>
      </c>
      <c r="E479" s="662" t="s">
        <v>5175</v>
      </c>
      <c r="F479" s="663" t="s">
        <v>5176</v>
      </c>
      <c r="G479" s="662" t="s">
        <v>5057</v>
      </c>
      <c r="H479" s="662" t="s">
        <v>5058</v>
      </c>
      <c r="I479" s="664">
        <v>410.19</v>
      </c>
      <c r="J479" s="664">
        <v>1</v>
      </c>
      <c r="K479" s="665">
        <v>410.19</v>
      </c>
    </row>
    <row r="480" spans="1:11" ht="14.4" customHeight="1" x14ac:dyDescent="0.3">
      <c r="A480" s="660" t="s">
        <v>566</v>
      </c>
      <c r="B480" s="661" t="s">
        <v>567</v>
      </c>
      <c r="C480" s="662" t="s">
        <v>600</v>
      </c>
      <c r="D480" s="663" t="s">
        <v>5184</v>
      </c>
      <c r="E480" s="662" t="s">
        <v>5175</v>
      </c>
      <c r="F480" s="663" t="s">
        <v>5176</v>
      </c>
      <c r="G480" s="662" t="s">
        <v>5059</v>
      </c>
      <c r="H480" s="662" t="s">
        <v>5060</v>
      </c>
      <c r="I480" s="664">
        <v>4319.7</v>
      </c>
      <c r="J480" s="664">
        <v>3</v>
      </c>
      <c r="K480" s="665">
        <v>12959.099999999999</v>
      </c>
    </row>
    <row r="481" spans="1:11" ht="14.4" customHeight="1" x14ac:dyDescent="0.3">
      <c r="A481" s="660" t="s">
        <v>566</v>
      </c>
      <c r="B481" s="661" t="s">
        <v>567</v>
      </c>
      <c r="C481" s="662" t="s">
        <v>600</v>
      </c>
      <c r="D481" s="663" t="s">
        <v>5184</v>
      </c>
      <c r="E481" s="662" t="s">
        <v>5175</v>
      </c>
      <c r="F481" s="663" t="s">
        <v>5176</v>
      </c>
      <c r="G481" s="662" t="s">
        <v>5061</v>
      </c>
      <c r="H481" s="662" t="s">
        <v>5062</v>
      </c>
      <c r="I481" s="664">
        <v>2962.08</v>
      </c>
      <c r="J481" s="664">
        <v>13</v>
      </c>
      <c r="K481" s="665">
        <v>38507.040000000001</v>
      </c>
    </row>
    <row r="482" spans="1:11" ht="14.4" customHeight="1" x14ac:dyDescent="0.3">
      <c r="A482" s="660" t="s">
        <v>566</v>
      </c>
      <c r="B482" s="661" t="s">
        <v>567</v>
      </c>
      <c r="C482" s="662" t="s">
        <v>600</v>
      </c>
      <c r="D482" s="663" t="s">
        <v>5184</v>
      </c>
      <c r="E482" s="662" t="s">
        <v>5175</v>
      </c>
      <c r="F482" s="663" t="s">
        <v>5176</v>
      </c>
      <c r="G482" s="662" t="s">
        <v>5063</v>
      </c>
      <c r="H482" s="662" t="s">
        <v>5064</v>
      </c>
      <c r="I482" s="664">
        <v>2962.08</v>
      </c>
      <c r="J482" s="664">
        <v>8</v>
      </c>
      <c r="K482" s="665">
        <v>23696.639999999999</v>
      </c>
    </row>
    <row r="483" spans="1:11" ht="14.4" customHeight="1" x14ac:dyDescent="0.3">
      <c r="A483" s="660" t="s">
        <v>566</v>
      </c>
      <c r="B483" s="661" t="s">
        <v>567</v>
      </c>
      <c r="C483" s="662" t="s">
        <v>600</v>
      </c>
      <c r="D483" s="663" t="s">
        <v>5184</v>
      </c>
      <c r="E483" s="662" t="s">
        <v>5175</v>
      </c>
      <c r="F483" s="663" t="s">
        <v>5176</v>
      </c>
      <c r="G483" s="662" t="s">
        <v>4895</v>
      </c>
      <c r="H483" s="662" t="s">
        <v>4896</v>
      </c>
      <c r="I483" s="664">
        <v>96.794999999999987</v>
      </c>
      <c r="J483" s="664">
        <v>8</v>
      </c>
      <c r="K483" s="665">
        <v>764.68000000000006</v>
      </c>
    </row>
    <row r="484" spans="1:11" ht="14.4" customHeight="1" x14ac:dyDescent="0.3">
      <c r="A484" s="660" t="s">
        <v>566</v>
      </c>
      <c r="B484" s="661" t="s">
        <v>567</v>
      </c>
      <c r="C484" s="662" t="s">
        <v>600</v>
      </c>
      <c r="D484" s="663" t="s">
        <v>5184</v>
      </c>
      <c r="E484" s="662" t="s">
        <v>5175</v>
      </c>
      <c r="F484" s="663" t="s">
        <v>5176</v>
      </c>
      <c r="G484" s="662" t="s">
        <v>5065</v>
      </c>
      <c r="H484" s="662" t="s">
        <v>5066</v>
      </c>
      <c r="I484" s="664">
        <v>190.35288538219515</v>
      </c>
      <c r="J484" s="664">
        <v>1</v>
      </c>
      <c r="K484" s="665">
        <v>190.35288538219515</v>
      </c>
    </row>
    <row r="485" spans="1:11" ht="14.4" customHeight="1" x14ac:dyDescent="0.3">
      <c r="A485" s="660" t="s">
        <v>566</v>
      </c>
      <c r="B485" s="661" t="s">
        <v>567</v>
      </c>
      <c r="C485" s="662" t="s">
        <v>600</v>
      </c>
      <c r="D485" s="663" t="s">
        <v>5184</v>
      </c>
      <c r="E485" s="662" t="s">
        <v>5175</v>
      </c>
      <c r="F485" s="663" t="s">
        <v>5176</v>
      </c>
      <c r="G485" s="662" t="s">
        <v>5067</v>
      </c>
      <c r="H485" s="662" t="s">
        <v>5068</v>
      </c>
      <c r="I485" s="664">
        <v>6388.8</v>
      </c>
      <c r="J485" s="664">
        <v>1</v>
      </c>
      <c r="K485" s="665">
        <v>6388.8</v>
      </c>
    </row>
    <row r="486" spans="1:11" ht="14.4" customHeight="1" x14ac:dyDescent="0.3">
      <c r="A486" s="660" t="s">
        <v>566</v>
      </c>
      <c r="B486" s="661" t="s">
        <v>567</v>
      </c>
      <c r="C486" s="662" t="s">
        <v>600</v>
      </c>
      <c r="D486" s="663" t="s">
        <v>5184</v>
      </c>
      <c r="E486" s="662" t="s">
        <v>5175</v>
      </c>
      <c r="F486" s="663" t="s">
        <v>5176</v>
      </c>
      <c r="G486" s="662" t="s">
        <v>5069</v>
      </c>
      <c r="H486" s="662" t="s">
        <v>5070</v>
      </c>
      <c r="I486" s="664">
        <v>20187.64</v>
      </c>
      <c r="J486" s="664">
        <v>1</v>
      </c>
      <c r="K486" s="665">
        <v>20187.64</v>
      </c>
    </row>
    <row r="487" spans="1:11" ht="14.4" customHeight="1" x14ac:dyDescent="0.3">
      <c r="A487" s="660" t="s">
        <v>566</v>
      </c>
      <c r="B487" s="661" t="s">
        <v>567</v>
      </c>
      <c r="C487" s="662" t="s">
        <v>600</v>
      </c>
      <c r="D487" s="663" t="s">
        <v>5184</v>
      </c>
      <c r="E487" s="662" t="s">
        <v>5175</v>
      </c>
      <c r="F487" s="663" t="s">
        <v>5176</v>
      </c>
      <c r="G487" s="662" t="s">
        <v>5071</v>
      </c>
      <c r="H487" s="662" t="s">
        <v>5072</v>
      </c>
      <c r="I487" s="664">
        <v>2783</v>
      </c>
      <c r="J487" s="664">
        <v>14</v>
      </c>
      <c r="K487" s="665">
        <v>38962</v>
      </c>
    </row>
    <row r="488" spans="1:11" ht="14.4" customHeight="1" x14ac:dyDescent="0.3">
      <c r="A488" s="660" t="s">
        <v>566</v>
      </c>
      <c r="B488" s="661" t="s">
        <v>567</v>
      </c>
      <c r="C488" s="662" t="s">
        <v>600</v>
      </c>
      <c r="D488" s="663" t="s">
        <v>5184</v>
      </c>
      <c r="E488" s="662" t="s">
        <v>5175</v>
      </c>
      <c r="F488" s="663" t="s">
        <v>5176</v>
      </c>
      <c r="G488" s="662" t="s">
        <v>5073</v>
      </c>
      <c r="H488" s="662" t="s">
        <v>5074</v>
      </c>
      <c r="I488" s="664">
        <v>2541</v>
      </c>
      <c r="J488" s="664">
        <v>1</v>
      </c>
      <c r="K488" s="665">
        <v>2541</v>
      </c>
    </row>
    <row r="489" spans="1:11" ht="14.4" customHeight="1" x14ac:dyDescent="0.3">
      <c r="A489" s="660" t="s">
        <v>566</v>
      </c>
      <c r="B489" s="661" t="s">
        <v>567</v>
      </c>
      <c r="C489" s="662" t="s">
        <v>600</v>
      </c>
      <c r="D489" s="663" t="s">
        <v>5184</v>
      </c>
      <c r="E489" s="662" t="s">
        <v>5175</v>
      </c>
      <c r="F489" s="663" t="s">
        <v>5176</v>
      </c>
      <c r="G489" s="662" t="s">
        <v>5075</v>
      </c>
      <c r="H489" s="662" t="s">
        <v>5076</v>
      </c>
      <c r="I489" s="664">
        <v>13462.46</v>
      </c>
      <c r="J489" s="664">
        <v>1</v>
      </c>
      <c r="K489" s="665">
        <v>13462.46</v>
      </c>
    </row>
    <row r="490" spans="1:11" ht="14.4" customHeight="1" x14ac:dyDescent="0.3">
      <c r="A490" s="660" t="s">
        <v>566</v>
      </c>
      <c r="B490" s="661" t="s">
        <v>567</v>
      </c>
      <c r="C490" s="662" t="s">
        <v>600</v>
      </c>
      <c r="D490" s="663" t="s">
        <v>5184</v>
      </c>
      <c r="E490" s="662" t="s">
        <v>5175</v>
      </c>
      <c r="F490" s="663" t="s">
        <v>5176</v>
      </c>
      <c r="G490" s="662" t="s">
        <v>5077</v>
      </c>
      <c r="H490" s="662" t="s">
        <v>5078</v>
      </c>
      <c r="I490" s="664">
        <v>1512.5</v>
      </c>
      <c r="J490" s="664">
        <v>5</v>
      </c>
      <c r="K490" s="665">
        <v>7562.5</v>
      </c>
    </row>
    <row r="491" spans="1:11" ht="14.4" customHeight="1" x14ac:dyDescent="0.3">
      <c r="A491" s="660" t="s">
        <v>566</v>
      </c>
      <c r="B491" s="661" t="s">
        <v>567</v>
      </c>
      <c r="C491" s="662" t="s">
        <v>600</v>
      </c>
      <c r="D491" s="663" t="s">
        <v>5184</v>
      </c>
      <c r="E491" s="662" t="s">
        <v>5175</v>
      </c>
      <c r="F491" s="663" t="s">
        <v>5176</v>
      </c>
      <c r="G491" s="662" t="s">
        <v>5079</v>
      </c>
      <c r="H491" s="662" t="s">
        <v>5080</v>
      </c>
      <c r="I491" s="664">
        <v>1512.5</v>
      </c>
      <c r="J491" s="664">
        <v>4</v>
      </c>
      <c r="K491" s="665">
        <v>6050</v>
      </c>
    </row>
    <row r="492" spans="1:11" ht="14.4" customHeight="1" x14ac:dyDescent="0.3">
      <c r="A492" s="660" t="s">
        <v>566</v>
      </c>
      <c r="B492" s="661" t="s">
        <v>567</v>
      </c>
      <c r="C492" s="662" t="s">
        <v>600</v>
      </c>
      <c r="D492" s="663" t="s">
        <v>5184</v>
      </c>
      <c r="E492" s="662" t="s">
        <v>5175</v>
      </c>
      <c r="F492" s="663" t="s">
        <v>5176</v>
      </c>
      <c r="G492" s="662" t="s">
        <v>5081</v>
      </c>
      <c r="H492" s="662" t="s">
        <v>5082</v>
      </c>
      <c r="I492" s="664">
        <v>1512.5</v>
      </c>
      <c r="J492" s="664">
        <v>5</v>
      </c>
      <c r="K492" s="665">
        <v>7562.5</v>
      </c>
    </row>
    <row r="493" spans="1:11" ht="14.4" customHeight="1" x14ac:dyDescent="0.3">
      <c r="A493" s="660" t="s">
        <v>566</v>
      </c>
      <c r="B493" s="661" t="s">
        <v>567</v>
      </c>
      <c r="C493" s="662" t="s">
        <v>600</v>
      </c>
      <c r="D493" s="663" t="s">
        <v>5184</v>
      </c>
      <c r="E493" s="662" t="s">
        <v>5175</v>
      </c>
      <c r="F493" s="663" t="s">
        <v>5176</v>
      </c>
      <c r="G493" s="662" t="s">
        <v>5083</v>
      </c>
      <c r="H493" s="662" t="s">
        <v>5084</v>
      </c>
      <c r="I493" s="664">
        <v>1134.98</v>
      </c>
      <c r="J493" s="664">
        <v>1</v>
      </c>
      <c r="K493" s="665">
        <v>1134.98</v>
      </c>
    </row>
    <row r="494" spans="1:11" ht="14.4" customHeight="1" x14ac:dyDescent="0.3">
      <c r="A494" s="660" t="s">
        <v>566</v>
      </c>
      <c r="B494" s="661" t="s">
        <v>567</v>
      </c>
      <c r="C494" s="662" t="s">
        <v>600</v>
      </c>
      <c r="D494" s="663" t="s">
        <v>5184</v>
      </c>
      <c r="E494" s="662" t="s">
        <v>5175</v>
      </c>
      <c r="F494" s="663" t="s">
        <v>5176</v>
      </c>
      <c r="G494" s="662" t="s">
        <v>5085</v>
      </c>
      <c r="H494" s="662" t="s">
        <v>5086</v>
      </c>
      <c r="I494" s="664">
        <v>934.4</v>
      </c>
      <c r="J494" s="664">
        <v>1</v>
      </c>
      <c r="K494" s="665">
        <v>934.4</v>
      </c>
    </row>
    <row r="495" spans="1:11" ht="14.4" customHeight="1" x14ac:dyDescent="0.3">
      <c r="A495" s="660" t="s">
        <v>566</v>
      </c>
      <c r="B495" s="661" t="s">
        <v>567</v>
      </c>
      <c r="C495" s="662" t="s">
        <v>4436</v>
      </c>
      <c r="D495" s="663" t="s">
        <v>5185</v>
      </c>
      <c r="E495" s="662" t="s">
        <v>5175</v>
      </c>
      <c r="F495" s="663" t="s">
        <v>5176</v>
      </c>
      <c r="G495" s="662" t="s">
        <v>5087</v>
      </c>
      <c r="H495" s="662" t="s">
        <v>5088</v>
      </c>
      <c r="I495" s="664">
        <v>62.92</v>
      </c>
      <c r="J495" s="664">
        <v>1</v>
      </c>
      <c r="K495" s="665">
        <v>62.92</v>
      </c>
    </row>
    <row r="496" spans="1:11" ht="14.4" customHeight="1" x14ac:dyDescent="0.3">
      <c r="A496" s="660" t="s">
        <v>566</v>
      </c>
      <c r="B496" s="661" t="s">
        <v>567</v>
      </c>
      <c r="C496" s="662" t="s">
        <v>4436</v>
      </c>
      <c r="D496" s="663" t="s">
        <v>5185</v>
      </c>
      <c r="E496" s="662" t="s">
        <v>5175</v>
      </c>
      <c r="F496" s="663" t="s">
        <v>5176</v>
      </c>
      <c r="G496" s="662" t="s">
        <v>4891</v>
      </c>
      <c r="H496" s="662" t="s">
        <v>4892</v>
      </c>
      <c r="I496" s="664">
        <v>24.08</v>
      </c>
      <c r="J496" s="664">
        <v>12</v>
      </c>
      <c r="K496" s="665">
        <v>289</v>
      </c>
    </row>
    <row r="497" spans="1:11" ht="14.4" customHeight="1" x14ac:dyDescent="0.3">
      <c r="A497" s="660" t="s">
        <v>566</v>
      </c>
      <c r="B497" s="661" t="s">
        <v>567</v>
      </c>
      <c r="C497" s="662" t="s">
        <v>4436</v>
      </c>
      <c r="D497" s="663" t="s">
        <v>5185</v>
      </c>
      <c r="E497" s="662" t="s">
        <v>5175</v>
      </c>
      <c r="F497" s="663" t="s">
        <v>5176</v>
      </c>
      <c r="G497" s="662" t="s">
        <v>5089</v>
      </c>
      <c r="H497" s="662" t="s">
        <v>5090</v>
      </c>
      <c r="I497" s="664">
        <v>4493.9399999999996</v>
      </c>
      <c r="J497" s="664">
        <v>17</v>
      </c>
      <c r="K497" s="665">
        <v>76396.98000000001</v>
      </c>
    </row>
    <row r="498" spans="1:11" ht="14.4" customHeight="1" x14ac:dyDescent="0.3">
      <c r="A498" s="660" t="s">
        <v>566</v>
      </c>
      <c r="B498" s="661" t="s">
        <v>567</v>
      </c>
      <c r="C498" s="662" t="s">
        <v>4436</v>
      </c>
      <c r="D498" s="663" t="s">
        <v>5185</v>
      </c>
      <c r="E498" s="662" t="s">
        <v>5175</v>
      </c>
      <c r="F498" s="663" t="s">
        <v>5176</v>
      </c>
      <c r="G498" s="662" t="s">
        <v>5091</v>
      </c>
      <c r="H498" s="662" t="s">
        <v>5092</v>
      </c>
      <c r="I498" s="664">
        <v>267.41000000000003</v>
      </c>
      <c r="J498" s="664">
        <v>5</v>
      </c>
      <c r="K498" s="665">
        <v>1337.0500000000002</v>
      </c>
    </row>
    <row r="499" spans="1:11" ht="14.4" customHeight="1" x14ac:dyDescent="0.3">
      <c r="A499" s="660" t="s">
        <v>566</v>
      </c>
      <c r="B499" s="661" t="s">
        <v>567</v>
      </c>
      <c r="C499" s="662" t="s">
        <v>4436</v>
      </c>
      <c r="D499" s="663" t="s">
        <v>5185</v>
      </c>
      <c r="E499" s="662" t="s">
        <v>5175</v>
      </c>
      <c r="F499" s="663" t="s">
        <v>5176</v>
      </c>
      <c r="G499" s="662" t="s">
        <v>5093</v>
      </c>
      <c r="H499" s="662" t="s">
        <v>5094</v>
      </c>
      <c r="I499" s="664">
        <v>8305.44</v>
      </c>
      <c r="J499" s="664">
        <v>3</v>
      </c>
      <c r="K499" s="665">
        <v>24916.32</v>
      </c>
    </row>
    <row r="500" spans="1:11" ht="14.4" customHeight="1" x14ac:dyDescent="0.3">
      <c r="A500" s="660" t="s">
        <v>566</v>
      </c>
      <c r="B500" s="661" t="s">
        <v>567</v>
      </c>
      <c r="C500" s="662" t="s">
        <v>4436</v>
      </c>
      <c r="D500" s="663" t="s">
        <v>5185</v>
      </c>
      <c r="E500" s="662" t="s">
        <v>5175</v>
      </c>
      <c r="F500" s="663" t="s">
        <v>5176</v>
      </c>
      <c r="G500" s="662" t="s">
        <v>5095</v>
      </c>
      <c r="H500" s="662" t="s">
        <v>5096</v>
      </c>
      <c r="I500" s="664">
        <v>2445.41</v>
      </c>
      <c r="J500" s="664">
        <v>19</v>
      </c>
      <c r="K500" s="665">
        <v>46462.789999999994</v>
      </c>
    </row>
    <row r="501" spans="1:11" ht="14.4" customHeight="1" x14ac:dyDescent="0.3">
      <c r="A501" s="660" t="s">
        <v>566</v>
      </c>
      <c r="B501" s="661" t="s">
        <v>567</v>
      </c>
      <c r="C501" s="662" t="s">
        <v>4436</v>
      </c>
      <c r="D501" s="663" t="s">
        <v>5185</v>
      </c>
      <c r="E501" s="662" t="s">
        <v>5175</v>
      </c>
      <c r="F501" s="663" t="s">
        <v>5176</v>
      </c>
      <c r="G501" s="662" t="s">
        <v>5097</v>
      </c>
      <c r="H501" s="662" t="s">
        <v>5098</v>
      </c>
      <c r="I501" s="664">
        <v>4549.6000000000004</v>
      </c>
      <c r="J501" s="664">
        <v>1</v>
      </c>
      <c r="K501" s="665">
        <v>4549.6000000000004</v>
      </c>
    </row>
    <row r="502" spans="1:11" ht="14.4" customHeight="1" x14ac:dyDescent="0.3">
      <c r="A502" s="660" t="s">
        <v>566</v>
      </c>
      <c r="B502" s="661" t="s">
        <v>567</v>
      </c>
      <c r="C502" s="662" t="s">
        <v>4436</v>
      </c>
      <c r="D502" s="663" t="s">
        <v>5185</v>
      </c>
      <c r="E502" s="662" t="s">
        <v>5175</v>
      </c>
      <c r="F502" s="663" t="s">
        <v>5176</v>
      </c>
      <c r="G502" s="662" t="s">
        <v>5099</v>
      </c>
      <c r="H502" s="662" t="s">
        <v>5100</v>
      </c>
      <c r="I502" s="664">
        <v>11973.958333333334</v>
      </c>
      <c r="J502" s="664">
        <v>26</v>
      </c>
      <c r="K502" s="665">
        <v>309881</v>
      </c>
    </row>
    <row r="503" spans="1:11" ht="14.4" customHeight="1" x14ac:dyDescent="0.3">
      <c r="A503" s="660" t="s">
        <v>566</v>
      </c>
      <c r="B503" s="661" t="s">
        <v>567</v>
      </c>
      <c r="C503" s="662" t="s">
        <v>4436</v>
      </c>
      <c r="D503" s="663" t="s">
        <v>5185</v>
      </c>
      <c r="E503" s="662" t="s">
        <v>5175</v>
      </c>
      <c r="F503" s="663" t="s">
        <v>5176</v>
      </c>
      <c r="G503" s="662" t="s">
        <v>4863</v>
      </c>
      <c r="H503" s="662" t="s">
        <v>4864</v>
      </c>
      <c r="I503" s="664">
        <v>1815</v>
      </c>
      <c r="J503" s="664">
        <v>36</v>
      </c>
      <c r="K503" s="665">
        <v>65340</v>
      </c>
    </row>
    <row r="504" spans="1:11" ht="14.4" customHeight="1" x14ac:dyDescent="0.3">
      <c r="A504" s="660" t="s">
        <v>566</v>
      </c>
      <c r="B504" s="661" t="s">
        <v>567</v>
      </c>
      <c r="C504" s="662" t="s">
        <v>4436</v>
      </c>
      <c r="D504" s="663" t="s">
        <v>5185</v>
      </c>
      <c r="E504" s="662" t="s">
        <v>5175</v>
      </c>
      <c r="F504" s="663" t="s">
        <v>5176</v>
      </c>
      <c r="G504" s="662" t="s">
        <v>5101</v>
      </c>
      <c r="H504" s="662" t="s">
        <v>5102</v>
      </c>
      <c r="I504" s="664">
        <v>10575.4</v>
      </c>
      <c r="J504" s="664">
        <v>2</v>
      </c>
      <c r="K504" s="665">
        <v>21150.799999999999</v>
      </c>
    </row>
    <row r="505" spans="1:11" ht="14.4" customHeight="1" x14ac:dyDescent="0.3">
      <c r="A505" s="660" t="s">
        <v>566</v>
      </c>
      <c r="B505" s="661" t="s">
        <v>567</v>
      </c>
      <c r="C505" s="662" t="s">
        <v>4436</v>
      </c>
      <c r="D505" s="663" t="s">
        <v>5185</v>
      </c>
      <c r="E505" s="662" t="s">
        <v>5175</v>
      </c>
      <c r="F505" s="663" t="s">
        <v>5176</v>
      </c>
      <c r="G505" s="662" t="s">
        <v>5103</v>
      </c>
      <c r="H505" s="662" t="s">
        <v>5104</v>
      </c>
      <c r="I505" s="664">
        <v>11457.49</v>
      </c>
      <c r="J505" s="664">
        <v>1</v>
      </c>
      <c r="K505" s="665">
        <v>11457.49</v>
      </c>
    </row>
    <row r="506" spans="1:11" ht="14.4" customHeight="1" x14ac:dyDescent="0.3">
      <c r="A506" s="660" t="s">
        <v>566</v>
      </c>
      <c r="B506" s="661" t="s">
        <v>567</v>
      </c>
      <c r="C506" s="662" t="s">
        <v>4436</v>
      </c>
      <c r="D506" s="663" t="s">
        <v>5185</v>
      </c>
      <c r="E506" s="662" t="s">
        <v>5175</v>
      </c>
      <c r="F506" s="663" t="s">
        <v>5176</v>
      </c>
      <c r="G506" s="662" t="s">
        <v>5105</v>
      </c>
      <c r="H506" s="662" t="s">
        <v>5106</v>
      </c>
      <c r="I506" s="664">
        <v>3928.87</v>
      </c>
      <c r="J506" s="664">
        <v>4</v>
      </c>
      <c r="K506" s="665">
        <v>15715.48</v>
      </c>
    </row>
    <row r="507" spans="1:11" ht="14.4" customHeight="1" x14ac:dyDescent="0.3">
      <c r="A507" s="660" t="s">
        <v>566</v>
      </c>
      <c r="B507" s="661" t="s">
        <v>567</v>
      </c>
      <c r="C507" s="662" t="s">
        <v>4436</v>
      </c>
      <c r="D507" s="663" t="s">
        <v>5185</v>
      </c>
      <c r="E507" s="662" t="s">
        <v>5175</v>
      </c>
      <c r="F507" s="663" t="s">
        <v>5176</v>
      </c>
      <c r="G507" s="662" t="s">
        <v>5107</v>
      </c>
      <c r="H507" s="662" t="s">
        <v>5108</v>
      </c>
      <c r="I507" s="664">
        <v>2323.1999999999998</v>
      </c>
      <c r="J507" s="664">
        <v>16</v>
      </c>
      <c r="K507" s="665">
        <v>37171.199999999997</v>
      </c>
    </row>
    <row r="508" spans="1:11" ht="14.4" customHeight="1" x14ac:dyDescent="0.3">
      <c r="A508" s="660" t="s">
        <v>566</v>
      </c>
      <c r="B508" s="661" t="s">
        <v>567</v>
      </c>
      <c r="C508" s="662" t="s">
        <v>4436</v>
      </c>
      <c r="D508" s="663" t="s">
        <v>5185</v>
      </c>
      <c r="E508" s="662" t="s">
        <v>5175</v>
      </c>
      <c r="F508" s="663" t="s">
        <v>5176</v>
      </c>
      <c r="G508" s="662" t="s">
        <v>5109</v>
      </c>
      <c r="H508" s="662" t="s">
        <v>5110</v>
      </c>
      <c r="I508" s="664">
        <v>1815</v>
      </c>
      <c r="J508" s="664">
        <v>1</v>
      </c>
      <c r="K508" s="665">
        <v>1815</v>
      </c>
    </row>
    <row r="509" spans="1:11" ht="14.4" customHeight="1" x14ac:dyDescent="0.3">
      <c r="A509" s="660" t="s">
        <v>566</v>
      </c>
      <c r="B509" s="661" t="s">
        <v>567</v>
      </c>
      <c r="C509" s="662" t="s">
        <v>4436</v>
      </c>
      <c r="D509" s="663" t="s">
        <v>5185</v>
      </c>
      <c r="E509" s="662" t="s">
        <v>5175</v>
      </c>
      <c r="F509" s="663" t="s">
        <v>5176</v>
      </c>
      <c r="G509" s="662" t="s">
        <v>5111</v>
      </c>
      <c r="H509" s="662" t="s">
        <v>5112</v>
      </c>
      <c r="I509" s="664">
        <v>2529</v>
      </c>
      <c r="J509" s="664">
        <v>2</v>
      </c>
      <c r="K509" s="665">
        <v>5058</v>
      </c>
    </row>
    <row r="510" spans="1:11" ht="14.4" customHeight="1" x14ac:dyDescent="0.3">
      <c r="A510" s="660" t="s">
        <v>566</v>
      </c>
      <c r="B510" s="661" t="s">
        <v>567</v>
      </c>
      <c r="C510" s="662" t="s">
        <v>4436</v>
      </c>
      <c r="D510" s="663" t="s">
        <v>5185</v>
      </c>
      <c r="E510" s="662" t="s">
        <v>5175</v>
      </c>
      <c r="F510" s="663" t="s">
        <v>5176</v>
      </c>
      <c r="G510" s="662" t="s">
        <v>5113</v>
      </c>
      <c r="H510" s="662" t="s">
        <v>5114</v>
      </c>
      <c r="I510" s="664">
        <v>22091.575000000001</v>
      </c>
      <c r="J510" s="664">
        <v>4</v>
      </c>
      <c r="K510" s="665">
        <v>88366.3</v>
      </c>
    </row>
    <row r="511" spans="1:11" ht="14.4" customHeight="1" x14ac:dyDescent="0.3">
      <c r="A511" s="660" t="s">
        <v>566</v>
      </c>
      <c r="B511" s="661" t="s">
        <v>567</v>
      </c>
      <c r="C511" s="662" t="s">
        <v>4436</v>
      </c>
      <c r="D511" s="663" t="s">
        <v>5185</v>
      </c>
      <c r="E511" s="662" t="s">
        <v>5175</v>
      </c>
      <c r="F511" s="663" t="s">
        <v>5176</v>
      </c>
      <c r="G511" s="662" t="s">
        <v>5115</v>
      </c>
      <c r="H511" s="662" t="s">
        <v>5116</v>
      </c>
      <c r="I511" s="664">
        <v>12087.9</v>
      </c>
      <c r="J511" s="664">
        <v>2</v>
      </c>
      <c r="K511" s="665">
        <v>24175.8</v>
      </c>
    </row>
    <row r="512" spans="1:11" ht="14.4" customHeight="1" x14ac:dyDescent="0.3">
      <c r="A512" s="660" t="s">
        <v>566</v>
      </c>
      <c r="B512" s="661" t="s">
        <v>567</v>
      </c>
      <c r="C512" s="662" t="s">
        <v>4436</v>
      </c>
      <c r="D512" s="663" t="s">
        <v>5185</v>
      </c>
      <c r="E512" s="662" t="s">
        <v>5175</v>
      </c>
      <c r="F512" s="663" t="s">
        <v>5176</v>
      </c>
      <c r="G512" s="662" t="s">
        <v>5117</v>
      </c>
      <c r="H512" s="662" t="s">
        <v>5118</v>
      </c>
      <c r="I512" s="664">
        <v>11480.48</v>
      </c>
      <c r="J512" s="664">
        <v>1</v>
      </c>
      <c r="K512" s="665">
        <v>11480.48</v>
      </c>
    </row>
    <row r="513" spans="1:11" ht="14.4" customHeight="1" x14ac:dyDescent="0.3">
      <c r="A513" s="660" t="s">
        <v>566</v>
      </c>
      <c r="B513" s="661" t="s">
        <v>567</v>
      </c>
      <c r="C513" s="662" t="s">
        <v>4436</v>
      </c>
      <c r="D513" s="663" t="s">
        <v>5185</v>
      </c>
      <c r="E513" s="662" t="s">
        <v>5175</v>
      </c>
      <c r="F513" s="663" t="s">
        <v>5176</v>
      </c>
      <c r="G513" s="662" t="s">
        <v>5119</v>
      </c>
      <c r="H513" s="662" t="s">
        <v>5120</v>
      </c>
      <c r="I513" s="664">
        <v>10769</v>
      </c>
      <c r="J513" s="664">
        <v>4</v>
      </c>
      <c r="K513" s="665">
        <v>43076</v>
      </c>
    </row>
    <row r="514" spans="1:11" ht="14.4" customHeight="1" x14ac:dyDescent="0.3">
      <c r="A514" s="660" t="s">
        <v>566</v>
      </c>
      <c r="B514" s="661" t="s">
        <v>567</v>
      </c>
      <c r="C514" s="662" t="s">
        <v>4436</v>
      </c>
      <c r="D514" s="663" t="s">
        <v>5185</v>
      </c>
      <c r="E514" s="662" t="s">
        <v>5175</v>
      </c>
      <c r="F514" s="663" t="s">
        <v>5176</v>
      </c>
      <c r="G514" s="662" t="s">
        <v>5121</v>
      </c>
      <c r="H514" s="662" t="s">
        <v>5122</v>
      </c>
      <c r="I514" s="664">
        <v>13109.14</v>
      </c>
      <c r="J514" s="664">
        <v>1</v>
      </c>
      <c r="K514" s="665">
        <v>13109.14</v>
      </c>
    </row>
    <row r="515" spans="1:11" ht="14.4" customHeight="1" x14ac:dyDescent="0.3">
      <c r="A515" s="660" t="s">
        <v>566</v>
      </c>
      <c r="B515" s="661" t="s">
        <v>567</v>
      </c>
      <c r="C515" s="662" t="s">
        <v>4436</v>
      </c>
      <c r="D515" s="663" t="s">
        <v>5185</v>
      </c>
      <c r="E515" s="662" t="s">
        <v>5175</v>
      </c>
      <c r="F515" s="663" t="s">
        <v>5176</v>
      </c>
      <c r="G515" s="662" t="s">
        <v>5123</v>
      </c>
      <c r="H515" s="662" t="s">
        <v>5124</v>
      </c>
      <c r="I515" s="664">
        <v>8288.5</v>
      </c>
      <c r="J515" s="664">
        <v>6</v>
      </c>
      <c r="K515" s="665">
        <v>49731</v>
      </c>
    </row>
    <row r="516" spans="1:11" ht="14.4" customHeight="1" x14ac:dyDescent="0.3">
      <c r="A516" s="660" t="s">
        <v>566</v>
      </c>
      <c r="B516" s="661" t="s">
        <v>567</v>
      </c>
      <c r="C516" s="662" t="s">
        <v>4436</v>
      </c>
      <c r="D516" s="663" t="s">
        <v>5185</v>
      </c>
      <c r="E516" s="662" t="s">
        <v>5175</v>
      </c>
      <c r="F516" s="663" t="s">
        <v>5176</v>
      </c>
      <c r="G516" s="662" t="s">
        <v>5125</v>
      </c>
      <c r="H516" s="662" t="s">
        <v>5126</v>
      </c>
      <c r="I516" s="664">
        <v>2754.25</v>
      </c>
      <c r="J516" s="664">
        <v>2</v>
      </c>
      <c r="K516" s="665">
        <v>5508.5</v>
      </c>
    </row>
    <row r="517" spans="1:11" ht="14.4" customHeight="1" x14ac:dyDescent="0.3">
      <c r="A517" s="660" t="s">
        <v>566</v>
      </c>
      <c r="B517" s="661" t="s">
        <v>567</v>
      </c>
      <c r="C517" s="662" t="s">
        <v>4436</v>
      </c>
      <c r="D517" s="663" t="s">
        <v>5185</v>
      </c>
      <c r="E517" s="662" t="s">
        <v>5175</v>
      </c>
      <c r="F517" s="663" t="s">
        <v>5176</v>
      </c>
      <c r="G517" s="662" t="s">
        <v>5127</v>
      </c>
      <c r="H517" s="662" t="s">
        <v>5128</v>
      </c>
      <c r="I517" s="664">
        <v>12299.65</v>
      </c>
      <c r="J517" s="664">
        <v>1</v>
      </c>
      <c r="K517" s="665">
        <v>12299.65</v>
      </c>
    </row>
    <row r="518" spans="1:11" ht="14.4" customHeight="1" x14ac:dyDescent="0.3">
      <c r="A518" s="660" t="s">
        <v>566</v>
      </c>
      <c r="B518" s="661" t="s">
        <v>567</v>
      </c>
      <c r="C518" s="662" t="s">
        <v>4436</v>
      </c>
      <c r="D518" s="663" t="s">
        <v>5185</v>
      </c>
      <c r="E518" s="662" t="s">
        <v>5175</v>
      </c>
      <c r="F518" s="663" t="s">
        <v>5176</v>
      </c>
      <c r="G518" s="662" t="s">
        <v>5129</v>
      </c>
      <c r="H518" s="662" t="s">
        <v>5130</v>
      </c>
      <c r="I518" s="664">
        <v>49612.42</v>
      </c>
      <c r="J518" s="664">
        <v>2</v>
      </c>
      <c r="K518" s="665">
        <v>99224.84</v>
      </c>
    </row>
    <row r="519" spans="1:11" ht="14.4" customHeight="1" x14ac:dyDescent="0.3">
      <c r="A519" s="660" t="s">
        <v>566</v>
      </c>
      <c r="B519" s="661" t="s">
        <v>567</v>
      </c>
      <c r="C519" s="662" t="s">
        <v>4436</v>
      </c>
      <c r="D519" s="663" t="s">
        <v>5185</v>
      </c>
      <c r="E519" s="662" t="s">
        <v>5175</v>
      </c>
      <c r="F519" s="663" t="s">
        <v>5176</v>
      </c>
      <c r="G519" s="662" t="s">
        <v>5131</v>
      </c>
      <c r="H519" s="662" t="s">
        <v>5132</v>
      </c>
      <c r="I519" s="664">
        <v>8261.8799999999992</v>
      </c>
      <c r="J519" s="664">
        <v>1</v>
      </c>
      <c r="K519" s="665">
        <v>8261.8799999999992</v>
      </c>
    </row>
    <row r="520" spans="1:11" ht="14.4" customHeight="1" x14ac:dyDescent="0.3">
      <c r="A520" s="660" t="s">
        <v>566</v>
      </c>
      <c r="B520" s="661" t="s">
        <v>567</v>
      </c>
      <c r="C520" s="662" t="s">
        <v>4436</v>
      </c>
      <c r="D520" s="663" t="s">
        <v>5185</v>
      </c>
      <c r="E520" s="662" t="s">
        <v>5175</v>
      </c>
      <c r="F520" s="663" t="s">
        <v>5176</v>
      </c>
      <c r="G520" s="662" t="s">
        <v>5133</v>
      </c>
      <c r="H520" s="662" t="s">
        <v>5134</v>
      </c>
      <c r="I520" s="664">
        <v>16531.02</v>
      </c>
      <c r="J520" s="664">
        <v>6</v>
      </c>
      <c r="K520" s="665">
        <v>99186.12</v>
      </c>
    </row>
    <row r="521" spans="1:11" ht="14.4" customHeight="1" x14ac:dyDescent="0.3">
      <c r="A521" s="660" t="s">
        <v>566</v>
      </c>
      <c r="B521" s="661" t="s">
        <v>567</v>
      </c>
      <c r="C521" s="662" t="s">
        <v>4436</v>
      </c>
      <c r="D521" s="663" t="s">
        <v>5185</v>
      </c>
      <c r="E521" s="662" t="s">
        <v>5175</v>
      </c>
      <c r="F521" s="663" t="s">
        <v>5176</v>
      </c>
      <c r="G521" s="662" t="s">
        <v>5135</v>
      </c>
      <c r="H521" s="662" t="s">
        <v>5136</v>
      </c>
      <c r="I521" s="664">
        <v>7267.26</v>
      </c>
      <c r="J521" s="664">
        <v>2</v>
      </c>
      <c r="K521" s="665">
        <v>14534.52</v>
      </c>
    </row>
    <row r="522" spans="1:11" ht="14.4" customHeight="1" x14ac:dyDescent="0.3">
      <c r="A522" s="660" t="s">
        <v>566</v>
      </c>
      <c r="B522" s="661" t="s">
        <v>567</v>
      </c>
      <c r="C522" s="662" t="s">
        <v>4436</v>
      </c>
      <c r="D522" s="663" t="s">
        <v>5185</v>
      </c>
      <c r="E522" s="662" t="s">
        <v>5175</v>
      </c>
      <c r="F522" s="663" t="s">
        <v>5176</v>
      </c>
      <c r="G522" s="662" t="s">
        <v>5137</v>
      </c>
      <c r="H522" s="662" t="s">
        <v>5138</v>
      </c>
      <c r="I522" s="664">
        <v>1568.97</v>
      </c>
      <c r="J522" s="664">
        <v>3</v>
      </c>
      <c r="K522" s="665">
        <v>4706.8999999999996</v>
      </c>
    </row>
    <row r="523" spans="1:11" ht="14.4" customHeight="1" x14ac:dyDescent="0.3">
      <c r="A523" s="660" t="s">
        <v>566</v>
      </c>
      <c r="B523" s="661" t="s">
        <v>567</v>
      </c>
      <c r="C523" s="662" t="s">
        <v>4436</v>
      </c>
      <c r="D523" s="663" t="s">
        <v>5185</v>
      </c>
      <c r="E523" s="662" t="s">
        <v>5175</v>
      </c>
      <c r="F523" s="663" t="s">
        <v>5176</v>
      </c>
      <c r="G523" s="662" t="s">
        <v>5139</v>
      </c>
      <c r="H523" s="662" t="s">
        <v>5140</v>
      </c>
      <c r="I523" s="664">
        <v>2920.94</v>
      </c>
      <c r="J523" s="664">
        <v>1</v>
      </c>
      <c r="K523" s="665">
        <v>2920.94</v>
      </c>
    </row>
    <row r="524" spans="1:11" ht="14.4" customHeight="1" x14ac:dyDescent="0.3">
      <c r="A524" s="660" t="s">
        <v>566</v>
      </c>
      <c r="B524" s="661" t="s">
        <v>567</v>
      </c>
      <c r="C524" s="662" t="s">
        <v>4436</v>
      </c>
      <c r="D524" s="663" t="s">
        <v>5185</v>
      </c>
      <c r="E524" s="662" t="s">
        <v>5175</v>
      </c>
      <c r="F524" s="663" t="s">
        <v>5176</v>
      </c>
      <c r="G524" s="662" t="s">
        <v>5141</v>
      </c>
      <c r="H524" s="662" t="s">
        <v>5142</v>
      </c>
      <c r="I524" s="664">
        <v>16178.91</v>
      </c>
      <c r="J524" s="664">
        <v>1</v>
      </c>
      <c r="K524" s="665">
        <v>16178.91</v>
      </c>
    </row>
    <row r="525" spans="1:11" ht="14.4" customHeight="1" x14ac:dyDescent="0.3">
      <c r="A525" s="660" t="s">
        <v>566</v>
      </c>
      <c r="B525" s="661" t="s">
        <v>567</v>
      </c>
      <c r="C525" s="662" t="s">
        <v>4436</v>
      </c>
      <c r="D525" s="663" t="s">
        <v>5185</v>
      </c>
      <c r="E525" s="662" t="s">
        <v>5175</v>
      </c>
      <c r="F525" s="663" t="s">
        <v>5176</v>
      </c>
      <c r="G525" s="662" t="s">
        <v>5143</v>
      </c>
      <c r="H525" s="662" t="s">
        <v>5144</v>
      </c>
      <c r="I525" s="664">
        <v>13019</v>
      </c>
      <c r="J525" s="664">
        <v>1</v>
      </c>
      <c r="K525" s="665">
        <v>13019</v>
      </c>
    </row>
    <row r="526" spans="1:11" ht="14.4" customHeight="1" x14ac:dyDescent="0.3">
      <c r="A526" s="660" t="s">
        <v>566</v>
      </c>
      <c r="B526" s="661" t="s">
        <v>567</v>
      </c>
      <c r="C526" s="662" t="s">
        <v>4436</v>
      </c>
      <c r="D526" s="663" t="s">
        <v>5185</v>
      </c>
      <c r="E526" s="662" t="s">
        <v>5175</v>
      </c>
      <c r="F526" s="663" t="s">
        <v>5176</v>
      </c>
      <c r="G526" s="662" t="s">
        <v>5145</v>
      </c>
      <c r="H526" s="662" t="s">
        <v>5146</v>
      </c>
      <c r="I526" s="664">
        <v>12817.53</v>
      </c>
      <c r="J526" s="664">
        <v>1</v>
      </c>
      <c r="K526" s="665">
        <v>12817.53</v>
      </c>
    </row>
    <row r="527" spans="1:11" ht="14.4" customHeight="1" x14ac:dyDescent="0.3">
      <c r="A527" s="660" t="s">
        <v>566</v>
      </c>
      <c r="B527" s="661" t="s">
        <v>567</v>
      </c>
      <c r="C527" s="662" t="s">
        <v>4436</v>
      </c>
      <c r="D527" s="663" t="s">
        <v>5185</v>
      </c>
      <c r="E527" s="662" t="s">
        <v>5175</v>
      </c>
      <c r="F527" s="663" t="s">
        <v>5176</v>
      </c>
      <c r="G527" s="662" t="s">
        <v>5147</v>
      </c>
      <c r="H527" s="662" t="s">
        <v>5148</v>
      </c>
      <c r="I527" s="664">
        <v>8286.08</v>
      </c>
      <c r="J527" s="664">
        <v>1</v>
      </c>
      <c r="K527" s="665">
        <v>8286.08</v>
      </c>
    </row>
    <row r="528" spans="1:11" ht="14.4" customHeight="1" x14ac:dyDescent="0.3">
      <c r="A528" s="660" t="s">
        <v>566</v>
      </c>
      <c r="B528" s="661" t="s">
        <v>567</v>
      </c>
      <c r="C528" s="662" t="s">
        <v>4436</v>
      </c>
      <c r="D528" s="663" t="s">
        <v>5185</v>
      </c>
      <c r="E528" s="662" t="s">
        <v>5175</v>
      </c>
      <c r="F528" s="663" t="s">
        <v>5176</v>
      </c>
      <c r="G528" s="662" t="s">
        <v>5149</v>
      </c>
      <c r="H528" s="662" t="s">
        <v>5150</v>
      </c>
      <c r="I528" s="664">
        <v>2920.94</v>
      </c>
      <c r="J528" s="664">
        <v>1</v>
      </c>
      <c r="K528" s="665">
        <v>2920.94</v>
      </c>
    </row>
    <row r="529" spans="1:11" ht="14.4" customHeight="1" x14ac:dyDescent="0.3">
      <c r="A529" s="660" t="s">
        <v>566</v>
      </c>
      <c r="B529" s="661" t="s">
        <v>567</v>
      </c>
      <c r="C529" s="662" t="s">
        <v>4436</v>
      </c>
      <c r="D529" s="663" t="s">
        <v>5185</v>
      </c>
      <c r="E529" s="662" t="s">
        <v>5175</v>
      </c>
      <c r="F529" s="663" t="s">
        <v>5176</v>
      </c>
      <c r="G529" s="662" t="s">
        <v>5151</v>
      </c>
      <c r="H529" s="662" t="s">
        <v>5152</v>
      </c>
      <c r="I529" s="664">
        <v>2924.57</v>
      </c>
      <c r="J529" s="664">
        <v>1</v>
      </c>
      <c r="K529" s="665">
        <v>2924.57</v>
      </c>
    </row>
    <row r="530" spans="1:11" ht="14.4" customHeight="1" x14ac:dyDescent="0.3">
      <c r="A530" s="660" t="s">
        <v>566</v>
      </c>
      <c r="B530" s="661" t="s">
        <v>567</v>
      </c>
      <c r="C530" s="662" t="s">
        <v>4436</v>
      </c>
      <c r="D530" s="663" t="s">
        <v>5185</v>
      </c>
      <c r="E530" s="662" t="s">
        <v>5175</v>
      </c>
      <c r="F530" s="663" t="s">
        <v>5176</v>
      </c>
      <c r="G530" s="662" t="s">
        <v>5153</v>
      </c>
      <c r="H530" s="662" t="s">
        <v>5154</v>
      </c>
      <c r="I530" s="664">
        <v>350.9</v>
      </c>
      <c r="J530" s="664">
        <v>1</v>
      </c>
      <c r="K530" s="665">
        <v>350.9</v>
      </c>
    </row>
    <row r="531" spans="1:11" ht="14.4" customHeight="1" x14ac:dyDescent="0.3">
      <c r="A531" s="660" t="s">
        <v>566</v>
      </c>
      <c r="B531" s="661" t="s">
        <v>567</v>
      </c>
      <c r="C531" s="662" t="s">
        <v>603</v>
      </c>
      <c r="D531" s="663" t="s">
        <v>5186</v>
      </c>
      <c r="E531" s="662" t="s">
        <v>5175</v>
      </c>
      <c r="F531" s="663" t="s">
        <v>5176</v>
      </c>
      <c r="G531" s="662" t="s">
        <v>5155</v>
      </c>
      <c r="H531" s="662" t="s">
        <v>5156</v>
      </c>
      <c r="I531" s="664">
        <v>222.01870845435641</v>
      </c>
      <c r="J531" s="664">
        <v>1</v>
      </c>
      <c r="K531" s="665">
        <v>222.01870845435641</v>
      </c>
    </row>
    <row r="532" spans="1:11" ht="14.4" customHeight="1" x14ac:dyDescent="0.3">
      <c r="A532" s="660" t="s">
        <v>566</v>
      </c>
      <c r="B532" s="661" t="s">
        <v>567</v>
      </c>
      <c r="C532" s="662" t="s">
        <v>603</v>
      </c>
      <c r="D532" s="663" t="s">
        <v>5186</v>
      </c>
      <c r="E532" s="662" t="s">
        <v>5175</v>
      </c>
      <c r="F532" s="663" t="s">
        <v>5176</v>
      </c>
      <c r="G532" s="662" t="s">
        <v>5157</v>
      </c>
      <c r="H532" s="662" t="s">
        <v>5158</v>
      </c>
      <c r="I532" s="664">
        <v>139.43</v>
      </c>
      <c r="J532" s="664">
        <v>20</v>
      </c>
      <c r="K532" s="665">
        <v>2788.61</v>
      </c>
    </row>
    <row r="533" spans="1:11" ht="14.4" customHeight="1" thickBot="1" x14ac:dyDescent="0.35">
      <c r="A533" s="666" t="s">
        <v>566</v>
      </c>
      <c r="B533" s="667" t="s">
        <v>567</v>
      </c>
      <c r="C533" s="668" t="s">
        <v>603</v>
      </c>
      <c r="D533" s="669" t="s">
        <v>5186</v>
      </c>
      <c r="E533" s="668" t="s">
        <v>5175</v>
      </c>
      <c r="F533" s="669" t="s">
        <v>5176</v>
      </c>
      <c r="G533" s="668" t="s">
        <v>5159</v>
      </c>
      <c r="H533" s="668" t="s">
        <v>5160</v>
      </c>
      <c r="I533" s="670">
        <v>260.82</v>
      </c>
      <c r="J533" s="670">
        <v>5</v>
      </c>
      <c r="K533" s="671">
        <v>1304.0999999999999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2" width="13.109375" customWidth="1"/>
    <col min="2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146.19999999999999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24.2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54.5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30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9.5</v>
      </c>
      <c r="V6" s="430">
        <f xml:space="preserve">
TRUNC(IF($A$4&lt;=12,SUMIFS('ON Data'!AA:AA,'ON Data'!$D:$D,$A$4,'ON Data'!$E:$E,1),SUMIFS('ON Data'!AA:AA,'ON Data'!$E:$E,1)/'ON Data'!$D$3),1)</f>
        <v>0.5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14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5.0999999999999996</v>
      </c>
      <c r="AG6" s="765">
        <f xml:space="preserve">
TRUNC(IF($A$4&lt;=12,SUMIFS('ON Data'!AM:AM,'ON Data'!$D:$D,$A$4,'ON Data'!$E:$E,1),SUMIFS('ON Data'!AM:AM,'ON Data'!$E:$E,1)/'ON Data'!$D$3),1)</f>
        <v>7.4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42205.7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7153.6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15304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8664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2792</v>
      </c>
      <c r="V11" s="412">
        <f xml:space="preserve">
IF($A$4&lt;=12,SUMIFS('ON Data'!AA:AA,'ON Data'!$D:$D,$A$4,'ON Data'!$E:$E,2),SUMIFS('ON Data'!AA:AA,'ON Data'!$E:$E,2))</f>
        <v>148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266.75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3959.75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1530.4</v>
      </c>
      <c r="AG11" s="768">
        <f xml:space="preserve">
IF($A$4&lt;=12,SUMIFS('ON Data'!AM:AM,'ON Data'!$D:$D,$A$4,'ON Data'!$E:$E,2),SUMIFS('ON Data'!AM:AM,'ON Data'!$E:$E,2))</f>
        <v>2387.1999999999998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201.2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55.199999999999996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125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21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2572.6999999999998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1100.7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319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794.5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126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115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117.5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64</v>
      </c>
      <c r="C14" s="414">
        <f xml:space="preserve">
IF($A$4&lt;=12,SUMIFS('ON Data'!G:G,'ON Data'!$D:$D,$A$4,'ON Data'!$E:$E,5),SUMIFS('ON Data'!G:G,'ON Data'!$E:$E,5))</f>
        <v>64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340185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325185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15000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24179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0</v>
      </c>
      <c r="F18" s="412">
        <f t="shared" si="1"/>
        <v>0</v>
      </c>
      <c r="G18" s="412">
        <f t="shared" si="1"/>
        <v>0</v>
      </c>
      <c r="H18" s="412">
        <f t="shared" si="1"/>
        <v>0</v>
      </c>
      <c r="I18" s="412">
        <f t="shared" si="1"/>
        <v>13219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10960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0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364364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325185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15000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13219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10960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9990666</v>
      </c>
      <c r="C20" s="423">
        <f xml:space="preserve">
IF($A$4&lt;=12,SUMIFS('ON Data'!G:G,'ON Data'!$D:$D,$A$4,'ON Data'!$E:$E,6),SUMIFS('ON Data'!G:G,'ON Data'!$E:$E,6))</f>
        <v>12800</v>
      </c>
      <c r="D20" s="424">
        <f xml:space="preserve">
IF($A$4&lt;=12,SUMIFS('ON Data'!H:H,'ON Data'!$D:$D,$A$4,'ON Data'!$E:$E,6),SUMIFS('ON Data'!H:H,'ON Data'!$E:$E,6))</f>
        <v>3407355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2910835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1669696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696591</v>
      </c>
      <c r="V20" s="424">
        <f xml:space="preserve">
IF($A$4&lt;=12,SUMIFS('ON Data'!AA:AA,'ON Data'!$D:$D,$A$4,'ON Data'!$E:$E,6),SUMIFS('ON Data'!AA:AA,'ON Data'!$E:$E,6))</f>
        <v>38233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39539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453132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418568</v>
      </c>
      <c r="AG20" s="772">
        <f xml:space="preserve">
IF($A$4&lt;=12,SUMIFS('ON Data'!AM:AM,'ON Data'!$D:$D,$A$4,'ON Data'!$E:$E,6),SUMIFS('ON Data'!AM:AM,'ON Data'!$E:$E,6))</f>
        <v>343917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9990666</v>
      </c>
      <c r="C23" s="414">
        <f t="shared" ref="C23:AG23" si="3" xml:space="preserve">
IF(C21="","",C20-C21)</f>
        <v>12800</v>
      </c>
      <c r="D23" s="415">
        <f t="shared" si="3"/>
        <v>3407355</v>
      </c>
      <c r="E23" s="415">
        <f t="shared" si="3"/>
        <v>0</v>
      </c>
      <c r="F23" s="415">
        <f t="shared" si="3"/>
        <v>2910835</v>
      </c>
      <c r="G23" s="415">
        <f t="shared" si="3"/>
        <v>0</v>
      </c>
      <c r="H23" s="415">
        <f t="shared" si="3"/>
        <v>0</v>
      </c>
      <c r="I23" s="415">
        <f t="shared" si="3"/>
        <v>1669696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696591</v>
      </c>
      <c r="V23" s="415">
        <f t="shared" si="3"/>
        <v>38233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39539</v>
      </c>
      <c r="AA23" s="415">
        <f t="shared" si="3"/>
        <v>0</v>
      </c>
      <c r="AB23" s="415">
        <f t="shared" si="3"/>
        <v>0</v>
      </c>
      <c r="AC23" s="415">
        <f t="shared" si="3"/>
        <v>453132</v>
      </c>
      <c r="AD23" s="415">
        <f t="shared" si="3"/>
        <v>0</v>
      </c>
      <c r="AE23" s="415">
        <f t="shared" si="3"/>
        <v>0</v>
      </c>
      <c r="AF23" s="415">
        <f t="shared" si="3"/>
        <v>418568</v>
      </c>
      <c r="AG23" s="769">
        <f t="shared" si="3"/>
        <v>343917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39743</v>
      </c>
      <c r="C25" s="780">
        <f xml:space="preserve">
IF($A$4&lt;=12,SUMIFS('ON Data'!H:H,'ON Data'!$D:$D,$A$4,'ON Data'!$E:$E,10),SUMIFS('ON Data'!H:H,'ON Data'!$E:$E,10))</f>
        <v>0</v>
      </c>
      <c r="D25" s="755"/>
      <c r="E25" s="756"/>
      <c r="F25" s="756">
        <f xml:space="preserve">
IF($A$4&lt;=12,SUMIFS('ON Data'!K:K,'ON Data'!$D:$D,$A$4,'ON Data'!$E:$E,10),SUMIFS('ON Data'!K:K,'ON Data'!$E:$E,10))</f>
        <v>39743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23302.666666666664</v>
      </c>
      <c r="C26" s="780">
        <f xml:space="preserve">
IF($A$4&lt;=12,SUMIFS('ON Data'!H:H,'ON Data'!$D:$D,$A$4,'ON Data'!$E:$E,11),SUMIFS('ON Data'!H:H,'ON Data'!$E:$E,11))</f>
        <v>11802.666666666666</v>
      </c>
      <c r="D26" s="755"/>
      <c r="E26" s="756"/>
      <c r="F26" s="757">
        <f xml:space="preserve">
IF($A$4&lt;=12,SUMIFS('ON Data'!K:K,'ON Data'!$D:$D,$A$4,'ON Data'!$E:$E,11),SUMIFS('ON Data'!K:K,'ON Data'!$E:$E,11))</f>
        <v>11500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1.7055129598901415</v>
      </c>
      <c r="C27" s="781">
        <f xml:space="preserve">
IF(C26=0,0,C25/C26)</f>
        <v>0</v>
      </c>
      <c r="D27" s="758"/>
      <c r="E27" s="759"/>
      <c r="F27" s="759">
        <f xml:space="preserve">
IF(F26=0,0,F25/F26)</f>
        <v>3.4559130434782608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-16440.333333333336</v>
      </c>
      <c r="C28" s="782">
        <f xml:space="preserve">
C26-C25</f>
        <v>11802.666666666666</v>
      </c>
      <c r="D28" s="760"/>
      <c r="E28" s="761"/>
      <c r="F28" s="761">
        <f xml:space="preserve">
F26-F25</f>
        <v>-28243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5188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10740551.100000001</v>
      </c>
      <c r="G3" s="380">
        <f t="shared" ref="G3:AN3" si="0">SUMIF($E5:$E1048576,"&lt;10",G5:G1048576)</f>
        <v>12864</v>
      </c>
      <c r="H3" s="380">
        <f t="shared" si="0"/>
        <v>4066082.9</v>
      </c>
      <c r="I3" s="380">
        <f t="shared" si="0"/>
        <v>0</v>
      </c>
      <c r="J3" s="380">
        <f t="shared" si="0"/>
        <v>0</v>
      </c>
      <c r="K3" s="380">
        <f t="shared" si="0"/>
        <v>2956692</v>
      </c>
      <c r="L3" s="380">
        <f t="shared" si="0"/>
        <v>0</v>
      </c>
      <c r="M3" s="380">
        <f t="shared" si="0"/>
        <v>0</v>
      </c>
      <c r="N3" s="380">
        <f t="shared" si="0"/>
        <v>1692433.5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699549</v>
      </c>
      <c r="AA3" s="380">
        <f t="shared" si="0"/>
        <v>38382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39807.75</v>
      </c>
      <c r="AF3" s="380">
        <f t="shared" si="0"/>
        <v>0</v>
      </c>
      <c r="AG3" s="380">
        <f t="shared" si="0"/>
        <v>0</v>
      </c>
      <c r="AH3" s="380">
        <f t="shared" si="0"/>
        <v>468194.75</v>
      </c>
      <c r="AI3" s="380">
        <f t="shared" si="0"/>
        <v>0</v>
      </c>
      <c r="AJ3" s="380">
        <f t="shared" si="0"/>
        <v>0</v>
      </c>
      <c r="AK3" s="380">
        <f t="shared" si="0"/>
        <v>420226.19999999995</v>
      </c>
      <c r="AL3" s="380">
        <f t="shared" si="0"/>
        <v>0</v>
      </c>
      <c r="AM3" s="380">
        <f t="shared" si="0"/>
        <v>346319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32</v>
      </c>
      <c r="D5" s="379">
        <v>1</v>
      </c>
      <c r="E5" s="379">
        <v>1</v>
      </c>
      <c r="F5" s="379">
        <v>146.75</v>
      </c>
      <c r="G5" s="379">
        <v>0</v>
      </c>
      <c r="H5" s="379">
        <v>24.2</v>
      </c>
      <c r="I5" s="379">
        <v>0</v>
      </c>
      <c r="J5" s="379">
        <v>0</v>
      </c>
      <c r="K5" s="379">
        <v>55</v>
      </c>
      <c r="L5" s="379">
        <v>0</v>
      </c>
      <c r="M5" s="379">
        <v>0</v>
      </c>
      <c r="N5" s="379">
        <v>30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9.5</v>
      </c>
      <c r="AA5" s="379">
        <v>0.5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14</v>
      </c>
      <c r="AI5" s="379">
        <v>0</v>
      </c>
      <c r="AJ5" s="379">
        <v>0</v>
      </c>
      <c r="AK5" s="379">
        <v>5.15</v>
      </c>
      <c r="AL5" s="379">
        <v>0</v>
      </c>
      <c r="AM5" s="379">
        <v>7.4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32</v>
      </c>
      <c r="D6" s="379">
        <v>1</v>
      </c>
      <c r="E6" s="379">
        <v>2</v>
      </c>
      <c r="F6" s="379">
        <v>22335.9</v>
      </c>
      <c r="G6" s="379">
        <v>0</v>
      </c>
      <c r="H6" s="379">
        <v>3832</v>
      </c>
      <c r="I6" s="379">
        <v>0</v>
      </c>
      <c r="J6" s="379">
        <v>0</v>
      </c>
      <c r="K6" s="379">
        <v>8218.5</v>
      </c>
      <c r="L6" s="379">
        <v>0</v>
      </c>
      <c r="M6" s="379">
        <v>0</v>
      </c>
      <c r="N6" s="379">
        <v>4448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1536</v>
      </c>
      <c r="AA6" s="379">
        <v>88</v>
      </c>
      <c r="AB6" s="379">
        <v>0</v>
      </c>
      <c r="AC6" s="379">
        <v>0</v>
      </c>
      <c r="AD6" s="379">
        <v>0</v>
      </c>
      <c r="AE6" s="379">
        <v>107.25</v>
      </c>
      <c r="AF6" s="379">
        <v>0</v>
      </c>
      <c r="AG6" s="379">
        <v>0</v>
      </c>
      <c r="AH6" s="379">
        <v>2047.75</v>
      </c>
      <c r="AI6" s="379">
        <v>0</v>
      </c>
      <c r="AJ6" s="379">
        <v>0</v>
      </c>
      <c r="AK6" s="379">
        <v>794.4</v>
      </c>
      <c r="AL6" s="379">
        <v>0</v>
      </c>
      <c r="AM6" s="379">
        <v>1264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32</v>
      </c>
      <c r="D7" s="379">
        <v>1</v>
      </c>
      <c r="E7" s="379">
        <v>3</v>
      </c>
      <c r="F7" s="379">
        <v>43.3</v>
      </c>
      <c r="G7" s="379">
        <v>0</v>
      </c>
      <c r="H7" s="379">
        <v>32.799999999999997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10.5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32</v>
      </c>
      <c r="D8" s="379">
        <v>1</v>
      </c>
      <c r="E8" s="379">
        <v>4</v>
      </c>
      <c r="F8" s="379">
        <v>1221.2</v>
      </c>
      <c r="G8" s="379">
        <v>0</v>
      </c>
      <c r="H8" s="379">
        <v>564.70000000000005</v>
      </c>
      <c r="I8" s="379">
        <v>0</v>
      </c>
      <c r="J8" s="379">
        <v>0</v>
      </c>
      <c r="K8" s="379">
        <v>17</v>
      </c>
      <c r="L8" s="379">
        <v>0</v>
      </c>
      <c r="M8" s="379">
        <v>0</v>
      </c>
      <c r="N8" s="379">
        <v>437.5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73.5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67</v>
      </c>
      <c r="AI8" s="379">
        <v>0</v>
      </c>
      <c r="AJ8" s="379">
        <v>0</v>
      </c>
      <c r="AK8" s="379">
        <v>61.5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32</v>
      </c>
      <c r="D9" s="379">
        <v>1</v>
      </c>
      <c r="E9" s="379">
        <v>5</v>
      </c>
      <c r="F9" s="379">
        <v>32</v>
      </c>
      <c r="G9" s="379">
        <v>32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32</v>
      </c>
      <c r="D10" s="379">
        <v>1</v>
      </c>
      <c r="E10" s="379">
        <v>6</v>
      </c>
      <c r="F10" s="379">
        <v>5017993</v>
      </c>
      <c r="G10" s="379">
        <v>6400</v>
      </c>
      <c r="H10" s="379">
        <v>1742135</v>
      </c>
      <c r="I10" s="379">
        <v>0</v>
      </c>
      <c r="J10" s="379">
        <v>0</v>
      </c>
      <c r="K10" s="379">
        <v>1438233</v>
      </c>
      <c r="L10" s="379">
        <v>0</v>
      </c>
      <c r="M10" s="379">
        <v>0</v>
      </c>
      <c r="N10" s="379">
        <v>829013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355774</v>
      </c>
      <c r="AA10" s="379">
        <v>19561</v>
      </c>
      <c r="AB10" s="379">
        <v>0</v>
      </c>
      <c r="AC10" s="379">
        <v>0</v>
      </c>
      <c r="AD10" s="379">
        <v>0</v>
      </c>
      <c r="AE10" s="379">
        <v>18572</v>
      </c>
      <c r="AF10" s="379">
        <v>0</v>
      </c>
      <c r="AG10" s="379">
        <v>0</v>
      </c>
      <c r="AH10" s="379">
        <v>228545</v>
      </c>
      <c r="AI10" s="379">
        <v>0</v>
      </c>
      <c r="AJ10" s="379">
        <v>0</v>
      </c>
      <c r="AK10" s="379">
        <v>207577</v>
      </c>
      <c r="AL10" s="379">
        <v>0</v>
      </c>
      <c r="AM10" s="379">
        <v>172183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32</v>
      </c>
      <c r="D11" s="379">
        <v>1</v>
      </c>
      <c r="E11" s="379">
        <v>7</v>
      </c>
      <c r="F11" s="379">
        <v>64578</v>
      </c>
      <c r="G11" s="379">
        <v>0</v>
      </c>
      <c r="H11" s="379">
        <v>64578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32</v>
      </c>
      <c r="D12" s="379">
        <v>1</v>
      </c>
      <c r="E12" s="379">
        <v>9</v>
      </c>
      <c r="F12" s="379">
        <v>88757</v>
      </c>
      <c r="G12" s="379">
        <v>0</v>
      </c>
      <c r="H12" s="379">
        <v>64578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13219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10960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32</v>
      </c>
      <c r="D13" s="379">
        <v>1</v>
      </c>
      <c r="E13" s="379">
        <v>10</v>
      </c>
      <c r="F13" s="379">
        <v>22538</v>
      </c>
      <c r="G13" s="379">
        <v>0</v>
      </c>
      <c r="H13" s="379">
        <v>0</v>
      </c>
      <c r="I13" s="379">
        <v>0</v>
      </c>
      <c r="J13" s="379">
        <v>0</v>
      </c>
      <c r="K13" s="379">
        <v>22538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32</v>
      </c>
      <c r="D14" s="379">
        <v>1</v>
      </c>
      <c r="E14" s="379">
        <v>11</v>
      </c>
      <c r="F14" s="379">
        <v>11651.333333333332</v>
      </c>
      <c r="G14" s="379">
        <v>0</v>
      </c>
      <c r="H14" s="379">
        <v>5901.333333333333</v>
      </c>
      <c r="I14" s="379">
        <v>0</v>
      </c>
      <c r="J14" s="379">
        <v>0</v>
      </c>
      <c r="K14" s="379">
        <v>5750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32</v>
      </c>
      <c r="D15" s="379">
        <v>2</v>
      </c>
      <c r="E15" s="379">
        <v>1</v>
      </c>
      <c r="F15" s="379">
        <v>145.75</v>
      </c>
      <c r="G15" s="379">
        <v>0</v>
      </c>
      <c r="H15" s="379">
        <v>24.2</v>
      </c>
      <c r="I15" s="379">
        <v>0</v>
      </c>
      <c r="J15" s="379">
        <v>0</v>
      </c>
      <c r="K15" s="379">
        <v>54</v>
      </c>
      <c r="L15" s="379">
        <v>0</v>
      </c>
      <c r="M15" s="379">
        <v>0</v>
      </c>
      <c r="N15" s="379">
        <v>30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9.5</v>
      </c>
      <c r="AA15" s="379">
        <v>0.5</v>
      </c>
      <c r="AB15" s="379">
        <v>0</v>
      </c>
      <c r="AC15" s="379">
        <v>0</v>
      </c>
      <c r="AD15" s="379">
        <v>0</v>
      </c>
      <c r="AE15" s="379">
        <v>1</v>
      </c>
      <c r="AF15" s="379">
        <v>0</v>
      </c>
      <c r="AG15" s="379">
        <v>0</v>
      </c>
      <c r="AH15" s="379">
        <v>14</v>
      </c>
      <c r="AI15" s="379">
        <v>0</v>
      </c>
      <c r="AJ15" s="379">
        <v>0</v>
      </c>
      <c r="AK15" s="379">
        <v>5.15</v>
      </c>
      <c r="AL15" s="379">
        <v>0</v>
      </c>
      <c r="AM15" s="379">
        <v>7.4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32</v>
      </c>
      <c r="D16" s="379">
        <v>2</v>
      </c>
      <c r="E16" s="379">
        <v>2</v>
      </c>
      <c r="F16" s="379">
        <v>19869.8</v>
      </c>
      <c r="G16" s="379">
        <v>0</v>
      </c>
      <c r="H16" s="379">
        <v>3321.6</v>
      </c>
      <c r="I16" s="379">
        <v>0</v>
      </c>
      <c r="J16" s="379">
        <v>0</v>
      </c>
      <c r="K16" s="379">
        <v>7085.5</v>
      </c>
      <c r="L16" s="379">
        <v>0</v>
      </c>
      <c r="M16" s="379">
        <v>0</v>
      </c>
      <c r="N16" s="379">
        <v>4216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1256</v>
      </c>
      <c r="AA16" s="379">
        <v>60</v>
      </c>
      <c r="AB16" s="379">
        <v>0</v>
      </c>
      <c r="AC16" s="379">
        <v>0</v>
      </c>
      <c r="AD16" s="379">
        <v>0</v>
      </c>
      <c r="AE16" s="379">
        <v>159.5</v>
      </c>
      <c r="AF16" s="379">
        <v>0</v>
      </c>
      <c r="AG16" s="379">
        <v>0</v>
      </c>
      <c r="AH16" s="379">
        <v>1912</v>
      </c>
      <c r="AI16" s="379">
        <v>0</v>
      </c>
      <c r="AJ16" s="379">
        <v>0</v>
      </c>
      <c r="AK16" s="379">
        <v>736</v>
      </c>
      <c r="AL16" s="379">
        <v>0</v>
      </c>
      <c r="AM16" s="379">
        <v>1123.2</v>
      </c>
      <c r="AN16" s="379">
        <v>0</v>
      </c>
    </row>
    <row r="17" spans="3:40" x14ac:dyDescent="0.3">
      <c r="C17" s="379">
        <v>32</v>
      </c>
      <c r="D17" s="379">
        <v>2</v>
      </c>
      <c r="E17" s="379">
        <v>3</v>
      </c>
      <c r="F17" s="379">
        <v>157.9</v>
      </c>
      <c r="G17" s="379">
        <v>0</v>
      </c>
      <c r="H17" s="379">
        <v>22.4</v>
      </c>
      <c r="I17" s="379">
        <v>0</v>
      </c>
      <c r="J17" s="379">
        <v>0</v>
      </c>
      <c r="K17" s="379">
        <v>125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10.5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32</v>
      </c>
      <c r="D18" s="379">
        <v>2</v>
      </c>
      <c r="E18" s="379">
        <v>4</v>
      </c>
      <c r="F18" s="379">
        <v>1351.5</v>
      </c>
      <c r="G18" s="379">
        <v>0</v>
      </c>
      <c r="H18" s="379">
        <v>536</v>
      </c>
      <c r="I18" s="379">
        <v>0</v>
      </c>
      <c r="J18" s="379">
        <v>0</v>
      </c>
      <c r="K18" s="379">
        <v>302</v>
      </c>
      <c r="L18" s="379">
        <v>0</v>
      </c>
      <c r="M18" s="379">
        <v>0</v>
      </c>
      <c r="N18" s="379">
        <v>357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52.5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48</v>
      </c>
      <c r="AI18" s="379">
        <v>0</v>
      </c>
      <c r="AJ18" s="379">
        <v>0</v>
      </c>
      <c r="AK18" s="379">
        <v>56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32</v>
      </c>
      <c r="D19" s="379">
        <v>2</v>
      </c>
      <c r="E19" s="379">
        <v>5</v>
      </c>
      <c r="F19" s="379">
        <v>32</v>
      </c>
      <c r="G19" s="379">
        <v>32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32</v>
      </c>
      <c r="D20" s="379">
        <v>2</v>
      </c>
      <c r="E20" s="379">
        <v>6</v>
      </c>
      <c r="F20" s="379">
        <v>4972673</v>
      </c>
      <c r="G20" s="379">
        <v>6400</v>
      </c>
      <c r="H20" s="379">
        <v>1665220</v>
      </c>
      <c r="I20" s="379">
        <v>0</v>
      </c>
      <c r="J20" s="379">
        <v>0</v>
      </c>
      <c r="K20" s="379">
        <v>1472602</v>
      </c>
      <c r="L20" s="379">
        <v>0</v>
      </c>
      <c r="M20" s="379">
        <v>0</v>
      </c>
      <c r="N20" s="379">
        <v>840683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340817</v>
      </c>
      <c r="AA20" s="379">
        <v>18672</v>
      </c>
      <c r="AB20" s="379">
        <v>0</v>
      </c>
      <c r="AC20" s="379">
        <v>0</v>
      </c>
      <c r="AD20" s="379">
        <v>0</v>
      </c>
      <c r="AE20" s="379">
        <v>20967</v>
      </c>
      <c r="AF20" s="379">
        <v>0</v>
      </c>
      <c r="AG20" s="379">
        <v>0</v>
      </c>
      <c r="AH20" s="379">
        <v>224587</v>
      </c>
      <c r="AI20" s="379">
        <v>0</v>
      </c>
      <c r="AJ20" s="379">
        <v>0</v>
      </c>
      <c r="AK20" s="379">
        <v>210991</v>
      </c>
      <c r="AL20" s="379">
        <v>0</v>
      </c>
      <c r="AM20" s="379">
        <v>171734</v>
      </c>
      <c r="AN20" s="379">
        <v>0</v>
      </c>
    </row>
    <row r="21" spans="3:40" x14ac:dyDescent="0.3">
      <c r="C21" s="379">
        <v>32</v>
      </c>
      <c r="D21" s="379">
        <v>2</v>
      </c>
      <c r="E21" s="379">
        <v>7</v>
      </c>
      <c r="F21" s="379">
        <v>275607</v>
      </c>
      <c r="G21" s="379">
        <v>0</v>
      </c>
      <c r="H21" s="379">
        <v>260607</v>
      </c>
      <c r="I21" s="379">
        <v>0</v>
      </c>
      <c r="J21" s="379">
        <v>0</v>
      </c>
      <c r="K21" s="379">
        <v>15000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32</v>
      </c>
      <c r="D22" s="379">
        <v>2</v>
      </c>
      <c r="E22" s="379">
        <v>9</v>
      </c>
      <c r="F22" s="379">
        <v>275607</v>
      </c>
      <c r="G22" s="379">
        <v>0</v>
      </c>
      <c r="H22" s="379">
        <v>260607</v>
      </c>
      <c r="I22" s="379">
        <v>0</v>
      </c>
      <c r="J22" s="379">
        <v>0</v>
      </c>
      <c r="K22" s="379">
        <v>15000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32</v>
      </c>
      <c r="D23" s="379">
        <v>2</v>
      </c>
      <c r="E23" s="379">
        <v>10</v>
      </c>
      <c r="F23" s="379">
        <v>17205</v>
      </c>
      <c r="G23" s="379">
        <v>0</v>
      </c>
      <c r="H23" s="379">
        <v>0</v>
      </c>
      <c r="I23" s="379">
        <v>0</v>
      </c>
      <c r="J23" s="379">
        <v>0</v>
      </c>
      <c r="K23" s="379">
        <v>17205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32</v>
      </c>
      <c r="D24" s="379">
        <v>2</v>
      </c>
      <c r="E24" s="379">
        <v>11</v>
      </c>
      <c r="F24" s="379">
        <v>11651.333333333332</v>
      </c>
      <c r="G24" s="379">
        <v>0</v>
      </c>
      <c r="H24" s="379">
        <v>5901.333333333333</v>
      </c>
      <c r="I24" s="379">
        <v>0</v>
      </c>
      <c r="J24" s="379">
        <v>0</v>
      </c>
      <c r="K24" s="379">
        <v>5750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5195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11365928</v>
      </c>
      <c r="C3" s="352">
        <f t="shared" ref="C3:R3" si="0">SUBTOTAL(9,C6:C1048576)</f>
        <v>3</v>
      </c>
      <c r="D3" s="352">
        <f t="shared" si="0"/>
        <v>10995894</v>
      </c>
      <c r="E3" s="352">
        <f t="shared" si="0"/>
        <v>3.0369449790564467</v>
      </c>
      <c r="F3" s="352">
        <f t="shared" si="0"/>
        <v>9820567</v>
      </c>
      <c r="G3" s="353">
        <f>IF(B3&lt;&gt;0,F3/B3,"")</f>
        <v>0.86403565111445368</v>
      </c>
      <c r="H3" s="354">
        <f t="shared" si="0"/>
        <v>1840649.3999999659</v>
      </c>
      <c r="I3" s="352">
        <f t="shared" si="0"/>
        <v>1</v>
      </c>
      <c r="J3" s="352">
        <f t="shared" si="0"/>
        <v>380713.36999996559</v>
      </c>
      <c r="K3" s="352">
        <f t="shared" si="0"/>
        <v>0.20683644044323304</v>
      </c>
      <c r="L3" s="352">
        <f t="shared" si="0"/>
        <v>7569220.419999999</v>
      </c>
      <c r="M3" s="355">
        <f>IF(H3&lt;&gt;0,L3/H3,"")</f>
        <v>4.1122553920372553</v>
      </c>
      <c r="N3" s="351">
        <f t="shared" si="0"/>
        <v>26276144.300000004</v>
      </c>
      <c r="O3" s="352">
        <f t="shared" si="0"/>
        <v>1</v>
      </c>
      <c r="P3" s="352">
        <f t="shared" si="0"/>
        <v>28864586.219999991</v>
      </c>
      <c r="Q3" s="352">
        <f t="shared" si="0"/>
        <v>1.0985091987030984</v>
      </c>
      <c r="R3" s="352">
        <f t="shared" si="0"/>
        <v>30097447.32</v>
      </c>
      <c r="S3" s="353">
        <f>IF(N3&lt;&gt;0,R3/N3,"")</f>
        <v>1.1454286053681018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5189</v>
      </c>
      <c r="B6" s="787">
        <v>639749</v>
      </c>
      <c r="C6" s="734">
        <v>1</v>
      </c>
      <c r="D6" s="787">
        <v>699811</v>
      </c>
      <c r="E6" s="734">
        <v>1.0938836950116373</v>
      </c>
      <c r="F6" s="787">
        <v>877879</v>
      </c>
      <c r="G6" s="739">
        <v>1.3722241066418235</v>
      </c>
      <c r="H6" s="787">
        <v>1840649.3999999659</v>
      </c>
      <c r="I6" s="734">
        <v>1</v>
      </c>
      <c r="J6" s="787">
        <v>380713.36999996559</v>
      </c>
      <c r="K6" s="734">
        <v>0.20683644044323304</v>
      </c>
      <c r="L6" s="787">
        <v>7569220.419999999</v>
      </c>
      <c r="M6" s="739">
        <v>4.1122553920372553</v>
      </c>
      <c r="N6" s="787">
        <v>26276144.300000004</v>
      </c>
      <c r="O6" s="734">
        <v>1</v>
      </c>
      <c r="P6" s="787">
        <v>28864586.219999991</v>
      </c>
      <c r="Q6" s="734">
        <v>1.0985091987030984</v>
      </c>
      <c r="R6" s="787">
        <v>30097447.32</v>
      </c>
      <c r="S6" s="235">
        <v>1.1454286053681018</v>
      </c>
    </row>
    <row r="7" spans="1:19" ht="14.4" customHeight="1" x14ac:dyDescent="0.3">
      <c r="A7" s="687" t="s">
        <v>5190</v>
      </c>
      <c r="B7" s="788">
        <v>7041226</v>
      </c>
      <c r="C7" s="661">
        <v>1</v>
      </c>
      <c r="D7" s="788">
        <v>6579095</v>
      </c>
      <c r="E7" s="661">
        <v>0.93436782174013444</v>
      </c>
      <c r="F7" s="788">
        <v>5343199</v>
      </c>
      <c r="G7" s="677">
        <v>0.75884497955327668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thickBot="1" x14ac:dyDescent="0.35">
      <c r="A8" s="790" t="s">
        <v>5191</v>
      </c>
      <c r="B8" s="789">
        <v>3684953</v>
      </c>
      <c r="C8" s="667">
        <v>1</v>
      </c>
      <c r="D8" s="789">
        <v>3716988</v>
      </c>
      <c r="E8" s="667">
        <v>1.0086934623046753</v>
      </c>
      <c r="F8" s="789">
        <v>3599489</v>
      </c>
      <c r="G8" s="678">
        <v>0.97680730256261072</v>
      </c>
      <c r="H8" s="789"/>
      <c r="I8" s="667"/>
      <c r="J8" s="789"/>
      <c r="K8" s="667"/>
      <c r="L8" s="789"/>
      <c r="M8" s="678"/>
      <c r="N8" s="789"/>
      <c r="O8" s="667"/>
      <c r="P8" s="789"/>
      <c r="Q8" s="667"/>
      <c r="R8" s="789"/>
      <c r="S8" s="701"/>
    </row>
    <row r="9" spans="1:19" ht="14.4" customHeight="1" x14ac:dyDescent="0.3">
      <c r="A9" s="791" t="s">
        <v>5192</v>
      </c>
    </row>
    <row r="10" spans="1:19" ht="14.4" customHeight="1" x14ac:dyDescent="0.3">
      <c r="A10" s="792" t="s">
        <v>5193</v>
      </c>
    </row>
    <row r="11" spans="1:19" ht="14.4" customHeight="1" x14ac:dyDescent="0.3">
      <c r="A11" s="791" t="s">
        <v>5194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5198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48134</v>
      </c>
      <c r="C3" s="469">
        <f t="shared" si="0"/>
        <v>50774</v>
      </c>
      <c r="D3" s="469">
        <f t="shared" si="0"/>
        <v>52214</v>
      </c>
      <c r="E3" s="354">
        <f t="shared" si="0"/>
        <v>11365928</v>
      </c>
      <c r="F3" s="352">
        <f t="shared" si="0"/>
        <v>10995894</v>
      </c>
      <c r="G3" s="470">
        <f t="shared" si="0"/>
        <v>9820567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3">
        <v>2015</v>
      </c>
    </row>
    <row r="6" spans="1:7" ht="14.4" customHeight="1" x14ac:dyDescent="0.3">
      <c r="A6" s="748" t="s">
        <v>2878</v>
      </c>
      <c r="B6" s="229"/>
      <c r="C6" s="229"/>
      <c r="D6" s="229">
        <v>236</v>
      </c>
      <c r="E6" s="787"/>
      <c r="F6" s="787"/>
      <c r="G6" s="794">
        <v>33033</v>
      </c>
    </row>
    <row r="7" spans="1:7" ht="14.4" customHeight="1" x14ac:dyDescent="0.3">
      <c r="A7" s="687" t="s">
        <v>5196</v>
      </c>
      <c r="B7" s="664">
        <v>45381</v>
      </c>
      <c r="C7" s="664">
        <v>45929</v>
      </c>
      <c r="D7" s="664">
        <v>46112</v>
      </c>
      <c r="E7" s="788">
        <v>10841722</v>
      </c>
      <c r="F7" s="788">
        <v>10402734</v>
      </c>
      <c r="G7" s="795">
        <v>9065139</v>
      </c>
    </row>
    <row r="8" spans="1:7" ht="14.4" customHeight="1" x14ac:dyDescent="0.3">
      <c r="A8" s="687" t="s">
        <v>2879</v>
      </c>
      <c r="B8" s="664">
        <v>244</v>
      </c>
      <c r="C8" s="664">
        <v>392</v>
      </c>
      <c r="D8" s="664">
        <v>396</v>
      </c>
      <c r="E8" s="788">
        <v>42065</v>
      </c>
      <c r="F8" s="788">
        <v>39571</v>
      </c>
      <c r="G8" s="795">
        <v>40089</v>
      </c>
    </row>
    <row r="9" spans="1:7" ht="14.4" customHeight="1" x14ac:dyDescent="0.3">
      <c r="A9" s="687" t="s">
        <v>2880</v>
      </c>
      <c r="B9" s="664">
        <v>293</v>
      </c>
      <c r="C9" s="664">
        <v>641</v>
      </c>
      <c r="D9" s="664">
        <v>407</v>
      </c>
      <c r="E9" s="788">
        <v>65741</v>
      </c>
      <c r="F9" s="788">
        <v>88285</v>
      </c>
      <c r="G9" s="795">
        <v>48713</v>
      </c>
    </row>
    <row r="10" spans="1:7" ht="14.4" customHeight="1" x14ac:dyDescent="0.3">
      <c r="A10" s="687" t="s">
        <v>2881</v>
      </c>
      <c r="B10" s="664">
        <v>103</v>
      </c>
      <c r="C10" s="664">
        <v>154</v>
      </c>
      <c r="D10" s="664">
        <v>153</v>
      </c>
      <c r="E10" s="788">
        <v>19616</v>
      </c>
      <c r="F10" s="788">
        <v>18310</v>
      </c>
      <c r="G10" s="795">
        <v>17791</v>
      </c>
    </row>
    <row r="11" spans="1:7" ht="14.4" customHeight="1" x14ac:dyDescent="0.3">
      <c r="A11" s="687" t="s">
        <v>2882</v>
      </c>
      <c r="B11" s="664">
        <v>78</v>
      </c>
      <c r="C11" s="664">
        <v>253</v>
      </c>
      <c r="D11" s="664">
        <v>141</v>
      </c>
      <c r="E11" s="788">
        <v>13456</v>
      </c>
      <c r="F11" s="788">
        <v>27882</v>
      </c>
      <c r="G11" s="795">
        <v>20792</v>
      </c>
    </row>
    <row r="12" spans="1:7" ht="14.4" customHeight="1" x14ac:dyDescent="0.3">
      <c r="A12" s="687" t="s">
        <v>5197</v>
      </c>
      <c r="B12" s="664">
        <v>211</v>
      </c>
      <c r="C12" s="664">
        <v>197</v>
      </c>
      <c r="D12" s="664"/>
      <c r="E12" s="788">
        <v>38298</v>
      </c>
      <c r="F12" s="788">
        <v>24373</v>
      </c>
      <c r="G12" s="795"/>
    </row>
    <row r="13" spans="1:7" ht="14.4" customHeight="1" x14ac:dyDescent="0.3">
      <c r="A13" s="687" t="s">
        <v>2883</v>
      </c>
      <c r="B13" s="664">
        <v>5</v>
      </c>
      <c r="C13" s="664">
        <v>73</v>
      </c>
      <c r="D13" s="664">
        <v>147</v>
      </c>
      <c r="E13" s="788">
        <v>170</v>
      </c>
      <c r="F13" s="788">
        <v>7996</v>
      </c>
      <c r="G13" s="795">
        <v>15999</v>
      </c>
    </row>
    <row r="14" spans="1:7" ht="14.4" customHeight="1" x14ac:dyDescent="0.3">
      <c r="A14" s="687" t="s">
        <v>2902</v>
      </c>
      <c r="B14" s="664"/>
      <c r="C14" s="664">
        <v>1</v>
      </c>
      <c r="D14" s="664">
        <v>46</v>
      </c>
      <c r="E14" s="788"/>
      <c r="F14" s="788">
        <v>185</v>
      </c>
      <c r="G14" s="795">
        <v>4849</v>
      </c>
    </row>
    <row r="15" spans="1:7" ht="14.4" customHeight="1" x14ac:dyDescent="0.3">
      <c r="A15" s="687" t="s">
        <v>2884</v>
      </c>
      <c r="B15" s="664"/>
      <c r="C15" s="664">
        <v>48</v>
      </c>
      <c r="D15" s="664">
        <v>239</v>
      </c>
      <c r="E15" s="788"/>
      <c r="F15" s="788">
        <v>4492</v>
      </c>
      <c r="G15" s="795">
        <v>42349</v>
      </c>
    </row>
    <row r="16" spans="1:7" ht="14.4" customHeight="1" x14ac:dyDescent="0.3">
      <c r="A16" s="687" t="s">
        <v>2885</v>
      </c>
      <c r="B16" s="664"/>
      <c r="C16" s="664"/>
      <c r="D16" s="664">
        <v>306</v>
      </c>
      <c r="E16" s="788"/>
      <c r="F16" s="788"/>
      <c r="G16" s="795">
        <v>32808</v>
      </c>
    </row>
    <row r="17" spans="1:7" ht="14.4" customHeight="1" x14ac:dyDescent="0.3">
      <c r="A17" s="687" t="s">
        <v>2886</v>
      </c>
      <c r="B17" s="664">
        <v>3</v>
      </c>
      <c r="C17" s="664">
        <v>8</v>
      </c>
      <c r="D17" s="664"/>
      <c r="E17" s="788">
        <v>102</v>
      </c>
      <c r="F17" s="788">
        <v>847</v>
      </c>
      <c r="G17" s="795"/>
    </row>
    <row r="18" spans="1:7" ht="14.4" customHeight="1" x14ac:dyDescent="0.3">
      <c r="A18" s="687" t="s">
        <v>2887</v>
      </c>
      <c r="B18" s="664">
        <v>55</v>
      </c>
      <c r="C18" s="664">
        <v>77</v>
      </c>
      <c r="D18" s="664">
        <v>472</v>
      </c>
      <c r="E18" s="788">
        <v>8578</v>
      </c>
      <c r="F18" s="788">
        <v>8425</v>
      </c>
      <c r="G18" s="795">
        <v>62283</v>
      </c>
    </row>
    <row r="19" spans="1:7" ht="14.4" customHeight="1" x14ac:dyDescent="0.3">
      <c r="A19" s="687" t="s">
        <v>2888</v>
      </c>
      <c r="B19" s="664">
        <v>347</v>
      </c>
      <c r="C19" s="664">
        <v>376</v>
      </c>
      <c r="D19" s="664">
        <v>281</v>
      </c>
      <c r="E19" s="788">
        <v>75309</v>
      </c>
      <c r="F19" s="788">
        <v>50929</v>
      </c>
      <c r="G19" s="795">
        <v>36936</v>
      </c>
    </row>
    <row r="20" spans="1:7" ht="14.4" customHeight="1" x14ac:dyDescent="0.3">
      <c r="A20" s="687" t="s">
        <v>2889</v>
      </c>
      <c r="B20" s="664"/>
      <c r="C20" s="664"/>
      <c r="D20" s="664">
        <v>509</v>
      </c>
      <c r="E20" s="788"/>
      <c r="F20" s="788"/>
      <c r="G20" s="795">
        <v>50933</v>
      </c>
    </row>
    <row r="21" spans="1:7" ht="14.4" customHeight="1" x14ac:dyDescent="0.3">
      <c r="A21" s="687" t="s">
        <v>2890</v>
      </c>
      <c r="B21" s="664">
        <v>99</v>
      </c>
      <c r="C21" s="664">
        <v>606</v>
      </c>
      <c r="D21" s="664">
        <v>290</v>
      </c>
      <c r="E21" s="788">
        <v>17663</v>
      </c>
      <c r="F21" s="788">
        <v>71027</v>
      </c>
      <c r="G21" s="795">
        <v>35247</v>
      </c>
    </row>
    <row r="22" spans="1:7" ht="14.4" customHeight="1" x14ac:dyDescent="0.3">
      <c r="A22" s="687" t="s">
        <v>2891</v>
      </c>
      <c r="B22" s="664">
        <v>310</v>
      </c>
      <c r="C22" s="664">
        <v>433</v>
      </c>
      <c r="D22" s="664">
        <v>518</v>
      </c>
      <c r="E22" s="788">
        <v>61351</v>
      </c>
      <c r="F22" s="788">
        <v>51122</v>
      </c>
      <c r="G22" s="795">
        <v>60396</v>
      </c>
    </row>
    <row r="23" spans="1:7" ht="14.4" customHeight="1" x14ac:dyDescent="0.3">
      <c r="A23" s="687" t="s">
        <v>2892</v>
      </c>
      <c r="B23" s="664">
        <v>167</v>
      </c>
      <c r="C23" s="664">
        <v>166</v>
      </c>
      <c r="D23" s="664">
        <v>118</v>
      </c>
      <c r="E23" s="788">
        <v>23288</v>
      </c>
      <c r="F23" s="788">
        <v>15972</v>
      </c>
      <c r="G23" s="795">
        <v>11919</v>
      </c>
    </row>
    <row r="24" spans="1:7" ht="14.4" customHeight="1" x14ac:dyDescent="0.3">
      <c r="A24" s="687" t="s">
        <v>2893</v>
      </c>
      <c r="B24" s="664">
        <v>207</v>
      </c>
      <c r="C24" s="664">
        <v>294</v>
      </c>
      <c r="D24" s="664">
        <v>223</v>
      </c>
      <c r="E24" s="788">
        <v>53638</v>
      </c>
      <c r="F24" s="788">
        <v>47774</v>
      </c>
      <c r="G24" s="795">
        <v>37490</v>
      </c>
    </row>
    <row r="25" spans="1:7" ht="14.4" customHeight="1" x14ac:dyDescent="0.3">
      <c r="A25" s="687" t="s">
        <v>2901</v>
      </c>
      <c r="B25" s="664"/>
      <c r="C25" s="664">
        <v>246</v>
      </c>
      <c r="D25" s="664">
        <v>242</v>
      </c>
      <c r="E25" s="788"/>
      <c r="F25" s="788">
        <v>25821</v>
      </c>
      <c r="G25" s="795">
        <v>26360</v>
      </c>
    </row>
    <row r="26" spans="1:7" ht="14.4" customHeight="1" x14ac:dyDescent="0.3">
      <c r="A26" s="687" t="s">
        <v>2894</v>
      </c>
      <c r="B26" s="664">
        <v>345</v>
      </c>
      <c r="C26" s="664">
        <v>358</v>
      </c>
      <c r="D26" s="664">
        <v>303</v>
      </c>
      <c r="E26" s="788">
        <v>54795</v>
      </c>
      <c r="F26" s="788">
        <v>36922</v>
      </c>
      <c r="G26" s="795">
        <v>32291</v>
      </c>
    </row>
    <row r="27" spans="1:7" ht="14.4" customHeight="1" x14ac:dyDescent="0.3">
      <c r="A27" s="687" t="s">
        <v>2895</v>
      </c>
      <c r="B27" s="664">
        <v>46</v>
      </c>
      <c r="C27" s="664">
        <v>100</v>
      </c>
      <c r="D27" s="664">
        <v>152</v>
      </c>
      <c r="E27" s="788">
        <v>6885</v>
      </c>
      <c r="F27" s="788">
        <v>12009</v>
      </c>
      <c r="G27" s="795">
        <v>16477</v>
      </c>
    </row>
    <row r="28" spans="1:7" ht="14.4" customHeight="1" x14ac:dyDescent="0.3">
      <c r="A28" s="687" t="s">
        <v>2896</v>
      </c>
      <c r="B28" s="664">
        <v>69</v>
      </c>
      <c r="C28" s="664">
        <v>123</v>
      </c>
      <c r="D28" s="664">
        <v>103</v>
      </c>
      <c r="E28" s="788">
        <v>10822</v>
      </c>
      <c r="F28" s="788">
        <v>13800</v>
      </c>
      <c r="G28" s="795">
        <v>10990</v>
      </c>
    </row>
    <row r="29" spans="1:7" ht="14.4" customHeight="1" x14ac:dyDescent="0.3">
      <c r="A29" s="687" t="s">
        <v>2897</v>
      </c>
      <c r="B29" s="664"/>
      <c r="C29" s="664"/>
      <c r="D29" s="664">
        <v>139</v>
      </c>
      <c r="E29" s="788"/>
      <c r="F29" s="788"/>
      <c r="G29" s="795">
        <v>15704</v>
      </c>
    </row>
    <row r="30" spans="1:7" ht="14.4" customHeight="1" x14ac:dyDescent="0.3">
      <c r="A30" s="687" t="s">
        <v>2898</v>
      </c>
      <c r="B30" s="664">
        <v>36</v>
      </c>
      <c r="C30" s="664">
        <v>196</v>
      </c>
      <c r="D30" s="664">
        <v>127</v>
      </c>
      <c r="E30" s="788">
        <v>9536</v>
      </c>
      <c r="F30" s="788">
        <v>35557</v>
      </c>
      <c r="G30" s="795">
        <v>23161</v>
      </c>
    </row>
    <row r="31" spans="1:7" ht="14.4" customHeight="1" x14ac:dyDescent="0.3">
      <c r="A31" s="687" t="s">
        <v>2899</v>
      </c>
      <c r="B31" s="664">
        <v>135</v>
      </c>
      <c r="C31" s="664">
        <v>99</v>
      </c>
      <c r="D31" s="664">
        <v>156</v>
      </c>
      <c r="E31" s="788">
        <v>22893</v>
      </c>
      <c r="F31" s="788">
        <v>11725</v>
      </c>
      <c r="G31" s="795">
        <v>17994</v>
      </c>
    </row>
    <row r="32" spans="1:7" ht="14.4" customHeight="1" x14ac:dyDescent="0.3">
      <c r="A32" s="687" t="s">
        <v>2900</v>
      </c>
      <c r="B32" s="664"/>
      <c r="C32" s="664">
        <v>4</v>
      </c>
      <c r="D32" s="664">
        <v>3</v>
      </c>
      <c r="E32" s="788"/>
      <c r="F32" s="788">
        <v>136</v>
      </c>
      <c r="G32" s="795">
        <v>105</v>
      </c>
    </row>
    <row r="33" spans="1:7" ht="14.4" customHeight="1" x14ac:dyDescent="0.3">
      <c r="A33" s="687" t="s">
        <v>2903</v>
      </c>
      <c r="B33" s="664"/>
      <c r="C33" s="664"/>
      <c r="D33" s="664">
        <v>4</v>
      </c>
      <c r="E33" s="788"/>
      <c r="F33" s="788"/>
      <c r="G33" s="795">
        <v>140</v>
      </c>
    </row>
    <row r="34" spans="1:7" ht="14.4" customHeight="1" thickBot="1" x14ac:dyDescent="0.35">
      <c r="A34" s="790" t="s">
        <v>2904</v>
      </c>
      <c r="B34" s="670"/>
      <c r="C34" s="670"/>
      <c r="D34" s="670">
        <v>391</v>
      </c>
      <c r="E34" s="789"/>
      <c r="F34" s="789"/>
      <c r="G34" s="796">
        <v>60579</v>
      </c>
    </row>
    <row r="35" spans="1:7" ht="14.4" customHeight="1" x14ac:dyDescent="0.3">
      <c r="A35" s="791" t="s">
        <v>5192</v>
      </c>
    </row>
    <row r="36" spans="1:7" ht="14.4" customHeight="1" x14ac:dyDescent="0.3">
      <c r="A36" s="792" t="s">
        <v>5193</v>
      </c>
    </row>
    <row r="37" spans="1:7" ht="14.4" customHeight="1" x14ac:dyDescent="0.3">
      <c r="A37" s="791" t="s">
        <v>5194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1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5538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50475.6</v>
      </c>
      <c r="F3" s="212">
        <f t="shared" si="0"/>
        <v>39482721.699999996</v>
      </c>
      <c r="G3" s="78"/>
      <c r="H3" s="78"/>
      <c r="I3" s="212">
        <f t="shared" si="0"/>
        <v>53186.04</v>
      </c>
      <c r="J3" s="212">
        <f t="shared" si="0"/>
        <v>40241193.590000004</v>
      </c>
      <c r="K3" s="78"/>
      <c r="L3" s="78"/>
      <c r="M3" s="212">
        <f t="shared" si="0"/>
        <v>54520.95</v>
      </c>
      <c r="N3" s="212">
        <f t="shared" si="0"/>
        <v>47487234.739999995</v>
      </c>
      <c r="O3" s="79">
        <f>IF(F3=0,0,N3/F3)</f>
        <v>1.2027345809850793</v>
      </c>
      <c r="P3" s="213">
        <f>IF(M3=0,0,N3/M3)</f>
        <v>870.99059609196092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5199</v>
      </c>
      <c r="B6" s="734" t="s">
        <v>5200</v>
      </c>
      <c r="C6" s="734" t="s">
        <v>5201</v>
      </c>
      <c r="D6" s="734" t="s">
        <v>2416</v>
      </c>
      <c r="E6" s="229">
        <v>2.2000000000000002</v>
      </c>
      <c r="F6" s="229">
        <v>8078.86</v>
      </c>
      <c r="G6" s="734">
        <v>1</v>
      </c>
      <c r="H6" s="734">
        <v>3672.2090909090903</v>
      </c>
      <c r="I6" s="229"/>
      <c r="J6" s="229"/>
      <c r="K6" s="734"/>
      <c r="L6" s="734"/>
      <c r="M6" s="229"/>
      <c r="N6" s="229"/>
      <c r="O6" s="739"/>
      <c r="P6" s="747"/>
    </row>
    <row r="7" spans="1:16" ht="14.4" customHeight="1" x14ac:dyDescent="0.3">
      <c r="A7" s="660" t="s">
        <v>5199</v>
      </c>
      <c r="B7" s="661" t="s">
        <v>5200</v>
      </c>
      <c r="C7" s="661" t="s">
        <v>5202</v>
      </c>
      <c r="D7" s="661" t="s">
        <v>5203</v>
      </c>
      <c r="E7" s="664">
        <v>85</v>
      </c>
      <c r="F7" s="664">
        <v>11803.949999999997</v>
      </c>
      <c r="G7" s="661">
        <v>1</v>
      </c>
      <c r="H7" s="661">
        <v>138.86999999999998</v>
      </c>
      <c r="I7" s="664">
        <v>35.29</v>
      </c>
      <c r="J7" s="664">
        <v>4943.17</v>
      </c>
      <c r="K7" s="661">
        <v>0.41877252953460503</v>
      </c>
      <c r="L7" s="661">
        <v>140.07282516293569</v>
      </c>
      <c r="M7" s="664"/>
      <c r="N7" s="664"/>
      <c r="O7" s="677"/>
      <c r="P7" s="665"/>
    </row>
    <row r="8" spans="1:16" ht="14.4" customHeight="1" x14ac:dyDescent="0.3">
      <c r="A8" s="660" t="s">
        <v>5199</v>
      </c>
      <c r="B8" s="661" t="s">
        <v>5200</v>
      </c>
      <c r="C8" s="661" t="s">
        <v>5204</v>
      </c>
      <c r="D8" s="661" t="s">
        <v>5203</v>
      </c>
      <c r="E8" s="664">
        <v>33</v>
      </c>
      <c r="F8" s="664">
        <v>9245.94</v>
      </c>
      <c r="G8" s="661">
        <v>1</v>
      </c>
      <c r="H8" s="661">
        <v>280.18</v>
      </c>
      <c r="I8" s="664">
        <v>66.5</v>
      </c>
      <c r="J8" s="664">
        <v>18631.970000000005</v>
      </c>
      <c r="K8" s="661">
        <v>2.0151515151515156</v>
      </c>
      <c r="L8" s="661">
        <v>280.18000000000006</v>
      </c>
      <c r="M8" s="664">
        <v>42.269999999999996</v>
      </c>
      <c r="N8" s="664">
        <v>11666.940000000002</v>
      </c>
      <c r="O8" s="677">
        <v>1.2618446583040774</v>
      </c>
      <c r="P8" s="665">
        <v>276.00993612491135</v>
      </c>
    </row>
    <row r="9" spans="1:16" ht="14.4" customHeight="1" x14ac:dyDescent="0.3">
      <c r="A9" s="660" t="s">
        <v>5199</v>
      </c>
      <c r="B9" s="661" t="s">
        <v>5200</v>
      </c>
      <c r="C9" s="661" t="s">
        <v>5205</v>
      </c>
      <c r="D9" s="661" t="s">
        <v>1425</v>
      </c>
      <c r="E9" s="664">
        <v>77.03</v>
      </c>
      <c r="F9" s="664">
        <v>19512.68</v>
      </c>
      <c r="G9" s="661">
        <v>1</v>
      </c>
      <c r="H9" s="661">
        <v>253.31273529793586</v>
      </c>
      <c r="I9" s="664">
        <v>62.1</v>
      </c>
      <c r="J9" s="664">
        <v>15870.23</v>
      </c>
      <c r="K9" s="661">
        <v>0.81332907627245454</v>
      </c>
      <c r="L9" s="661">
        <v>255.55925925925925</v>
      </c>
      <c r="M9" s="664">
        <v>31.950000000000003</v>
      </c>
      <c r="N9" s="664">
        <v>6441.4</v>
      </c>
      <c r="O9" s="677">
        <v>0.33011354667836501</v>
      </c>
      <c r="P9" s="665">
        <v>201.6087636932707</v>
      </c>
    </row>
    <row r="10" spans="1:16" ht="14.4" customHeight="1" x14ac:dyDescent="0.3">
      <c r="A10" s="660" t="s">
        <v>5199</v>
      </c>
      <c r="B10" s="661" t="s">
        <v>5200</v>
      </c>
      <c r="C10" s="661" t="s">
        <v>5206</v>
      </c>
      <c r="D10" s="661" t="s">
        <v>1241</v>
      </c>
      <c r="E10" s="664">
        <v>4.2</v>
      </c>
      <c r="F10" s="664">
        <v>3687.18</v>
      </c>
      <c r="G10" s="661">
        <v>1</v>
      </c>
      <c r="H10" s="661">
        <v>877.9</v>
      </c>
      <c r="I10" s="664">
        <v>3.4000000000000004</v>
      </c>
      <c r="J10" s="664">
        <v>2984.86</v>
      </c>
      <c r="K10" s="661">
        <v>0.80952380952380965</v>
      </c>
      <c r="L10" s="661">
        <v>877.9</v>
      </c>
      <c r="M10" s="664">
        <v>4.2</v>
      </c>
      <c r="N10" s="664">
        <v>3526.94</v>
      </c>
      <c r="O10" s="677">
        <v>0.95654131341567272</v>
      </c>
      <c r="P10" s="665">
        <v>839.74761904761897</v>
      </c>
    </row>
    <row r="11" spans="1:16" ht="14.4" customHeight="1" x14ac:dyDescent="0.3">
      <c r="A11" s="660" t="s">
        <v>5199</v>
      </c>
      <c r="B11" s="661" t="s">
        <v>5200</v>
      </c>
      <c r="C11" s="661" t="s">
        <v>5207</v>
      </c>
      <c r="D11" s="661" t="s">
        <v>5208</v>
      </c>
      <c r="E11" s="664">
        <v>5</v>
      </c>
      <c r="F11" s="664">
        <v>35715.9</v>
      </c>
      <c r="G11" s="661">
        <v>1</v>
      </c>
      <c r="H11" s="661">
        <v>7143.18</v>
      </c>
      <c r="I11" s="664">
        <v>2</v>
      </c>
      <c r="J11" s="664">
        <v>12942.86</v>
      </c>
      <c r="K11" s="661">
        <v>0.36238370025674838</v>
      </c>
      <c r="L11" s="661">
        <v>6471.43</v>
      </c>
      <c r="M11" s="664">
        <v>1</v>
      </c>
      <c r="N11" s="664">
        <v>6832.6</v>
      </c>
      <c r="O11" s="677">
        <v>0.19130415305228204</v>
      </c>
      <c r="P11" s="665">
        <v>6832.6</v>
      </c>
    </row>
    <row r="12" spans="1:16" ht="14.4" customHeight="1" x14ac:dyDescent="0.3">
      <c r="A12" s="660" t="s">
        <v>5199</v>
      </c>
      <c r="B12" s="661" t="s">
        <v>5200</v>
      </c>
      <c r="C12" s="661" t="s">
        <v>5209</v>
      </c>
      <c r="D12" s="661" t="s">
        <v>5208</v>
      </c>
      <c r="E12" s="664">
        <v>11</v>
      </c>
      <c r="F12" s="664">
        <v>157149.85</v>
      </c>
      <c r="G12" s="661">
        <v>1</v>
      </c>
      <c r="H12" s="661">
        <v>14286.35</v>
      </c>
      <c r="I12" s="664">
        <v>6</v>
      </c>
      <c r="J12" s="664">
        <v>77657.100000000006</v>
      </c>
      <c r="K12" s="661">
        <v>0.4941595553543322</v>
      </c>
      <c r="L12" s="661">
        <v>12942.85</v>
      </c>
      <c r="M12" s="664">
        <v>1</v>
      </c>
      <c r="N12" s="664">
        <v>13665.21</v>
      </c>
      <c r="O12" s="677">
        <v>8.6956557705909349E-2</v>
      </c>
      <c r="P12" s="665">
        <v>13665.21</v>
      </c>
    </row>
    <row r="13" spans="1:16" ht="14.4" customHeight="1" x14ac:dyDescent="0.3">
      <c r="A13" s="660" t="s">
        <v>5199</v>
      </c>
      <c r="B13" s="661" t="s">
        <v>5200</v>
      </c>
      <c r="C13" s="661" t="s">
        <v>5210</v>
      </c>
      <c r="D13" s="661" t="s">
        <v>1915</v>
      </c>
      <c r="E13" s="664"/>
      <c r="F13" s="664"/>
      <c r="G13" s="661"/>
      <c r="H13" s="661"/>
      <c r="I13" s="664"/>
      <c r="J13" s="664"/>
      <c r="K13" s="661"/>
      <c r="L13" s="661"/>
      <c r="M13" s="664">
        <v>2</v>
      </c>
      <c r="N13" s="664">
        <v>3204.6</v>
      </c>
      <c r="O13" s="677"/>
      <c r="P13" s="665">
        <v>1602.3</v>
      </c>
    </row>
    <row r="14" spans="1:16" ht="14.4" customHeight="1" x14ac:dyDescent="0.3">
      <c r="A14" s="660" t="s">
        <v>5199</v>
      </c>
      <c r="B14" s="661" t="s">
        <v>5200</v>
      </c>
      <c r="C14" s="661" t="s">
        <v>5211</v>
      </c>
      <c r="D14" s="661" t="s">
        <v>5212</v>
      </c>
      <c r="E14" s="664">
        <v>0</v>
      </c>
      <c r="F14" s="664">
        <v>-5.8207660913467407E-11</v>
      </c>
      <c r="G14" s="661">
        <v>1</v>
      </c>
      <c r="H14" s="661"/>
      <c r="I14" s="664">
        <v>2.8421709430404007E-14</v>
      </c>
      <c r="J14" s="664">
        <v>2.3283064365386963E-10</v>
      </c>
      <c r="K14" s="661">
        <v>-4</v>
      </c>
      <c r="L14" s="661">
        <v>8192</v>
      </c>
      <c r="M14" s="664">
        <v>0</v>
      </c>
      <c r="N14" s="664">
        <v>0</v>
      </c>
      <c r="O14" s="677">
        <v>0</v>
      </c>
      <c r="P14" s="665"/>
    </row>
    <row r="15" spans="1:16" ht="14.4" customHeight="1" x14ac:dyDescent="0.3">
      <c r="A15" s="660" t="s">
        <v>5199</v>
      </c>
      <c r="B15" s="661" t="s">
        <v>5200</v>
      </c>
      <c r="C15" s="661" t="s">
        <v>5211</v>
      </c>
      <c r="D15" s="661" t="s">
        <v>2578</v>
      </c>
      <c r="E15" s="664">
        <v>125.08</v>
      </c>
      <c r="F15" s="664">
        <v>1619786.9400000004</v>
      </c>
      <c r="G15" s="661">
        <v>1</v>
      </c>
      <c r="H15" s="661">
        <v>12950.007515190282</v>
      </c>
      <c r="I15" s="664">
        <v>151.13</v>
      </c>
      <c r="J15" s="664">
        <v>1974237.64</v>
      </c>
      <c r="K15" s="661">
        <v>1.2188255080016879</v>
      </c>
      <c r="L15" s="661">
        <v>13063.175014887845</v>
      </c>
      <c r="M15" s="664">
        <v>108.5</v>
      </c>
      <c r="N15" s="664">
        <v>1355775.75</v>
      </c>
      <c r="O15" s="677">
        <v>0.83700869325443483</v>
      </c>
      <c r="P15" s="665">
        <v>12495.629032258064</v>
      </c>
    </row>
    <row r="16" spans="1:16" ht="14.4" customHeight="1" x14ac:dyDescent="0.3">
      <c r="A16" s="660" t="s">
        <v>5199</v>
      </c>
      <c r="B16" s="661" t="s">
        <v>5200</v>
      </c>
      <c r="C16" s="661" t="s">
        <v>5213</v>
      </c>
      <c r="D16" s="661" t="s">
        <v>5212</v>
      </c>
      <c r="E16" s="664">
        <v>0</v>
      </c>
      <c r="F16" s="664">
        <v>-4.6566128730773926E-10</v>
      </c>
      <c r="G16" s="661">
        <v>1</v>
      </c>
      <c r="H16" s="661"/>
      <c r="I16" s="664">
        <v>0</v>
      </c>
      <c r="J16" s="664">
        <v>4.6566128730773926E-10</v>
      </c>
      <c r="K16" s="661">
        <v>-1</v>
      </c>
      <c r="L16" s="661"/>
      <c r="M16" s="664">
        <v>-7.1054273576010019E-15</v>
      </c>
      <c r="N16" s="664">
        <v>-1.1641532182693481E-10</v>
      </c>
      <c r="O16" s="677">
        <v>0.25</v>
      </c>
      <c r="P16" s="665">
        <v>16384</v>
      </c>
    </row>
    <row r="17" spans="1:16" ht="14.4" customHeight="1" x14ac:dyDescent="0.3">
      <c r="A17" s="660" t="s">
        <v>5199</v>
      </c>
      <c r="B17" s="661" t="s">
        <v>5200</v>
      </c>
      <c r="C17" s="661" t="s">
        <v>5213</v>
      </c>
      <c r="D17" s="661" t="s">
        <v>5214</v>
      </c>
      <c r="E17" s="664">
        <v>149</v>
      </c>
      <c r="F17" s="664">
        <v>4823880.96</v>
      </c>
      <c r="G17" s="661">
        <v>1</v>
      </c>
      <c r="H17" s="661">
        <v>32375.040000000001</v>
      </c>
      <c r="I17" s="664">
        <v>169</v>
      </c>
      <c r="J17" s="664">
        <v>5519376.0700000003</v>
      </c>
      <c r="K17" s="661">
        <v>1.1441775026720395</v>
      </c>
      <c r="L17" s="661">
        <v>32659.030000000002</v>
      </c>
      <c r="M17" s="664">
        <v>115.7</v>
      </c>
      <c r="N17" s="664">
        <v>3614360.39</v>
      </c>
      <c r="O17" s="677">
        <v>0.74926400961602502</v>
      </c>
      <c r="P17" s="665">
        <v>31239.06992221262</v>
      </c>
    </row>
    <row r="18" spans="1:16" ht="14.4" customHeight="1" x14ac:dyDescent="0.3">
      <c r="A18" s="660" t="s">
        <v>5199</v>
      </c>
      <c r="B18" s="661" t="s">
        <v>5200</v>
      </c>
      <c r="C18" s="661" t="s">
        <v>5215</v>
      </c>
      <c r="D18" s="661" t="s">
        <v>5216</v>
      </c>
      <c r="E18" s="664"/>
      <c r="F18" s="664"/>
      <c r="G18" s="661"/>
      <c r="H18" s="661"/>
      <c r="I18" s="664">
        <v>0</v>
      </c>
      <c r="J18" s="664">
        <v>0</v>
      </c>
      <c r="K18" s="661"/>
      <c r="L18" s="661"/>
      <c r="M18" s="664">
        <v>0</v>
      </c>
      <c r="N18" s="664">
        <v>-2.9103830456733704E-11</v>
      </c>
      <c r="O18" s="677"/>
      <c r="P18" s="665"/>
    </row>
    <row r="19" spans="1:16" ht="14.4" customHeight="1" x14ac:dyDescent="0.3">
      <c r="A19" s="660" t="s">
        <v>5199</v>
      </c>
      <c r="B19" s="661" t="s">
        <v>5200</v>
      </c>
      <c r="C19" s="661" t="s">
        <v>5215</v>
      </c>
      <c r="D19" s="661" t="s">
        <v>2598</v>
      </c>
      <c r="E19" s="664"/>
      <c r="F19" s="664"/>
      <c r="G19" s="661"/>
      <c r="H19" s="661"/>
      <c r="I19" s="664">
        <v>4</v>
      </c>
      <c r="J19" s="664">
        <v>71048.36</v>
      </c>
      <c r="K19" s="661"/>
      <c r="L19" s="661">
        <v>17762.09</v>
      </c>
      <c r="M19" s="664">
        <v>25</v>
      </c>
      <c r="N19" s="664">
        <v>424745.5</v>
      </c>
      <c r="O19" s="677"/>
      <c r="P19" s="665">
        <v>16989.82</v>
      </c>
    </row>
    <row r="20" spans="1:16" ht="14.4" customHeight="1" x14ac:dyDescent="0.3">
      <c r="A20" s="660" t="s">
        <v>5199</v>
      </c>
      <c r="B20" s="661" t="s">
        <v>5200</v>
      </c>
      <c r="C20" s="661" t="s">
        <v>5217</v>
      </c>
      <c r="D20" s="661" t="s">
        <v>2610</v>
      </c>
      <c r="E20" s="664">
        <v>2</v>
      </c>
      <c r="F20" s="664">
        <v>178551.34</v>
      </c>
      <c r="G20" s="661">
        <v>1</v>
      </c>
      <c r="H20" s="661">
        <v>89275.67</v>
      </c>
      <c r="I20" s="664">
        <v>14</v>
      </c>
      <c r="J20" s="664">
        <v>1249859.3799999999</v>
      </c>
      <c r="K20" s="661">
        <v>6.9999999999999991</v>
      </c>
      <c r="L20" s="661">
        <v>89275.67</v>
      </c>
      <c r="M20" s="664">
        <v>8</v>
      </c>
      <c r="N20" s="664">
        <v>683152.96</v>
      </c>
      <c r="O20" s="677">
        <v>3.8260869954826435</v>
      </c>
      <c r="P20" s="665">
        <v>85394.12</v>
      </c>
    </row>
    <row r="21" spans="1:16" ht="14.4" customHeight="1" x14ac:dyDescent="0.3">
      <c r="A21" s="660" t="s">
        <v>5199</v>
      </c>
      <c r="B21" s="661" t="s">
        <v>5200</v>
      </c>
      <c r="C21" s="661" t="s">
        <v>5217</v>
      </c>
      <c r="D21" s="661" t="s">
        <v>5218</v>
      </c>
      <c r="E21" s="664">
        <v>0</v>
      </c>
      <c r="F21" s="664">
        <v>0</v>
      </c>
      <c r="G21" s="661"/>
      <c r="H21" s="661"/>
      <c r="I21" s="664">
        <v>0</v>
      </c>
      <c r="J21" s="664">
        <v>-5.8207660913467407E-11</v>
      </c>
      <c r="K21" s="661"/>
      <c r="L21" s="661"/>
      <c r="M21" s="664">
        <v>0</v>
      </c>
      <c r="N21" s="664">
        <v>0</v>
      </c>
      <c r="O21" s="677"/>
      <c r="P21" s="665"/>
    </row>
    <row r="22" spans="1:16" ht="14.4" customHeight="1" x14ac:dyDescent="0.3">
      <c r="A22" s="660" t="s">
        <v>5199</v>
      </c>
      <c r="B22" s="661" t="s">
        <v>5200</v>
      </c>
      <c r="C22" s="661" t="s">
        <v>5219</v>
      </c>
      <c r="D22" s="661" t="s">
        <v>5220</v>
      </c>
      <c r="E22" s="664">
        <v>0</v>
      </c>
      <c r="F22" s="664">
        <v>0</v>
      </c>
      <c r="G22" s="661"/>
      <c r="H22" s="661"/>
      <c r="I22" s="664">
        <v>0</v>
      </c>
      <c r="J22" s="664">
        <v>0</v>
      </c>
      <c r="K22" s="661"/>
      <c r="L22" s="661"/>
      <c r="M22" s="664">
        <v>0</v>
      </c>
      <c r="N22" s="664">
        <v>-2.3283064365386963E-10</v>
      </c>
      <c r="O22" s="677"/>
      <c r="P22" s="665"/>
    </row>
    <row r="23" spans="1:16" ht="14.4" customHeight="1" x14ac:dyDescent="0.3">
      <c r="A23" s="660" t="s">
        <v>5199</v>
      </c>
      <c r="B23" s="661" t="s">
        <v>5200</v>
      </c>
      <c r="C23" s="661" t="s">
        <v>5219</v>
      </c>
      <c r="D23" s="661" t="s">
        <v>2602</v>
      </c>
      <c r="E23" s="664">
        <v>150</v>
      </c>
      <c r="F23" s="664">
        <v>4432011</v>
      </c>
      <c r="G23" s="661">
        <v>1</v>
      </c>
      <c r="H23" s="661">
        <v>29546.74</v>
      </c>
      <c r="I23" s="664">
        <v>94</v>
      </c>
      <c r="J23" s="664">
        <v>2777393.56</v>
      </c>
      <c r="K23" s="661">
        <v>0.62666666666666671</v>
      </c>
      <c r="L23" s="661">
        <v>29546.74</v>
      </c>
      <c r="M23" s="664">
        <v>120</v>
      </c>
      <c r="N23" s="664">
        <v>3391452</v>
      </c>
      <c r="O23" s="677">
        <v>0.76521741484847394</v>
      </c>
      <c r="P23" s="665">
        <v>28262.1</v>
      </c>
    </row>
    <row r="24" spans="1:16" ht="14.4" customHeight="1" x14ac:dyDescent="0.3">
      <c r="A24" s="660" t="s">
        <v>5199</v>
      </c>
      <c r="B24" s="661" t="s">
        <v>5200</v>
      </c>
      <c r="C24" s="661" t="s">
        <v>5221</v>
      </c>
      <c r="D24" s="661" t="s">
        <v>5220</v>
      </c>
      <c r="E24" s="664">
        <v>0</v>
      </c>
      <c r="F24" s="664">
        <v>-4.6566128730773926E-10</v>
      </c>
      <c r="G24" s="661">
        <v>1</v>
      </c>
      <c r="H24" s="661"/>
      <c r="I24" s="664">
        <v>0</v>
      </c>
      <c r="J24" s="664">
        <v>-4.6566128730773926E-10</v>
      </c>
      <c r="K24" s="661">
        <v>1</v>
      </c>
      <c r="L24" s="661"/>
      <c r="M24" s="664">
        <v>0</v>
      </c>
      <c r="N24" s="664">
        <v>-9.3132257461547852E-10</v>
      </c>
      <c r="O24" s="677">
        <v>2</v>
      </c>
      <c r="P24" s="665"/>
    </row>
    <row r="25" spans="1:16" ht="14.4" customHeight="1" x14ac:dyDescent="0.3">
      <c r="A25" s="660" t="s">
        <v>5199</v>
      </c>
      <c r="B25" s="661" t="s">
        <v>5200</v>
      </c>
      <c r="C25" s="661" t="s">
        <v>5221</v>
      </c>
      <c r="D25" s="661" t="s">
        <v>2606</v>
      </c>
      <c r="E25" s="664">
        <v>137</v>
      </c>
      <c r="F25" s="664">
        <v>8095805.3899999997</v>
      </c>
      <c r="G25" s="661">
        <v>1</v>
      </c>
      <c r="H25" s="661">
        <v>59093.47</v>
      </c>
      <c r="I25" s="664">
        <v>128</v>
      </c>
      <c r="J25" s="664">
        <v>7563964.1600000001</v>
      </c>
      <c r="K25" s="661">
        <v>0.93430656934306577</v>
      </c>
      <c r="L25" s="661">
        <v>59093.47</v>
      </c>
      <c r="M25" s="664">
        <v>155.30000000000001</v>
      </c>
      <c r="N25" s="664">
        <v>8778206.7000000011</v>
      </c>
      <c r="O25" s="677">
        <v>1.0842907255210097</v>
      </c>
      <c r="P25" s="665">
        <v>56524.189954925954</v>
      </c>
    </row>
    <row r="26" spans="1:16" ht="14.4" customHeight="1" x14ac:dyDescent="0.3">
      <c r="A26" s="660" t="s">
        <v>5199</v>
      </c>
      <c r="B26" s="661" t="s">
        <v>5200</v>
      </c>
      <c r="C26" s="661" t="s">
        <v>5222</v>
      </c>
      <c r="D26" s="661" t="s">
        <v>5223</v>
      </c>
      <c r="E26" s="664">
        <v>10.25</v>
      </c>
      <c r="F26" s="664">
        <v>287418.23999999999</v>
      </c>
      <c r="G26" s="661">
        <v>1</v>
      </c>
      <c r="H26" s="661">
        <v>28040.803902439024</v>
      </c>
      <c r="I26" s="664">
        <v>23.25</v>
      </c>
      <c r="J26" s="664">
        <v>571915.04</v>
      </c>
      <c r="K26" s="661">
        <v>1.9898355789806523</v>
      </c>
      <c r="L26" s="661">
        <v>24598.496344086023</v>
      </c>
      <c r="M26" s="664"/>
      <c r="N26" s="664"/>
      <c r="O26" s="677"/>
      <c r="P26" s="665"/>
    </row>
    <row r="27" spans="1:16" ht="14.4" customHeight="1" x14ac:dyDescent="0.3">
      <c r="A27" s="660" t="s">
        <v>5199</v>
      </c>
      <c r="B27" s="661" t="s">
        <v>5200</v>
      </c>
      <c r="C27" s="661" t="s">
        <v>5224</v>
      </c>
      <c r="D27" s="661" t="s">
        <v>1925</v>
      </c>
      <c r="E27" s="664"/>
      <c r="F27" s="664"/>
      <c r="G27" s="661"/>
      <c r="H27" s="661"/>
      <c r="I27" s="664"/>
      <c r="J27" s="664"/>
      <c r="K27" s="661"/>
      <c r="L27" s="661"/>
      <c r="M27" s="664">
        <v>17.12</v>
      </c>
      <c r="N27" s="664">
        <v>162982.72</v>
      </c>
      <c r="O27" s="677"/>
      <c r="P27" s="665">
        <v>9520.0186915887843</v>
      </c>
    </row>
    <row r="28" spans="1:16" ht="14.4" customHeight="1" x14ac:dyDescent="0.3">
      <c r="A28" s="660" t="s">
        <v>5199</v>
      </c>
      <c r="B28" s="661" t="s">
        <v>5200</v>
      </c>
      <c r="C28" s="661" t="s">
        <v>5225</v>
      </c>
      <c r="D28" s="661" t="s">
        <v>5226</v>
      </c>
      <c r="E28" s="664">
        <v>3.5527136788005009E-15</v>
      </c>
      <c r="F28" s="664">
        <v>-1.1641532182693481E-10</v>
      </c>
      <c r="G28" s="661">
        <v>1</v>
      </c>
      <c r="H28" s="661">
        <v>-32768</v>
      </c>
      <c r="I28" s="664">
        <v>-8.8817841970012523E-15</v>
      </c>
      <c r="J28" s="664">
        <v>-3.4924596548080444E-10</v>
      </c>
      <c r="K28" s="661">
        <v>3</v>
      </c>
      <c r="L28" s="661">
        <v>39321.599999999999</v>
      </c>
      <c r="M28" s="664">
        <v>0</v>
      </c>
      <c r="N28" s="664">
        <v>1.1641532182693481E-10</v>
      </c>
      <c r="O28" s="677">
        <v>-1</v>
      </c>
      <c r="P28" s="665"/>
    </row>
    <row r="29" spans="1:16" ht="14.4" customHeight="1" x14ac:dyDescent="0.3">
      <c r="A29" s="660" t="s">
        <v>5199</v>
      </c>
      <c r="B29" s="661" t="s">
        <v>5200</v>
      </c>
      <c r="C29" s="661" t="s">
        <v>5225</v>
      </c>
      <c r="D29" s="661" t="s">
        <v>5227</v>
      </c>
      <c r="E29" s="664"/>
      <c r="F29" s="664"/>
      <c r="G29" s="661"/>
      <c r="H29" s="661"/>
      <c r="I29" s="664"/>
      <c r="J29" s="664"/>
      <c r="K29" s="661"/>
      <c r="L29" s="661"/>
      <c r="M29" s="664">
        <v>78.080000000000013</v>
      </c>
      <c r="N29" s="664">
        <v>2101958.04</v>
      </c>
      <c r="O29" s="677"/>
      <c r="P29" s="665">
        <v>26920.569159836061</v>
      </c>
    </row>
    <row r="30" spans="1:16" ht="14.4" customHeight="1" x14ac:dyDescent="0.3">
      <c r="A30" s="660" t="s">
        <v>5199</v>
      </c>
      <c r="B30" s="661" t="s">
        <v>5200</v>
      </c>
      <c r="C30" s="661" t="s">
        <v>5228</v>
      </c>
      <c r="D30" s="661" t="s">
        <v>5229</v>
      </c>
      <c r="E30" s="664">
        <v>7</v>
      </c>
      <c r="F30" s="664">
        <v>166461.96</v>
      </c>
      <c r="G30" s="661">
        <v>1</v>
      </c>
      <c r="H30" s="661">
        <v>23780.28</v>
      </c>
      <c r="I30" s="664">
        <v>14</v>
      </c>
      <c r="J30" s="664">
        <v>318869.45999999996</v>
      </c>
      <c r="K30" s="661">
        <v>1.9155695391307419</v>
      </c>
      <c r="L30" s="661">
        <v>22776.389999999996</v>
      </c>
      <c r="M30" s="664">
        <v>5</v>
      </c>
      <c r="N30" s="664">
        <v>108930.55</v>
      </c>
      <c r="O30" s="677">
        <v>0.65438704434334427</v>
      </c>
      <c r="P30" s="665">
        <v>21786.11</v>
      </c>
    </row>
    <row r="31" spans="1:16" ht="14.4" customHeight="1" x14ac:dyDescent="0.3">
      <c r="A31" s="660" t="s">
        <v>5199</v>
      </c>
      <c r="B31" s="661" t="s">
        <v>5200</v>
      </c>
      <c r="C31" s="661" t="s">
        <v>5230</v>
      </c>
      <c r="D31" s="661" t="s">
        <v>5231</v>
      </c>
      <c r="E31" s="664">
        <v>17</v>
      </c>
      <c r="F31" s="664">
        <v>420178.46</v>
      </c>
      <c r="G31" s="661">
        <v>1</v>
      </c>
      <c r="H31" s="661">
        <v>24716.38</v>
      </c>
      <c r="I31" s="664">
        <v>26</v>
      </c>
      <c r="J31" s="664">
        <v>642625.88</v>
      </c>
      <c r="K31" s="661">
        <v>1.5294117647058822</v>
      </c>
      <c r="L31" s="661">
        <v>24716.38</v>
      </c>
      <c r="M31" s="664">
        <v>5</v>
      </c>
      <c r="N31" s="664">
        <v>118208.75</v>
      </c>
      <c r="O31" s="677">
        <v>0.28132986636202151</v>
      </c>
      <c r="P31" s="665">
        <v>23641.75</v>
      </c>
    </row>
    <row r="32" spans="1:16" ht="14.4" customHeight="1" x14ac:dyDescent="0.3">
      <c r="A32" s="660" t="s">
        <v>5199</v>
      </c>
      <c r="B32" s="661" t="s">
        <v>5200</v>
      </c>
      <c r="C32" s="661" t="s">
        <v>5232</v>
      </c>
      <c r="D32" s="661" t="s">
        <v>5233</v>
      </c>
      <c r="E32" s="664">
        <v>0</v>
      </c>
      <c r="F32" s="664">
        <v>0</v>
      </c>
      <c r="G32" s="661"/>
      <c r="H32" s="661"/>
      <c r="I32" s="664">
        <v>0</v>
      </c>
      <c r="J32" s="664">
        <v>0</v>
      </c>
      <c r="K32" s="661"/>
      <c r="L32" s="661"/>
      <c r="M32" s="664">
        <v>0</v>
      </c>
      <c r="N32" s="664">
        <v>-2.9103830456733704E-11</v>
      </c>
      <c r="O32" s="677"/>
      <c r="P32" s="665"/>
    </row>
    <row r="33" spans="1:16" ht="14.4" customHeight="1" x14ac:dyDescent="0.3">
      <c r="A33" s="660" t="s">
        <v>5199</v>
      </c>
      <c r="B33" s="661" t="s">
        <v>5200</v>
      </c>
      <c r="C33" s="661" t="s">
        <v>5232</v>
      </c>
      <c r="D33" s="661" t="s">
        <v>2590</v>
      </c>
      <c r="E33" s="664"/>
      <c r="F33" s="664"/>
      <c r="G33" s="661"/>
      <c r="H33" s="661"/>
      <c r="I33" s="664"/>
      <c r="J33" s="664"/>
      <c r="K33" s="661"/>
      <c r="L33" s="661"/>
      <c r="M33" s="664">
        <v>3</v>
      </c>
      <c r="N33" s="664">
        <v>385307.49</v>
      </c>
      <c r="O33" s="677"/>
      <c r="P33" s="665">
        <v>128435.83</v>
      </c>
    </row>
    <row r="34" spans="1:16" ht="14.4" customHeight="1" x14ac:dyDescent="0.3">
      <c r="A34" s="660" t="s">
        <v>5199</v>
      </c>
      <c r="B34" s="661" t="s">
        <v>5200</v>
      </c>
      <c r="C34" s="661" t="s">
        <v>5234</v>
      </c>
      <c r="D34" s="661" t="s">
        <v>5233</v>
      </c>
      <c r="E34" s="664">
        <v>0</v>
      </c>
      <c r="F34" s="664">
        <v>0</v>
      </c>
      <c r="G34" s="661"/>
      <c r="H34" s="661"/>
      <c r="I34" s="664">
        <v>0</v>
      </c>
      <c r="J34" s="664">
        <v>0</v>
      </c>
      <c r="K34" s="661"/>
      <c r="L34" s="661"/>
      <c r="M34" s="664">
        <v>0</v>
      </c>
      <c r="N34" s="664">
        <v>-5.8207660913467407E-11</v>
      </c>
      <c r="O34" s="677"/>
      <c r="P34" s="665"/>
    </row>
    <row r="35" spans="1:16" ht="14.4" customHeight="1" x14ac:dyDescent="0.3">
      <c r="A35" s="660" t="s">
        <v>5199</v>
      </c>
      <c r="B35" s="661" t="s">
        <v>5200</v>
      </c>
      <c r="C35" s="661" t="s">
        <v>5234</v>
      </c>
      <c r="D35" s="661" t="s">
        <v>2574</v>
      </c>
      <c r="E35" s="664"/>
      <c r="F35" s="664"/>
      <c r="G35" s="661"/>
      <c r="H35" s="661"/>
      <c r="I35" s="664"/>
      <c r="J35" s="664"/>
      <c r="K35" s="661"/>
      <c r="L35" s="661"/>
      <c r="M35" s="664">
        <v>7</v>
      </c>
      <c r="N35" s="664">
        <v>943711.50999999978</v>
      </c>
      <c r="O35" s="677"/>
      <c r="P35" s="665">
        <v>134815.92999999996</v>
      </c>
    </row>
    <row r="36" spans="1:16" ht="14.4" customHeight="1" x14ac:dyDescent="0.3">
      <c r="A36" s="660" t="s">
        <v>5199</v>
      </c>
      <c r="B36" s="661" t="s">
        <v>5200</v>
      </c>
      <c r="C36" s="661" t="s">
        <v>5235</v>
      </c>
      <c r="D36" s="661" t="s">
        <v>5233</v>
      </c>
      <c r="E36" s="664">
        <v>0</v>
      </c>
      <c r="F36" s="664">
        <v>-2.9103830456733704E-11</v>
      </c>
      <c r="G36" s="661">
        <v>1</v>
      </c>
      <c r="H36" s="661"/>
      <c r="I36" s="664">
        <v>0</v>
      </c>
      <c r="J36" s="664">
        <v>0</v>
      </c>
      <c r="K36" s="661">
        <v>0</v>
      </c>
      <c r="L36" s="661"/>
      <c r="M36" s="664">
        <v>0</v>
      </c>
      <c r="N36" s="664">
        <v>-2.3283064365386963E-10</v>
      </c>
      <c r="O36" s="677">
        <v>8</v>
      </c>
      <c r="P36" s="665"/>
    </row>
    <row r="37" spans="1:16" ht="14.4" customHeight="1" x14ac:dyDescent="0.3">
      <c r="A37" s="660" t="s">
        <v>5199</v>
      </c>
      <c r="B37" s="661" t="s">
        <v>5200</v>
      </c>
      <c r="C37" s="661" t="s">
        <v>5235</v>
      </c>
      <c r="D37" s="661" t="s">
        <v>2594</v>
      </c>
      <c r="E37" s="664">
        <v>1</v>
      </c>
      <c r="F37" s="664">
        <v>153165.48000000001</v>
      </c>
      <c r="G37" s="661">
        <v>1</v>
      </c>
      <c r="H37" s="661">
        <v>153165.48000000001</v>
      </c>
      <c r="I37" s="664"/>
      <c r="J37" s="664"/>
      <c r="K37" s="661"/>
      <c r="L37" s="661"/>
      <c r="M37" s="664">
        <v>27</v>
      </c>
      <c r="N37" s="664">
        <v>3955664.9699999997</v>
      </c>
      <c r="O37" s="677">
        <v>25.826086726591392</v>
      </c>
      <c r="P37" s="665">
        <v>146506.10999999999</v>
      </c>
    </row>
    <row r="38" spans="1:16" ht="14.4" customHeight="1" x14ac:dyDescent="0.3">
      <c r="A38" s="660" t="s">
        <v>5199</v>
      </c>
      <c r="B38" s="661" t="s">
        <v>5200</v>
      </c>
      <c r="C38" s="661" t="s">
        <v>5236</v>
      </c>
      <c r="D38" s="661" t="s">
        <v>5237</v>
      </c>
      <c r="E38" s="664"/>
      <c r="F38" s="664"/>
      <c r="G38" s="661"/>
      <c r="H38" s="661"/>
      <c r="I38" s="664"/>
      <c r="J38" s="664"/>
      <c r="K38" s="661"/>
      <c r="L38" s="661"/>
      <c r="M38" s="664">
        <v>3.32</v>
      </c>
      <c r="N38" s="664">
        <v>72748.03</v>
      </c>
      <c r="O38" s="677"/>
      <c r="P38" s="665">
        <v>21912.057228915663</v>
      </c>
    </row>
    <row r="39" spans="1:16" ht="14.4" customHeight="1" x14ac:dyDescent="0.3">
      <c r="A39" s="660" t="s">
        <v>5199</v>
      </c>
      <c r="B39" s="661" t="s">
        <v>5200</v>
      </c>
      <c r="C39" s="661" t="s">
        <v>5238</v>
      </c>
      <c r="D39" s="661" t="s">
        <v>5239</v>
      </c>
      <c r="E39" s="664">
        <v>0</v>
      </c>
      <c r="F39" s="664">
        <v>2.3283064365386963E-10</v>
      </c>
      <c r="G39" s="661">
        <v>1</v>
      </c>
      <c r="H39" s="661"/>
      <c r="I39" s="664">
        <v>0</v>
      </c>
      <c r="J39" s="664">
        <v>1.1641532182693481E-10</v>
      </c>
      <c r="K39" s="661">
        <v>0.5</v>
      </c>
      <c r="L39" s="661"/>
      <c r="M39" s="664">
        <v>0</v>
      </c>
      <c r="N39" s="664">
        <v>2.9103830456733704E-11</v>
      </c>
      <c r="O39" s="677">
        <v>0.125</v>
      </c>
      <c r="P39" s="665"/>
    </row>
    <row r="40" spans="1:16" ht="14.4" customHeight="1" x14ac:dyDescent="0.3">
      <c r="A40" s="660" t="s">
        <v>5199</v>
      </c>
      <c r="B40" s="661" t="s">
        <v>5200</v>
      </c>
      <c r="C40" s="661" t="s">
        <v>5238</v>
      </c>
      <c r="D40" s="661" t="s">
        <v>2624</v>
      </c>
      <c r="E40" s="664">
        <v>25</v>
      </c>
      <c r="F40" s="664">
        <v>2319280.75</v>
      </c>
      <c r="G40" s="661">
        <v>1</v>
      </c>
      <c r="H40" s="661">
        <v>92771.23</v>
      </c>
      <c r="I40" s="664">
        <v>10</v>
      </c>
      <c r="J40" s="664">
        <v>927712.3</v>
      </c>
      <c r="K40" s="661">
        <v>0.4</v>
      </c>
      <c r="L40" s="661">
        <v>92771.23000000001</v>
      </c>
      <c r="M40" s="664">
        <v>14</v>
      </c>
      <c r="N40" s="664">
        <v>1302604.24</v>
      </c>
      <c r="O40" s="677">
        <v>0.5616414657863219</v>
      </c>
      <c r="P40" s="665">
        <v>93043.16</v>
      </c>
    </row>
    <row r="41" spans="1:16" ht="14.4" customHeight="1" x14ac:dyDescent="0.3">
      <c r="A41" s="660" t="s">
        <v>5199</v>
      </c>
      <c r="B41" s="661" t="s">
        <v>5200</v>
      </c>
      <c r="C41" s="661" t="s">
        <v>5240</v>
      </c>
      <c r="D41" s="661" t="s">
        <v>1966</v>
      </c>
      <c r="E41" s="664">
        <v>9</v>
      </c>
      <c r="F41" s="664">
        <v>64288.62</v>
      </c>
      <c r="G41" s="661">
        <v>1</v>
      </c>
      <c r="H41" s="661">
        <v>7143.18</v>
      </c>
      <c r="I41" s="664">
        <v>7</v>
      </c>
      <c r="J41" s="664">
        <v>45300.01</v>
      </c>
      <c r="K41" s="661">
        <v>0.70463497272145525</v>
      </c>
      <c r="L41" s="661">
        <v>6471.43</v>
      </c>
      <c r="M41" s="664">
        <v>8</v>
      </c>
      <c r="N41" s="664">
        <v>54660.800000000003</v>
      </c>
      <c r="O41" s="677">
        <v>0.85024068023236465</v>
      </c>
      <c r="P41" s="665">
        <v>6832.6</v>
      </c>
    </row>
    <row r="42" spans="1:16" ht="14.4" customHeight="1" x14ac:dyDescent="0.3">
      <c r="A42" s="660" t="s">
        <v>5199</v>
      </c>
      <c r="B42" s="661" t="s">
        <v>5200</v>
      </c>
      <c r="C42" s="661" t="s">
        <v>5241</v>
      </c>
      <c r="D42" s="661" t="s">
        <v>1966</v>
      </c>
      <c r="E42" s="664">
        <v>24</v>
      </c>
      <c r="F42" s="664">
        <v>342872.4</v>
      </c>
      <c r="G42" s="661">
        <v>1</v>
      </c>
      <c r="H42" s="661">
        <v>14286.35</v>
      </c>
      <c r="I42" s="664">
        <v>56.5</v>
      </c>
      <c r="J42" s="664">
        <v>731271.02</v>
      </c>
      <c r="K42" s="661">
        <v>2.1327788996722976</v>
      </c>
      <c r="L42" s="661">
        <v>12942.849911504425</v>
      </c>
      <c r="M42" s="664">
        <v>32</v>
      </c>
      <c r="N42" s="664">
        <v>437286.72</v>
      </c>
      <c r="O42" s="677">
        <v>1.2753628463533371</v>
      </c>
      <c r="P42" s="665">
        <v>13665.21</v>
      </c>
    </row>
    <row r="43" spans="1:16" ht="14.4" customHeight="1" x14ac:dyDescent="0.3">
      <c r="A43" s="660" t="s">
        <v>5199</v>
      </c>
      <c r="B43" s="661" t="s">
        <v>5200</v>
      </c>
      <c r="C43" s="661" t="s">
        <v>5242</v>
      </c>
      <c r="D43" s="661" t="s">
        <v>5243</v>
      </c>
      <c r="E43" s="664">
        <v>6.49</v>
      </c>
      <c r="F43" s="664">
        <v>10768.93</v>
      </c>
      <c r="G43" s="661">
        <v>1</v>
      </c>
      <c r="H43" s="661">
        <v>1659.3112480739599</v>
      </c>
      <c r="I43" s="664">
        <v>2.4</v>
      </c>
      <c r="J43" s="664">
        <v>4015.2400000000007</v>
      </c>
      <c r="K43" s="661">
        <v>0.37285412756884856</v>
      </c>
      <c r="L43" s="661">
        <v>1673.0166666666671</v>
      </c>
      <c r="M43" s="664">
        <v>0.2</v>
      </c>
      <c r="N43" s="664">
        <v>332.59</v>
      </c>
      <c r="O43" s="677">
        <v>3.0884219694992908E-2</v>
      </c>
      <c r="P43" s="665">
        <v>1662.9499999999998</v>
      </c>
    </row>
    <row r="44" spans="1:16" ht="14.4" customHeight="1" x14ac:dyDescent="0.3">
      <c r="A44" s="660" t="s">
        <v>5199</v>
      </c>
      <c r="B44" s="661" t="s">
        <v>5200</v>
      </c>
      <c r="C44" s="661" t="s">
        <v>5244</v>
      </c>
      <c r="D44" s="661" t="s">
        <v>1245</v>
      </c>
      <c r="E44" s="664">
        <v>6.27</v>
      </c>
      <c r="F44" s="664">
        <v>699.79000000000008</v>
      </c>
      <c r="G44" s="661">
        <v>1</v>
      </c>
      <c r="H44" s="661">
        <v>111.6092503987241</v>
      </c>
      <c r="I44" s="664">
        <v>9.6</v>
      </c>
      <c r="J44" s="664">
        <v>706.27</v>
      </c>
      <c r="K44" s="661">
        <v>1.0092599208333928</v>
      </c>
      <c r="L44" s="661">
        <v>73.569791666666674</v>
      </c>
      <c r="M44" s="664">
        <v>6</v>
      </c>
      <c r="N44" s="664">
        <v>422.22</v>
      </c>
      <c r="O44" s="677">
        <v>0.60335243430171903</v>
      </c>
      <c r="P44" s="665">
        <v>70.37</v>
      </c>
    </row>
    <row r="45" spans="1:16" ht="14.4" customHeight="1" x14ac:dyDescent="0.3">
      <c r="A45" s="660" t="s">
        <v>5199</v>
      </c>
      <c r="B45" s="661" t="s">
        <v>5200</v>
      </c>
      <c r="C45" s="661" t="s">
        <v>5245</v>
      </c>
      <c r="D45" s="661" t="s">
        <v>5246</v>
      </c>
      <c r="E45" s="664"/>
      <c r="F45" s="664"/>
      <c r="G45" s="661"/>
      <c r="H45" s="661"/>
      <c r="I45" s="664">
        <v>3.5</v>
      </c>
      <c r="J45" s="664">
        <v>2232.23</v>
      </c>
      <c r="K45" s="661"/>
      <c r="L45" s="661">
        <v>637.78</v>
      </c>
      <c r="M45" s="664"/>
      <c r="N45" s="664"/>
      <c r="O45" s="677"/>
      <c r="P45" s="665"/>
    </row>
    <row r="46" spans="1:16" ht="14.4" customHeight="1" x14ac:dyDescent="0.3">
      <c r="A46" s="660" t="s">
        <v>5199</v>
      </c>
      <c r="B46" s="661" t="s">
        <v>5200</v>
      </c>
      <c r="C46" s="661" t="s">
        <v>5247</v>
      </c>
      <c r="D46" s="661" t="s">
        <v>1249</v>
      </c>
      <c r="E46" s="664">
        <v>184.5</v>
      </c>
      <c r="F46" s="664">
        <v>55361.070000000014</v>
      </c>
      <c r="G46" s="661">
        <v>1</v>
      </c>
      <c r="H46" s="661">
        <v>300.06000000000006</v>
      </c>
      <c r="I46" s="664">
        <v>130.30000000000001</v>
      </c>
      <c r="J46" s="664">
        <v>39440.5</v>
      </c>
      <c r="K46" s="661">
        <v>0.71242300772004574</v>
      </c>
      <c r="L46" s="661">
        <v>302.68994627782041</v>
      </c>
      <c r="M46" s="664">
        <v>183</v>
      </c>
      <c r="N46" s="664">
        <v>19359.560000000001</v>
      </c>
      <c r="O46" s="677">
        <v>0.34969627574033513</v>
      </c>
      <c r="P46" s="665">
        <v>105.78994535519126</v>
      </c>
    </row>
    <row r="47" spans="1:16" ht="14.4" customHeight="1" x14ac:dyDescent="0.3">
      <c r="A47" s="660" t="s">
        <v>5199</v>
      </c>
      <c r="B47" s="661" t="s">
        <v>5200</v>
      </c>
      <c r="C47" s="661" t="s">
        <v>5248</v>
      </c>
      <c r="D47" s="661" t="s">
        <v>1249</v>
      </c>
      <c r="E47" s="664">
        <v>23.2</v>
      </c>
      <c r="F47" s="664">
        <v>34806.71</v>
      </c>
      <c r="G47" s="661">
        <v>1</v>
      </c>
      <c r="H47" s="661">
        <v>1500.2892241379311</v>
      </c>
      <c r="I47" s="664">
        <v>6.5</v>
      </c>
      <c r="J47" s="664">
        <v>9837.41</v>
      </c>
      <c r="K47" s="661">
        <v>0.28262969984810399</v>
      </c>
      <c r="L47" s="661">
        <v>1513.4476923076923</v>
      </c>
      <c r="M47" s="664">
        <v>17.899999999999999</v>
      </c>
      <c r="N47" s="664">
        <v>9468.7400000000016</v>
      </c>
      <c r="O47" s="677">
        <v>0.272037776624105</v>
      </c>
      <c r="P47" s="665">
        <v>528.97988826815651</v>
      </c>
    </row>
    <row r="48" spans="1:16" ht="14.4" customHeight="1" x14ac:dyDescent="0.3">
      <c r="A48" s="660" t="s">
        <v>5199</v>
      </c>
      <c r="B48" s="661" t="s">
        <v>5200</v>
      </c>
      <c r="C48" s="661" t="s">
        <v>5249</v>
      </c>
      <c r="D48" s="661" t="s">
        <v>1615</v>
      </c>
      <c r="E48" s="664"/>
      <c r="F48" s="664"/>
      <c r="G48" s="661"/>
      <c r="H48" s="661"/>
      <c r="I48" s="664"/>
      <c r="J48" s="664"/>
      <c r="K48" s="661"/>
      <c r="L48" s="661"/>
      <c r="M48" s="664">
        <v>51</v>
      </c>
      <c r="N48" s="664">
        <v>54478.2</v>
      </c>
      <c r="O48" s="677"/>
      <c r="P48" s="665">
        <v>1068.2</v>
      </c>
    </row>
    <row r="49" spans="1:16" ht="14.4" customHeight="1" x14ac:dyDescent="0.3">
      <c r="A49" s="660" t="s">
        <v>5199</v>
      </c>
      <c r="B49" s="661" t="s">
        <v>5200</v>
      </c>
      <c r="C49" s="661" t="s">
        <v>5250</v>
      </c>
      <c r="D49" s="661" t="s">
        <v>5251</v>
      </c>
      <c r="E49" s="664">
        <v>27.400000000000002</v>
      </c>
      <c r="F49" s="664">
        <v>418201.13000000006</v>
      </c>
      <c r="G49" s="661">
        <v>1</v>
      </c>
      <c r="H49" s="661">
        <v>15262.814963503652</v>
      </c>
      <c r="I49" s="664">
        <v>4.2</v>
      </c>
      <c r="J49" s="664">
        <v>64103.83</v>
      </c>
      <c r="K49" s="661">
        <v>0.15328468863773753</v>
      </c>
      <c r="L49" s="661">
        <v>15262.816666666666</v>
      </c>
      <c r="M49" s="664">
        <v>3</v>
      </c>
      <c r="N49" s="664">
        <v>43797.66</v>
      </c>
      <c r="O49" s="677">
        <v>0.10472869836578394</v>
      </c>
      <c r="P49" s="665">
        <v>14599.220000000001</v>
      </c>
    </row>
    <row r="50" spans="1:16" ht="14.4" customHeight="1" x14ac:dyDescent="0.3">
      <c r="A50" s="660" t="s">
        <v>5199</v>
      </c>
      <c r="B50" s="661" t="s">
        <v>5200</v>
      </c>
      <c r="C50" s="661" t="s">
        <v>5252</v>
      </c>
      <c r="D50" s="661" t="s">
        <v>5253</v>
      </c>
      <c r="E50" s="664">
        <v>17</v>
      </c>
      <c r="F50" s="664">
        <v>159057.5</v>
      </c>
      <c r="G50" s="661">
        <v>1</v>
      </c>
      <c r="H50" s="661">
        <v>9356.323529411764</v>
      </c>
      <c r="I50" s="664">
        <v>0.6</v>
      </c>
      <c r="J50" s="664">
        <v>5613.79</v>
      </c>
      <c r="K50" s="661">
        <v>3.5294091759269446E-2</v>
      </c>
      <c r="L50" s="661">
        <v>9356.3166666666675</v>
      </c>
      <c r="M50" s="664">
        <v>3.3</v>
      </c>
      <c r="N50" s="664">
        <v>29533.440000000002</v>
      </c>
      <c r="O50" s="677">
        <v>0.18567775804347486</v>
      </c>
      <c r="P50" s="665">
        <v>8949.5272727272732</v>
      </c>
    </row>
    <row r="51" spans="1:16" ht="14.4" customHeight="1" x14ac:dyDescent="0.3">
      <c r="A51" s="660" t="s">
        <v>5199</v>
      </c>
      <c r="B51" s="661" t="s">
        <v>5200</v>
      </c>
      <c r="C51" s="661" t="s">
        <v>5254</v>
      </c>
      <c r="D51" s="661" t="s">
        <v>825</v>
      </c>
      <c r="E51" s="664">
        <v>37.900000000000006</v>
      </c>
      <c r="F51" s="664">
        <v>2912.7499999999995</v>
      </c>
      <c r="G51" s="661">
        <v>1</v>
      </c>
      <c r="H51" s="661">
        <v>76.853562005277027</v>
      </c>
      <c r="I51" s="664">
        <v>37.499999999999993</v>
      </c>
      <c r="J51" s="664">
        <v>2907.5000000000018</v>
      </c>
      <c r="K51" s="661">
        <v>0.99819757960690148</v>
      </c>
      <c r="L51" s="661">
        <v>77.533333333333402</v>
      </c>
      <c r="M51" s="664">
        <v>30.2</v>
      </c>
      <c r="N51" s="664">
        <v>2136.6200000000003</v>
      </c>
      <c r="O51" s="677">
        <v>0.73354046862930244</v>
      </c>
      <c r="P51" s="665">
        <v>70.749006622516575</v>
      </c>
    </row>
    <row r="52" spans="1:16" ht="14.4" customHeight="1" x14ac:dyDescent="0.3">
      <c r="A52" s="660" t="s">
        <v>5199</v>
      </c>
      <c r="B52" s="661" t="s">
        <v>5200</v>
      </c>
      <c r="C52" s="661" t="s">
        <v>5255</v>
      </c>
      <c r="D52" s="661" t="s">
        <v>1130</v>
      </c>
      <c r="E52" s="664">
        <v>13.43</v>
      </c>
      <c r="F52" s="664">
        <v>4565.8099999999995</v>
      </c>
      <c r="G52" s="661">
        <v>1</v>
      </c>
      <c r="H52" s="661">
        <v>339.97096053611313</v>
      </c>
      <c r="I52" s="664">
        <v>0.7</v>
      </c>
      <c r="J52" s="664">
        <v>238.07</v>
      </c>
      <c r="K52" s="661">
        <v>5.2141898151697078E-2</v>
      </c>
      <c r="L52" s="661">
        <v>340.1</v>
      </c>
      <c r="M52" s="664">
        <v>2.2000000000000002</v>
      </c>
      <c r="N52" s="664">
        <v>1070.23</v>
      </c>
      <c r="O52" s="677">
        <v>0.23440090586336271</v>
      </c>
      <c r="P52" s="665">
        <v>486.46818181818179</v>
      </c>
    </row>
    <row r="53" spans="1:16" ht="14.4" customHeight="1" x14ac:dyDescent="0.3">
      <c r="A53" s="660" t="s">
        <v>5199</v>
      </c>
      <c r="B53" s="661" t="s">
        <v>5200</v>
      </c>
      <c r="C53" s="661" t="s">
        <v>5256</v>
      </c>
      <c r="D53" s="661" t="s">
        <v>1134</v>
      </c>
      <c r="E53" s="664">
        <v>55.36999999999999</v>
      </c>
      <c r="F53" s="664">
        <v>4666.5200000000004</v>
      </c>
      <c r="G53" s="661">
        <v>1</v>
      </c>
      <c r="H53" s="661">
        <v>84.278851363554296</v>
      </c>
      <c r="I53" s="664">
        <v>51.350000000000009</v>
      </c>
      <c r="J53" s="664">
        <v>4365.7000000000007</v>
      </c>
      <c r="K53" s="661">
        <v>0.93553654543428511</v>
      </c>
      <c r="L53" s="661">
        <v>85.018500486854919</v>
      </c>
      <c r="M53" s="664">
        <v>6</v>
      </c>
      <c r="N53" s="664">
        <v>729.66</v>
      </c>
      <c r="O53" s="677">
        <v>0.15636062847689497</v>
      </c>
      <c r="P53" s="665">
        <v>121.61</v>
      </c>
    </row>
    <row r="54" spans="1:16" ht="14.4" customHeight="1" x14ac:dyDescent="0.3">
      <c r="A54" s="660" t="s">
        <v>5199</v>
      </c>
      <c r="B54" s="661" t="s">
        <v>5200</v>
      </c>
      <c r="C54" s="661" t="s">
        <v>5257</v>
      </c>
      <c r="D54" s="661" t="s">
        <v>1138</v>
      </c>
      <c r="E54" s="664">
        <v>64.899999999999991</v>
      </c>
      <c r="F54" s="664">
        <v>10940.01</v>
      </c>
      <c r="G54" s="661">
        <v>1</v>
      </c>
      <c r="H54" s="661">
        <v>168.56718027734979</v>
      </c>
      <c r="I54" s="664">
        <v>95.999999999999972</v>
      </c>
      <c r="J54" s="664">
        <v>16324.579999999998</v>
      </c>
      <c r="K54" s="661">
        <v>1.4921905921475389</v>
      </c>
      <c r="L54" s="661">
        <v>170.04770833333336</v>
      </c>
      <c r="M54" s="664">
        <v>88.9</v>
      </c>
      <c r="N54" s="664">
        <v>21623.89</v>
      </c>
      <c r="O54" s="677">
        <v>1.9765877727716885</v>
      </c>
      <c r="P54" s="665">
        <v>243.23835770528683</v>
      </c>
    </row>
    <row r="55" spans="1:16" ht="14.4" customHeight="1" x14ac:dyDescent="0.3">
      <c r="A55" s="660" t="s">
        <v>5199</v>
      </c>
      <c r="B55" s="661" t="s">
        <v>5200</v>
      </c>
      <c r="C55" s="661" t="s">
        <v>5258</v>
      </c>
      <c r="D55" s="661" t="s">
        <v>5259</v>
      </c>
      <c r="E55" s="664"/>
      <c r="F55" s="664"/>
      <c r="G55" s="661"/>
      <c r="H55" s="661"/>
      <c r="I55" s="664">
        <v>31.4</v>
      </c>
      <c r="J55" s="664">
        <v>6678.46</v>
      </c>
      <c r="K55" s="661"/>
      <c r="L55" s="661">
        <v>212.68980891719747</v>
      </c>
      <c r="M55" s="664"/>
      <c r="N55" s="664"/>
      <c r="O55" s="677"/>
      <c r="P55" s="665"/>
    </row>
    <row r="56" spans="1:16" ht="14.4" customHeight="1" x14ac:dyDescent="0.3">
      <c r="A56" s="660" t="s">
        <v>5199</v>
      </c>
      <c r="B56" s="661" t="s">
        <v>5200</v>
      </c>
      <c r="C56" s="661" t="s">
        <v>5260</v>
      </c>
      <c r="D56" s="661" t="s">
        <v>5261</v>
      </c>
      <c r="E56" s="664">
        <v>15</v>
      </c>
      <c r="F56" s="664">
        <v>81700.5</v>
      </c>
      <c r="G56" s="661">
        <v>1</v>
      </c>
      <c r="H56" s="661">
        <v>5446.7</v>
      </c>
      <c r="I56" s="664">
        <v>6</v>
      </c>
      <c r="J56" s="664">
        <v>27066.3</v>
      </c>
      <c r="K56" s="661">
        <v>0.33128683422990068</v>
      </c>
      <c r="L56" s="661">
        <v>4511.05</v>
      </c>
      <c r="M56" s="664">
        <v>49</v>
      </c>
      <c r="N56" s="664">
        <v>211430.59</v>
      </c>
      <c r="O56" s="677">
        <v>2.5878738808208026</v>
      </c>
      <c r="P56" s="665">
        <v>4314.91</v>
      </c>
    </row>
    <row r="57" spans="1:16" ht="14.4" customHeight="1" x14ac:dyDescent="0.3">
      <c r="A57" s="660" t="s">
        <v>5199</v>
      </c>
      <c r="B57" s="661" t="s">
        <v>5200</v>
      </c>
      <c r="C57" s="661" t="s">
        <v>5262</v>
      </c>
      <c r="D57" s="661" t="s">
        <v>5263</v>
      </c>
      <c r="E57" s="664">
        <v>30</v>
      </c>
      <c r="F57" s="664">
        <v>326802</v>
      </c>
      <c r="G57" s="661">
        <v>1</v>
      </c>
      <c r="H57" s="661">
        <v>10893.4</v>
      </c>
      <c r="I57" s="664">
        <v>47</v>
      </c>
      <c r="J57" s="664">
        <v>424038.23</v>
      </c>
      <c r="K57" s="661">
        <v>1.2975386625540848</v>
      </c>
      <c r="L57" s="661">
        <v>9022.09</v>
      </c>
      <c r="M57" s="664">
        <v>31</v>
      </c>
      <c r="N57" s="664">
        <v>267524.73</v>
      </c>
      <c r="O57" s="677">
        <v>0.81861411496869663</v>
      </c>
      <c r="P57" s="665">
        <v>8629.83</v>
      </c>
    </row>
    <row r="58" spans="1:16" ht="14.4" customHeight="1" x14ac:dyDescent="0.3">
      <c r="A58" s="660" t="s">
        <v>5199</v>
      </c>
      <c r="B58" s="661" t="s">
        <v>5200</v>
      </c>
      <c r="C58" s="661" t="s">
        <v>5264</v>
      </c>
      <c r="D58" s="661" t="s">
        <v>5192</v>
      </c>
      <c r="E58" s="664">
        <v>3.7800000000000002</v>
      </c>
      <c r="F58" s="664">
        <v>6155.619999999999</v>
      </c>
      <c r="G58" s="661">
        <v>1</v>
      </c>
      <c r="H58" s="661">
        <v>1628.470899470899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5199</v>
      </c>
      <c r="B59" s="661" t="s">
        <v>5200</v>
      </c>
      <c r="C59" s="661" t="s">
        <v>5265</v>
      </c>
      <c r="D59" s="661" t="s">
        <v>5266</v>
      </c>
      <c r="E59" s="664">
        <v>25</v>
      </c>
      <c r="F59" s="664">
        <v>134983.5</v>
      </c>
      <c r="G59" s="661">
        <v>1</v>
      </c>
      <c r="H59" s="661">
        <v>5399.34</v>
      </c>
      <c r="I59" s="664"/>
      <c r="J59" s="664"/>
      <c r="K59" s="661"/>
      <c r="L59" s="661"/>
      <c r="M59" s="664">
        <v>19</v>
      </c>
      <c r="N59" s="664">
        <v>81983.290000000008</v>
      </c>
      <c r="O59" s="677">
        <v>0.60735786225723887</v>
      </c>
      <c r="P59" s="665">
        <v>4314.9100000000008</v>
      </c>
    </row>
    <row r="60" spans="1:16" ht="14.4" customHeight="1" x14ac:dyDescent="0.3">
      <c r="A60" s="660" t="s">
        <v>5199</v>
      </c>
      <c r="B60" s="661" t="s">
        <v>5200</v>
      </c>
      <c r="C60" s="661" t="s">
        <v>5267</v>
      </c>
      <c r="D60" s="661" t="s">
        <v>5268</v>
      </c>
      <c r="E60" s="664">
        <v>49</v>
      </c>
      <c r="F60" s="664">
        <v>529134.82999999996</v>
      </c>
      <c r="G60" s="661">
        <v>1</v>
      </c>
      <c r="H60" s="661">
        <v>10798.669999999998</v>
      </c>
      <c r="I60" s="664">
        <v>24</v>
      </c>
      <c r="J60" s="664">
        <v>216530.16</v>
      </c>
      <c r="K60" s="661">
        <v>0.4092154734928336</v>
      </c>
      <c r="L60" s="661">
        <v>9022.09</v>
      </c>
      <c r="M60" s="664">
        <v>39</v>
      </c>
      <c r="N60" s="664">
        <v>336563.37</v>
      </c>
      <c r="O60" s="677">
        <v>0.63606353412796512</v>
      </c>
      <c r="P60" s="665">
        <v>8629.83</v>
      </c>
    </row>
    <row r="61" spans="1:16" ht="14.4" customHeight="1" x14ac:dyDescent="0.3">
      <c r="A61" s="660" t="s">
        <v>5199</v>
      </c>
      <c r="B61" s="661" t="s">
        <v>5200</v>
      </c>
      <c r="C61" s="661" t="s">
        <v>5269</v>
      </c>
      <c r="D61" s="661" t="s">
        <v>3722</v>
      </c>
      <c r="E61" s="664">
        <v>2.75</v>
      </c>
      <c r="F61" s="664">
        <v>171.11</v>
      </c>
      <c r="G61" s="661">
        <v>1</v>
      </c>
      <c r="H61" s="661">
        <v>62.221818181818186</v>
      </c>
      <c r="I61" s="664">
        <v>3.4000000000000004</v>
      </c>
      <c r="J61" s="664">
        <v>213.17999999999998</v>
      </c>
      <c r="K61" s="661">
        <v>1.2458652328911224</v>
      </c>
      <c r="L61" s="661">
        <v>62.699999999999989</v>
      </c>
      <c r="M61" s="664">
        <v>0.2</v>
      </c>
      <c r="N61" s="664">
        <v>12</v>
      </c>
      <c r="O61" s="677">
        <v>7.0130325521594289E-2</v>
      </c>
      <c r="P61" s="665">
        <v>60</v>
      </c>
    </row>
    <row r="62" spans="1:16" ht="14.4" customHeight="1" x14ac:dyDescent="0.3">
      <c r="A62" s="660" t="s">
        <v>5199</v>
      </c>
      <c r="B62" s="661" t="s">
        <v>5200</v>
      </c>
      <c r="C62" s="661" t="s">
        <v>5270</v>
      </c>
      <c r="D62" s="661" t="s">
        <v>5271</v>
      </c>
      <c r="E62" s="664">
        <v>27.340000000000003</v>
      </c>
      <c r="F62" s="664">
        <v>39094.269999999997</v>
      </c>
      <c r="G62" s="661">
        <v>1</v>
      </c>
      <c r="H62" s="661">
        <v>1429.9294074615943</v>
      </c>
      <c r="I62" s="664">
        <v>28.6</v>
      </c>
      <c r="J62" s="664">
        <v>41250.32</v>
      </c>
      <c r="K62" s="661">
        <v>1.0551500258221986</v>
      </c>
      <c r="L62" s="661">
        <v>1442.3188811188811</v>
      </c>
      <c r="M62" s="664">
        <v>6.2</v>
      </c>
      <c r="N62" s="664">
        <v>3279.66</v>
      </c>
      <c r="O62" s="677">
        <v>8.3891066389013016E-2</v>
      </c>
      <c r="P62" s="665">
        <v>528.97741935483862</v>
      </c>
    </row>
    <row r="63" spans="1:16" ht="14.4" customHeight="1" x14ac:dyDescent="0.3">
      <c r="A63" s="660" t="s">
        <v>5199</v>
      </c>
      <c r="B63" s="661" t="s">
        <v>5200</v>
      </c>
      <c r="C63" s="661" t="s">
        <v>5272</v>
      </c>
      <c r="D63" s="661" t="s">
        <v>5271</v>
      </c>
      <c r="E63" s="664">
        <v>260.5</v>
      </c>
      <c r="F63" s="664">
        <v>78165.63</v>
      </c>
      <c r="G63" s="661">
        <v>1</v>
      </c>
      <c r="H63" s="661">
        <v>300.06</v>
      </c>
      <c r="I63" s="664">
        <v>294</v>
      </c>
      <c r="J63" s="664">
        <v>88990.85</v>
      </c>
      <c r="K63" s="661">
        <v>1.1384907919247884</v>
      </c>
      <c r="L63" s="661">
        <v>302.68996598639455</v>
      </c>
      <c r="M63" s="664">
        <v>8.5</v>
      </c>
      <c r="N63" s="664">
        <v>2334.69</v>
      </c>
      <c r="O63" s="677">
        <v>2.9868498469212107E-2</v>
      </c>
      <c r="P63" s="665">
        <v>274.6694117647059</v>
      </c>
    </row>
    <row r="64" spans="1:16" ht="14.4" customHeight="1" x14ac:dyDescent="0.3">
      <c r="A64" s="660" t="s">
        <v>5199</v>
      </c>
      <c r="B64" s="661" t="s">
        <v>5200</v>
      </c>
      <c r="C64" s="661" t="s">
        <v>5273</v>
      </c>
      <c r="D64" s="661" t="s">
        <v>5271</v>
      </c>
      <c r="E64" s="664"/>
      <c r="F64" s="664"/>
      <c r="G64" s="661"/>
      <c r="H64" s="661"/>
      <c r="I64" s="664"/>
      <c r="J64" s="664"/>
      <c r="K64" s="661"/>
      <c r="L64" s="661"/>
      <c r="M64" s="664">
        <v>7.4</v>
      </c>
      <c r="N64" s="664">
        <v>7828.83</v>
      </c>
      <c r="O64" s="677"/>
      <c r="P64" s="665">
        <v>1057.95</v>
      </c>
    </row>
    <row r="65" spans="1:16" ht="14.4" customHeight="1" x14ac:dyDescent="0.3">
      <c r="A65" s="660" t="s">
        <v>5199</v>
      </c>
      <c r="B65" s="661" t="s">
        <v>5200</v>
      </c>
      <c r="C65" s="661" t="s">
        <v>1968</v>
      </c>
      <c r="D65" s="661" t="s">
        <v>5274</v>
      </c>
      <c r="E65" s="664">
        <v>7</v>
      </c>
      <c r="F65" s="664">
        <v>46852.26</v>
      </c>
      <c r="G65" s="661">
        <v>1</v>
      </c>
      <c r="H65" s="661">
        <v>6693.18</v>
      </c>
      <c r="I65" s="664">
        <v>20</v>
      </c>
      <c r="J65" s="664">
        <v>135037.79999999999</v>
      </c>
      <c r="K65" s="661">
        <v>2.8822046151028782</v>
      </c>
      <c r="L65" s="661">
        <v>6751.8899999999994</v>
      </c>
      <c r="M65" s="664"/>
      <c r="N65" s="664"/>
      <c r="O65" s="677"/>
      <c r="P65" s="665"/>
    </row>
    <row r="66" spans="1:16" ht="14.4" customHeight="1" x14ac:dyDescent="0.3">
      <c r="A66" s="660" t="s">
        <v>5199</v>
      </c>
      <c r="B66" s="661" t="s">
        <v>5200</v>
      </c>
      <c r="C66" s="661" t="s">
        <v>1970</v>
      </c>
      <c r="D66" s="661" t="s">
        <v>5275</v>
      </c>
      <c r="E66" s="664"/>
      <c r="F66" s="664"/>
      <c r="G66" s="661"/>
      <c r="H66" s="661"/>
      <c r="I66" s="664">
        <v>10</v>
      </c>
      <c r="J66" s="664">
        <v>135037.79999999999</v>
      </c>
      <c r="K66" s="661"/>
      <c r="L66" s="661">
        <v>13503.779999999999</v>
      </c>
      <c r="M66" s="664">
        <v>8</v>
      </c>
      <c r="N66" s="664">
        <v>103333.28</v>
      </c>
      <c r="O66" s="677"/>
      <c r="P66" s="665">
        <v>12916.66</v>
      </c>
    </row>
    <row r="67" spans="1:16" ht="14.4" customHeight="1" x14ac:dyDescent="0.3">
      <c r="A67" s="660" t="s">
        <v>5199</v>
      </c>
      <c r="B67" s="661" t="s">
        <v>5200</v>
      </c>
      <c r="C67" s="661" t="s">
        <v>5276</v>
      </c>
      <c r="D67" s="661" t="s">
        <v>1333</v>
      </c>
      <c r="E67" s="664">
        <v>14</v>
      </c>
      <c r="F67" s="664">
        <v>3669.12</v>
      </c>
      <c r="G67" s="661">
        <v>1</v>
      </c>
      <c r="H67" s="661">
        <v>262.08</v>
      </c>
      <c r="I67" s="664">
        <v>19.100000000000001</v>
      </c>
      <c r="J67" s="664">
        <v>5005.7</v>
      </c>
      <c r="K67" s="661">
        <v>1.364278083028083</v>
      </c>
      <c r="L67" s="661">
        <v>262.0785340314136</v>
      </c>
      <c r="M67" s="664">
        <v>12.200000000000001</v>
      </c>
      <c r="N67" s="664">
        <v>4057.7200000000003</v>
      </c>
      <c r="O67" s="677">
        <v>1.1059109541252399</v>
      </c>
      <c r="P67" s="665">
        <v>332.59999999999997</v>
      </c>
    </row>
    <row r="68" spans="1:16" ht="14.4" customHeight="1" x14ac:dyDescent="0.3">
      <c r="A68" s="660" t="s">
        <v>5199</v>
      </c>
      <c r="B68" s="661" t="s">
        <v>5200</v>
      </c>
      <c r="C68" s="661" t="s">
        <v>5277</v>
      </c>
      <c r="D68" s="661" t="s">
        <v>5278</v>
      </c>
      <c r="E68" s="664"/>
      <c r="F68" s="664"/>
      <c r="G68" s="661"/>
      <c r="H68" s="661"/>
      <c r="I68" s="664"/>
      <c r="J68" s="664"/>
      <c r="K68" s="661"/>
      <c r="L68" s="661"/>
      <c r="M68" s="664">
        <v>6</v>
      </c>
      <c r="N68" s="664">
        <v>1647.96</v>
      </c>
      <c r="O68" s="677"/>
      <c r="P68" s="665">
        <v>274.66000000000003</v>
      </c>
    </row>
    <row r="69" spans="1:16" ht="14.4" customHeight="1" x14ac:dyDescent="0.3">
      <c r="A69" s="660" t="s">
        <v>5199</v>
      </c>
      <c r="B69" s="661" t="s">
        <v>5200</v>
      </c>
      <c r="C69" s="661" t="s">
        <v>5279</v>
      </c>
      <c r="D69" s="661" t="s">
        <v>1906</v>
      </c>
      <c r="E69" s="664">
        <v>8</v>
      </c>
      <c r="F69" s="664">
        <v>9349.9599999999991</v>
      </c>
      <c r="G69" s="661">
        <v>1</v>
      </c>
      <c r="H69" s="661">
        <v>1168.7449999999999</v>
      </c>
      <c r="I69" s="664">
        <v>10</v>
      </c>
      <c r="J69" s="664">
        <v>11697.5</v>
      </c>
      <c r="K69" s="661">
        <v>1.2510748709085389</v>
      </c>
      <c r="L69" s="661">
        <v>1169.75</v>
      </c>
      <c r="M69" s="664">
        <v>6</v>
      </c>
      <c r="N69" s="664">
        <v>6713.34</v>
      </c>
      <c r="O69" s="677">
        <v>0.71800734976406322</v>
      </c>
      <c r="P69" s="665">
        <v>1118.8900000000001</v>
      </c>
    </row>
    <row r="70" spans="1:16" ht="14.4" customHeight="1" x14ac:dyDescent="0.3">
      <c r="A70" s="660" t="s">
        <v>5199</v>
      </c>
      <c r="B70" s="661" t="s">
        <v>5200</v>
      </c>
      <c r="C70" s="661" t="s">
        <v>5280</v>
      </c>
      <c r="D70" s="661" t="s">
        <v>1633</v>
      </c>
      <c r="E70" s="664"/>
      <c r="F70" s="664"/>
      <c r="G70" s="661"/>
      <c r="H70" s="661"/>
      <c r="I70" s="664">
        <v>3.8800000000000003</v>
      </c>
      <c r="J70" s="664">
        <v>6308.2199999999993</v>
      </c>
      <c r="K70" s="661"/>
      <c r="L70" s="661">
        <v>1625.8298969072162</v>
      </c>
      <c r="M70" s="664">
        <v>2.12</v>
      </c>
      <c r="N70" s="664">
        <v>3638.71</v>
      </c>
      <c r="O70" s="677"/>
      <c r="P70" s="665">
        <v>1716.3726415094338</v>
      </c>
    </row>
    <row r="71" spans="1:16" ht="14.4" customHeight="1" x14ac:dyDescent="0.3">
      <c r="A71" s="660" t="s">
        <v>5199</v>
      </c>
      <c r="B71" s="661" t="s">
        <v>5200</v>
      </c>
      <c r="C71" s="661" t="s">
        <v>5281</v>
      </c>
      <c r="D71" s="661" t="s">
        <v>1288</v>
      </c>
      <c r="E71" s="664">
        <v>0.18</v>
      </c>
      <c r="F71" s="664">
        <v>28.83</v>
      </c>
      <c r="G71" s="661">
        <v>1</v>
      </c>
      <c r="H71" s="661">
        <v>160.16666666666666</v>
      </c>
      <c r="I71" s="664">
        <v>1.7599999999999998</v>
      </c>
      <c r="J71" s="664">
        <v>281.88</v>
      </c>
      <c r="K71" s="661">
        <v>9.7773152965660781</v>
      </c>
      <c r="L71" s="661">
        <v>160.15909090909093</v>
      </c>
      <c r="M71" s="664">
        <v>0.9</v>
      </c>
      <c r="N71" s="664">
        <v>137.88999999999999</v>
      </c>
      <c r="O71" s="677">
        <v>4.7828650711064862</v>
      </c>
      <c r="P71" s="665">
        <v>153.21111111111108</v>
      </c>
    </row>
    <row r="72" spans="1:16" ht="14.4" customHeight="1" x14ac:dyDescent="0.3">
      <c r="A72" s="660" t="s">
        <v>5199</v>
      </c>
      <c r="B72" s="661" t="s">
        <v>5200</v>
      </c>
      <c r="C72" s="661" t="s">
        <v>5282</v>
      </c>
      <c r="D72" s="661" t="s">
        <v>5239</v>
      </c>
      <c r="E72" s="664">
        <v>0</v>
      </c>
      <c r="F72" s="664">
        <v>0</v>
      </c>
      <c r="G72" s="661"/>
      <c r="H72" s="661"/>
      <c r="I72" s="664">
        <v>0</v>
      </c>
      <c r="J72" s="664">
        <v>5.8207660913467407E-11</v>
      </c>
      <c r="K72" s="661"/>
      <c r="L72" s="661"/>
      <c r="M72" s="664">
        <v>0</v>
      </c>
      <c r="N72" s="664">
        <v>5.8207660913467407E-11</v>
      </c>
      <c r="O72" s="677"/>
      <c r="P72" s="665"/>
    </row>
    <row r="73" spans="1:16" ht="14.4" customHeight="1" x14ac:dyDescent="0.3">
      <c r="A73" s="660" t="s">
        <v>5199</v>
      </c>
      <c r="B73" s="661" t="s">
        <v>5200</v>
      </c>
      <c r="C73" s="661" t="s">
        <v>5282</v>
      </c>
      <c r="D73" s="661" t="s">
        <v>2627</v>
      </c>
      <c r="E73" s="664">
        <v>21</v>
      </c>
      <c r="F73" s="664">
        <v>1427091.33</v>
      </c>
      <c r="G73" s="661">
        <v>1</v>
      </c>
      <c r="H73" s="661">
        <v>67956.73000000001</v>
      </c>
      <c r="I73" s="664">
        <v>10</v>
      </c>
      <c r="J73" s="664">
        <v>679567.3</v>
      </c>
      <c r="K73" s="661">
        <v>0.47619047619047622</v>
      </c>
      <c r="L73" s="661">
        <v>67956.73000000001</v>
      </c>
      <c r="M73" s="664">
        <v>8</v>
      </c>
      <c r="N73" s="664">
        <v>520016.72</v>
      </c>
      <c r="O73" s="677">
        <v>0.36438923639175913</v>
      </c>
      <c r="P73" s="665">
        <v>65002.09</v>
      </c>
    </row>
    <row r="74" spans="1:16" ht="14.4" customHeight="1" x14ac:dyDescent="0.3">
      <c r="A74" s="660" t="s">
        <v>5199</v>
      </c>
      <c r="B74" s="661" t="s">
        <v>5200</v>
      </c>
      <c r="C74" s="661" t="s">
        <v>5283</v>
      </c>
      <c r="D74" s="661" t="s">
        <v>5284</v>
      </c>
      <c r="E74" s="664">
        <v>56.830000000000005</v>
      </c>
      <c r="F74" s="664">
        <v>32563.98</v>
      </c>
      <c r="G74" s="661">
        <v>1</v>
      </c>
      <c r="H74" s="661">
        <v>573.00686257258485</v>
      </c>
      <c r="I74" s="664">
        <v>44.870000000000005</v>
      </c>
      <c r="J74" s="664">
        <v>25938.600000000002</v>
      </c>
      <c r="K74" s="661">
        <v>0.79654268305041342</v>
      </c>
      <c r="L74" s="661">
        <v>578.08335190550474</v>
      </c>
      <c r="M74" s="664">
        <v>21.07</v>
      </c>
      <c r="N74" s="664">
        <v>11651.710000000001</v>
      </c>
      <c r="O74" s="677">
        <v>0.35780976403989934</v>
      </c>
      <c r="P74" s="665">
        <v>553</v>
      </c>
    </row>
    <row r="75" spans="1:16" ht="14.4" customHeight="1" x14ac:dyDescent="0.3">
      <c r="A75" s="660" t="s">
        <v>5199</v>
      </c>
      <c r="B75" s="661" t="s">
        <v>5200</v>
      </c>
      <c r="C75" s="661" t="s">
        <v>5285</v>
      </c>
      <c r="D75" s="661" t="s">
        <v>1918</v>
      </c>
      <c r="E75" s="664"/>
      <c r="F75" s="664"/>
      <c r="G75" s="661"/>
      <c r="H75" s="661"/>
      <c r="I75" s="664"/>
      <c r="J75" s="664"/>
      <c r="K75" s="661"/>
      <c r="L75" s="661"/>
      <c r="M75" s="664">
        <v>40.800000000000004</v>
      </c>
      <c r="N75" s="664">
        <v>273249.17</v>
      </c>
      <c r="O75" s="677"/>
      <c r="P75" s="665">
        <v>6697.2835784313711</v>
      </c>
    </row>
    <row r="76" spans="1:16" ht="14.4" customHeight="1" x14ac:dyDescent="0.3">
      <c r="A76" s="660" t="s">
        <v>5199</v>
      </c>
      <c r="B76" s="661" t="s">
        <v>5200</v>
      </c>
      <c r="C76" s="661" t="s">
        <v>5286</v>
      </c>
      <c r="D76" s="661" t="s">
        <v>1326</v>
      </c>
      <c r="E76" s="664">
        <v>3.6</v>
      </c>
      <c r="F76" s="664">
        <v>32051.88</v>
      </c>
      <c r="G76" s="661">
        <v>1</v>
      </c>
      <c r="H76" s="661">
        <v>8903.2999999999993</v>
      </c>
      <c r="I76" s="664"/>
      <c r="J76" s="664"/>
      <c r="K76" s="661"/>
      <c r="L76" s="661"/>
      <c r="M76" s="664">
        <v>71.800000000000011</v>
      </c>
      <c r="N76" s="664">
        <v>609760.04</v>
      </c>
      <c r="O76" s="677">
        <v>19.024158333302136</v>
      </c>
      <c r="P76" s="665">
        <v>8492.4796657381612</v>
      </c>
    </row>
    <row r="77" spans="1:16" ht="14.4" customHeight="1" x14ac:dyDescent="0.3">
      <c r="A77" s="660" t="s">
        <v>5199</v>
      </c>
      <c r="B77" s="661" t="s">
        <v>5200</v>
      </c>
      <c r="C77" s="661" t="s">
        <v>5287</v>
      </c>
      <c r="D77" s="661" t="s">
        <v>5192</v>
      </c>
      <c r="E77" s="664">
        <v>0.4</v>
      </c>
      <c r="F77" s="664">
        <v>459.96</v>
      </c>
      <c r="G77" s="661">
        <v>1</v>
      </c>
      <c r="H77" s="661">
        <v>1149.8999999999999</v>
      </c>
      <c r="I77" s="664"/>
      <c r="J77" s="664"/>
      <c r="K77" s="661"/>
      <c r="L77" s="661"/>
      <c r="M77" s="664"/>
      <c r="N77" s="664"/>
      <c r="O77" s="677"/>
      <c r="P77" s="665"/>
    </row>
    <row r="78" spans="1:16" ht="14.4" customHeight="1" x14ac:dyDescent="0.3">
      <c r="A78" s="660" t="s">
        <v>5199</v>
      </c>
      <c r="B78" s="661" t="s">
        <v>5200</v>
      </c>
      <c r="C78" s="661" t="s">
        <v>5288</v>
      </c>
      <c r="D78" s="661" t="s">
        <v>1913</v>
      </c>
      <c r="E78" s="664">
        <v>46.4</v>
      </c>
      <c r="F78" s="664">
        <v>280588.40000000002</v>
      </c>
      <c r="G78" s="661">
        <v>1</v>
      </c>
      <c r="H78" s="661">
        <v>6047.1637931034493</v>
      </c>
      <c r="I78" s="664">
        <v>40</v>
      </c>
      <c r="J78" s="664">
        <v>241886.47</v>
      </c>
      <c r="K78" s="661">
        <v>0.86206867425738187</v>
      </c>
      <c r="L78" s="661">
        <v>6047.1617500000002</v>
      </c>
      <c r="M78" s="664">
        <v>5.2</v>
      </c>
      <c r="N78" s="664">
        <v>40394.019999999997</v>
      </c>
      <c r="O78" s="677">
        <v>0.14396183163666065</v>
      </c>
      <c r="P78" s="665">
        <v>7768.0807692307681</v>
      </c>
    </row>
    <row r="79" spans="1:16" ht="14.4" customHeight="1" x14ac:dyDescent="0.3">
      <c r="A79" s="660" t="s">
        <v>5199</v>
      </c>
      <c r="B79" s="661" t="s">
        <v>5200</v>
      </c>
      <c r="C79" s="661" t="s">
        <v>5289</v>
      </c>
      <c r="D79" s="661" t="s">
        <v>5290</v>
      </c>
      <c r="E79" s="664">
        <v>55.599999999999994</v>
      </c>
      <c r="F79" s="664">
        <v>523113.83</v>
      </c>
      <c r="G79" s="661">
        <v>1</v>
      </c>
      <c r="H79" s="661">
        <v>9408.5221223021599</v>
      </c>
      <c r="I79" s="664">
        <v>72.2</v>
      </c>
      <c r="J79" s="664">
        <v>679295.2</v>
      </c>
      <c r="K79" s="661">
        <v>1.298560965210956</v>
      </c>
      <c r="L79" s="661">
        <v>9408.5207756232685</v>
      </c>
      <c r="M79" s="664">
        <v>0.2</v>
      </c>
      <c r="N79" s="664">
        <v>2244.5500000000002</v>
      </c>
      <c r="O79" s="677">
        <v>4.2907487267159431E-3</v>
      </c>
      <c r="P79" s="665">
        <v>11222.75</v>
      </c>
    </row>
    <row r="80" spans="1:16" ht="14.4" customHeight="1" x14ac:dyDescent="0.3">
      <c r="A80" s="660" t="s">
        <v>5199</v>
      </c>
      <c r="B80" s="661" t="s">
        <v>5200</v>
      </c>
      <c r="C80" s="661" t="s">
        <v>5291</v>
      </c>
      <c r="D80" s="661" t="s">
        <v>5292</v>
      </c>
      <c r="E80" s="664"/>
      <c r="F80" s="664"/>
      <c r="G80" s="661"/>
      <c r="H80" s="661"/>
      <c r="I80" s="664">
        <v>-3.5527136788005009E-15</v>
      </c>
      <c r="J80" s="664">
        <v>0</v>
      </c>
      <c r="K80" s="661"/>
      <c r="L80" s="661">
        <v>0</v>
      </c>
      <c r="M80" s="664">
        <v>0</v>
      </c>
      <c r="N80" s="664">
        <v>0</v>
      </c>
      <c r="O80" s="677"/>
      <c r="P80" s="665"/>
    </row>
    <row r="81" spans="1:16" ht="14.4" customHeight="1" x14ac:dyDescent="0.3">
      <c r="A81" s="660" t="s">
        <v>5199</v>
      </c>
      <c r="B81" s="661" t="s">
        <v>5200</v>
      </c>
      <c r="C81" s="661" t="s">
        <v>5291</v>
      </c>
      <c r="D81" s="661" t="s">
        <v>2616</v>
      </c>
      <c r="E81" s="664"/>
      <c r="F81" s="664"/>
      <c r="G81" s="661"/>
      <c r="H81" s="661"/>
      <c r="I81" s="664">
        <v>38.299999999999997</v>
      </c>
      <c r="J81" s="664">
        <v>416274.18</v>
      </c>
      <c r="K81" s="661"/>
      <c r="L81" s="661">
        <v>10868.777545691906</v>
      </c>
      <c r="M81" s="664">
        <v>61.77</v>
      </c>
      <c r="N81" s="664">
        <v>599277.44999999995</v>
      </c>
      <c r="O81" s="677"/>
      <c r="P81" s="665">
        <v>9701.7557066537138</v>
      </c>
    </row>
    <row r="82" spans="1:16" ht="14.4" customHeight="1" x14ac:dyDescent="0.3">
      <c r="A82" s="660" t="s">
        <v>5199</v>
      </c>
      <c r="B82" s="661" t="s">
        <v>5200</v>
      </c>
      <c r="C82" s="661" t="s">
        <v>5293</v>
      </c>
      <c r="D82" s="661" t="s">
        <v>5294</v>
      </c>
      <c r="E82" s="664"/>
      <c r="F82" s="664"/>
      <c r="G82" s="661"/>
      <c r="H82" s="661"/>
      <c r="I82" s="664"/>
      <c r="J82" s="664"/>
      <c r="K82" s="661"/>
      <c r="L82" s="661"/>
      <c r="M82" s="664">
        <v>11.96</v>
      </c>
      <c r="N82" s="664">
        <v>1255340.49</v>
      </c>
      <c r="O82" s="677"/>
      <c r="P82" s="665">
        <v>104961.57943143812</v>
      </c>
    </row>
    <row r="83" spans="1:16" ht="14.4" customHeight="1" x14ac:dyDescent="0.3">
      <c r="A83" s="660" t="s">
        <v>5199</v>
      </c>
      <c r="B83" s="661" t="s">
        <v>5200</v>
      </c>
      <c r="C83" s="661" t="s">
        <v>5295</v>
      </c>
      <c r="D83" s="661" t="s">
        <v>5294</v>
      </c>
      <c r="E83" s="664"/>
      <c r="F83" s="664"/>
      <c r="G83" s="661"/>
      <c r="H83" s="661"/>
      <c r="I83" s="664"/>
      <c r="J83" s="664"/>
      <c r="K83" s="661"/>
      <c r="L83" s="661"/>
      <c r="M83" s="664">
        <v>2</v>
      </c>
      <c r="N83" s="664">
        <v>593302.5</v>
      </c>
      <c r="O83" s="677"/>
      <c r="P83" s="665">
        <v>296651.25</v>
      </c>
    </row>
    <row r="84" spans="1:16" ht="14.4" customHeight="1" x14ac:dyDescent="0.3">
      <c r="A84" s="660" t="s">
        <v>5199</v>
      </c>
      <c r="B84" s="661" t="s">
        <v>5200</v>
      </c>
      <c r="C84" s="661" t="s">
        <v>1280</v>
      </c>
      <c r="D84" s="661" t="s">
        <v>5294</v>
      </c>
      <c r="E84" s="664"/>
      <c r="F84" s="664"/>
      <c r="G84" s="661"/>
      <c r="H84" s="661"/>
      <c r="I84" s="664"/>
      <c r="J84" s="664"/>
      <c r="K84" s="661"/>
      <c r="L84" s="661"/>
      <c r="M84" s="664">
        <v>2</v>
      </c>
      <c r="N84" s="664">
        <v>410000</v>
      </c>
      <c r="O84" s="677"/>
      <c r="P84" s="665">
        <v>205000</v>
      </c>
    </row>
    <row r="85" spans="1:16" ht="14.4" customHeight="1" x14ac:dyDescent="0.3">
      <c r="A85" s="660" t="s">
        <v>5199</v>
      </c>
      <c r="B85" s="661" t="s">
        <v>5200</v>
      </c>
      <c r="C85" s="661" t="s">
        <v>5296</v>
      </c>
      <c r="D85" s="661" t="s">
        <v>5297</v>
      </c>
      <c r="E85" s="664"/>
      <c r="F85" s="664"/>
      <c r="G85" s="661"/>
      <c r="H85" s="661"/>
      <c r="I85" s="664">
        <v>2.2204460492503131E-16</v>
      </c>
      <c r="J85" s="664">
        <v>-1.4551915228366852E-11</v>
      </c>
      <c r="K85" s="661"/>
      <c r="L85" s="661">
        <v>-65536</v>
      </c>
      <c r="M85" s="664">
        <v>4.4408920985006262E-16</v>
      </c>
      <c r="N85" s="664">
        <v>2.9103830456733704E-11</v>
      </c>
      <c r="O85" s="677"/>
      <c r="P85" s="665">
        <v>65536</v>
      </c>
    </row>
    <row r="86" spans="1:16" ht="14.4" customHeight="1" x14ac:dyDescent="0.3">
      <c r="A86" s="660" t="s">
        <v>5199</v>
      </c>
      <c r="B86" s="661" t="s">
        <v>5200</v>
      </c>
      <c r="C86" s="661" t="s">
        <v>5296</v>
      </c>
      <c r="D86" s="661" t="s">
        <v>1855</v>
      </c>
      <c r="E86" s="664"/>
      <c r="F86" s="664"/>
      <c r="G86" s="661"/>
      <c r="H86" s="661"/>
      <c r="I86" s="664">
        <v>5.5200000000000005</v>
      </c>
      <c r="J86" s="664">
        <v>212818.85</v>
      </c>
      <c r="K86" s="661"/>
      <c r="L86" s="661">
        <v>38554.139492753624</v>
      </c>
      <c r="M86" s="664">
        <v>12.899999999999999</v>
      </c>
      <c r="N86" s="664">
        <v>475724.74</v>
      </c>
      <c r="O86" s="677"/>
      <c r="P86" s="665">
        <v>36877.886821705433</v>
      </c>
    </row>
    <row r="87" spans="1:16" ht="14.4" customHeight="1" x14ac:dyDescent="0.3">
      <c r="A87" s="660" t="s">
        <v>5199</v>
      </c>
      <c r="B87" s="661" t="s">
        <v>5200</v>
      </c>
      <c r="C87" s="661" t="s">
        <v>5298</v>
      </c>
      <c r="D87" s="661" t="s">
        <v>2619</v>
      </c>
      <c r="E87" s="664"/>
      <c r="F87" s="664"/>
      <c r="G87" s="661"/>
      <c r="H87" s="661"/>
      <c r="I87" s="664">
        <v>33</v>
      </c>
      <c r="J87" s="664">
        <v>1187297.43</v>
      </c>
      <c r="K87" s="661"/>
      <c r="L87" s="661">
        <v>35978.71</v>
      </c>
      <c r="M87" s="664">
        <v>58</v>
      </c>
      <c r="N87" s="664">
        <v>1996036.3599999999</v>
      </c>
      <c r="O87" s="677"/>
      <c r="P87" s="665">
        <v>34414.42</v>
      </c>
    </row>
    <row r="88" spans="1:16" ht="14.4" customHeight="1" x14ac:dyDescent="0.3">
      <c r="A88" s="660" t="s">
        <v>5199</v>
      </c>
      <c r="B88" s="661" t="s">
        <v>5200</v>
      </c>
      <c r="C88" s="661" t="s">
        <v>5298</v>
      </c>
      <c r="D88" s="661" t="s">
        <v>5218</v>
      </c>
      <c r="E88" s="664"/>
      <c r="F88" s="664"/>
      <c r="G88" s="661"/>
      <c r="H88" s="661"/>
      <c r="I88" s="664">
        <v>0</v>
      </c>
      <c r="J88" s="664">
        <v>-8.7311491370201111E-11</v>
      </c>
      <c r="K88" s="661"/>
      <c r="L88" s="661"/>
      <c r="M88" s="664">
        <v>0</v>
      </c>
      <c r="N88" s="664">
        <v>5.8207660913467407E-11</v>
      </c>
      <c r="O88" s="677"/>
      <c r="P88" s="665"/>
    </row>
    <row r="89" spans="1:16" ht="14.4" customHeight="1" x14ac:dyDescent="0.3">
      <c r="A89" s="660" t="s">
        <v>5199</v>
      </c>
      <c r="B89" s="661" t="s">
        <v>5200</v>
      </c>
      <c r="C89" s="661" t="s">
        <v>5299</v>
      </c>
      <c r="D89" s="661" t="s">
        <v>1980</v>
      </c>
      <c r="E89" s="664"/>
      <c r="F89" s="664"/>
      <c r="G89" s="661"/>
      <c r="H89" s="661"/>
      <c r="I89" s="664">
        <v>12.19</v>
      </c>
      <c r="J89" s="664">
        <v>1229341.05</v>
      </c>
      <c r="K89" s="661"/>
      <c r="L89" s="661">
        <v>100848.32239540608</v>
      </c>
      <c r="M89" s="664"/>
      <c r="N89" s="664"/>
      <c r="O89" s="677"/>
      <c r="P89" s="665"/>
    </row>
    <row r="90" spans="1:16" ht="14.4" customHeight="1" x14ac:dyDescent="0.3">
      <c r="A90" s="660" t="s">
        <v>5199</v>
      </c>
      <c r="B90" s="661" t="s">
        <v>5200</v>
      </c>
      <c r="C90" s="661" t="s">
        <v>5300</v>
      </c>
      <c r="D90" s="661" t="s">
        <v>5192</v>
      </c>
      <c r="E90" s="664"/>
      <c r="F90" s="664"/>
      <c r="G90" s="661"/>
      <c r="H90" s="661"/>
      <c r="I90" s="664">
        <v>1</v>
      </c>
      <c r="J90" s="664">
        <v>19894.900000000001</v>
      </c>
      <c r="K90" s="661"/>
      <c r="L90" s="661">
        <v>19894.900000000001</v>
      </c>
      <c r="M90" s="664"/>
      <c r="N90" s="664"/>
      <c r="O90" s="677"/>
      <c r="P90" s="665"/>
    </row>
    <row r="91" spans="1:16" ht="14.4" customHeight="1" x14ac:dyDescent="0.3">
      <c r="A91" s="660" t="s">
        <v>5199</v>
      </c>
      <c r="B91" s="661" t="s">
        <v>5200</v>
      </c>
      <c r="C91" s="661" t="s">
        <v>5301</v>
      </c>
      <c r="D91" s="661" t="s">
        <v>5302</v>
      </c>
      <c r="E91" s="664"/>
      <c r="F91" s="664"/>
      <c r="G91" s="661"/>
      <c r="H91" s="661"/>
      <c r="I91" s="664"/>
      <c r="J91" s="664"/>
      <c r="K91" s="661"/>
      <c r="L91" s="661"/>
      <c r="M91" s="664">
        <v>1</v>
      </c>
      <c r="N91" s="664">
        <v>25652.35</v>
      </c>
      <c r="O91" s="677"/>
      <c r="P91" s="665">
        <v>25652.35</v>
      </c>
    </row>
    <row r="92" spans="1:16" ht="14.4" customHeight="1" x14ac:dyDescent="0.3">
      <c r="A92" s="660" t="s">
        <v>5199</v>
      </c>
      <c r="B92" s="661" t="s">
        <v>5200</v>
      </c>
      <c r="C92" s="661" t="s">
        <v>5301</v>
      </c>
      <c r="D92" s="661" t="s">
        <v>5303</v>
      </c>
      <c r="E92" s="664"/>
      <c r="F92" s="664"/>
      <c r="G92" s="661"/>
      <c r="H92" s="661"/>
      <c r="I92" s="664"/>
      <c r="J92" s="664"/>
      <c r="K92" s="661"/>
      <c r="L92" s="661"/>
      <c r="M92" s="664">
        <v>0</v>
      </c>
      <c r="N92" s="664">
        <v>0</v>
      </c>
      <c r="O92" s="677"/>
      <c r="P92" s="665"/>
    </row>
    <row r="93" spans="1:16" ht="14.4" customHeight="1" x14ac:dyDescent="0.3">
      <c r="A93" s="660" t="s">
        <v>5199</v>
      </c>
      <c r="B93" s="661" t="s">
        <v>5200</v>
      </c>
      <c r="C93" s="661" t="s">
        <v>5304</v>
      </c>
      <c r="D93" s="661" t="s">
        <v>1422</v>
      </c>
      <c r="E93" s="664"/>
      <c r="F93" s="664"/>
      <c r="G93" s="661"/>
      <c r="H93" s="661"/>
      <c r="I93" s="664"/>
      <c r="J93" s="664"/>
      <c r="K93" s="661"/>
      <c r="L93" s="661"/>
      <c r="M93" s="664">
        <v>61</v>
      </c>
      <c r="N93" s="664">
        <v>478423</v>
      </c>
      <c r="O93" s="677"/>
      <c r="P93" s="665">
        <v>7843</v>
      </c>
    </row>
    <row r="94" spans="1:16" ht="14.4" customHeight="1" x14ac:dyDescent="0.3">
      <c r="A94" s="660" t="s">
        <v>5199</v>
      </c>
      <c r="B94" s="661" t="s">
        <v>5200</v>
      </c>
      <c r="C94" s="661" t="s">
        <v>5305</v>
      </c>
      <c r="D94" s="661" t="s">
        <v>1615</v>
      </c>
      <c r="E94" s="664"/>
      <c r="F94" s="664"/>
      <c r="G94" s="661"/>
      <c r="H94" s="661"/>
      <c r="I94" s="664"/>
      <c r="J94" s="664"/>
      <c r="K94" s="661"/>
      <c r="L94" s="661"/>
      <c r="M94" s="664">
        <v>2</v>
      </c>
      <c r="N94" s="664">
        <v>3204.6</v>
      </c>
      <c r="O94" s="677"/>
      <c r="P94" s="665">
        <v>1602.3</v>
      </c>
    </row>
    <row r="95" spans="1:16" ht="14.4" customHeight="1" x14ac:dyDescent="0.3">
      <c r="A95" s="660" t="s">
        <v>5199</v>
      </c>
      <c r="B95" s="661" t="s">
        <v>5200</v>
      </c>
      <c r="C95" s="661" t="s">
        <v>5306</v>
      </c>
      <c r="D95" s="661" t="s">
        <v>1931</v>
      </c>
      <c r="E95" s="664"/>
      <c r="F95" s="664"/>
      <c r="G95" s="661"/>
      <c r="H95" s="661"/>
      <c r="I95" s="664"/>
      <c r="J95" s="664"/>
      <c r="K95" s="661"/>
      <c r="L95" s="661"/>
      <c r="M95" s="664">
        <v>66</v>
      </c>
      <c r="N95" s="664">
        <v>388228.5</v>
      </c>
      <c r="O95" s="677"/>
      <c r="P95" s="665">
        <v>5882.25</v>
      </c>
    </row>
    <row r="96" spans="1:16" ht="14.4" customHeight="1" x14ac:dyDescent="0.3">
      <c r="A96" s="660" t="s">
        <v>5199</v>
      </c>
      <c r="B96" s="661" t="s">
        <v>5200</v>
      </c>
      <c r="C96" s="661" t="s">
        <v>5307</v>
      </c>
      <c r="D96" s="661" t="s">
        <v>5297</v>
      </c>
      <c r="E96" s="664"/>
      <c r="F96" s="664"/>
      <c r="G96" s="661"/>
      <c r="H96" s="661"/>
      <c r="I96" s="664"/>
      <c r="J96" s="664"/>
      <c r="K96" s="661"/>
      <c r="L96" s="661"/>
      <c r="M96" s="664">
        <v>0</v>
      </c>
      <c r="N96" s="664">
        <v>0</v>
      </c>
      <c r="O96" s="677"/>
      <c r="P96" s="665"/>
    </row>
    <row r="97" spans="1:16" ht="14.4" customHeight="1" x14ac:dyDescent="0.3">
      <c r="A97" s="660" t="s">
        <v>5199</v>
      </c>
      <c r="B97" s="661" t="s">
        <v>5200</v>
      </c>
      <c r="C97" s="661" t="s">
        <v>5307</v>
      </c>
      <c r="D97" s="661" t="s">
        <v>1855</v>
      </c>
      <c r="E97" s="664"/>
      <c r="F97" s="664"/>
      <c r="G97" s="661"/>
      <c r="H97" s="661"/>
      <c r="I97" s="664"/>
      <c r="J97" s="664"/>
      <c r="K97" s="661"/>
      <c r="L97" s="661"/>
      <c r="M97" s="664">
        <v>0.59</v>
      </c>
      <c r="N97" s="664">
        <v>21757.93</v>
      </c>
      <c r="O97" s="677"/>
      <c r="P97" s="665">
        <v>36877.847457627118</v>
      </c>
    </row>
    <row r="98" spans="1:16" ht="14.4" customHeight="1" x14ac:dyDescent="0.3">
      <c r="A98" s="660" t="s">
        <v>5199</v>
      </c>
      <c r="B98" s="661" t="s">
        <v>5308</v>
      </c>
      <c r="C98" s="661" t="s">
        <v>5309</v>
      </c>
      <c r="D98" s="661" t="s">
        <v>5310</v>
      </c>
      <c r="E98" s="664">
        <v>144</v>
      </c>
      <c r="F98" s="664">
        <v>263716.96000000002</v>
      </c>
      <c r="G98" s="661">
        <v>1</v>
      </c>
      <c r="H98" s="661">
        <v>1831.367777777778</v>
      </c>
      <c r="I98" s="664">
        <v>158</v>
      </c>
      <c r="J98" s="664">
        <v>294761.6399999999</v>
      </c>
      <c r="K98" s="661">
        <v>1.1177196946301817</v>
      </c>
      <c r="L98" s="661">
        <v>1865.5799999999992</v>
      </c>
      <c r="M98" s="664">
        <v>140</v>
      </c>
      <c r="N98" s="664">
        <v>261181.19999999992</v>
      </c>
      <c r="O98" s="677">
        <v>0.9903845395457308</v>
      </c>
      <c r="P98" s="665">
        <v>1865.5799999999995</v>
      </c>
    </row>
    <row r="99" spans="1:16" ht="14.4" customHeight="1" x14ac:dyDescent="0.3">
      <c r="A99" s="660" t="s">
        <v>5199</v>
      </c>
      <c r="B99" s="661" t="s">
        <v>5308</v>
      </c>
      <c r="C99" s="661" t="s">
        <v>5311</v>
      </c>
      <c r="D99" s="661" t="s">
        <v>5312</v>
      </c>
      <c r="E99" s="664">
        <v>23</v>
      </c>
      <c r="F99" s="664">
        <v>61607.250000000007</v>
      </c>
      <c r="G99" s="661">
        <v>1</v>
      </c>
      <c r="H99" s="661">
        <v>2678.576086956522</v>
      </c>
      <c r="I99" s="664">
        <v>14</v>
      </c>
      <c r="J99" s="664">
        <v>38201.939999999995</v>
      </c>
      <c r="K99" s="661">
        <v>0.62008838245498688</v>
      </c>
      <c r="L99" s="661">
        <v>2728.7099999999996</v>
      </c>
      <c r="M99" s="664">
        <v>34</v>
      </c>
      <c r="N99" s="664">
        <v>92776.14</v>
      </c>
      <c r="O99" s="677">
        <v>1.5059289288192541</v>
      </c>
      <c r="P99" s="665">
        <v>2728.71</v>
      </c>
    </row>
    <row r="100" spans="1:16" ht="14.4" customHeight="1" x14ac:dyDescent="0.3">
      <c r="A100" s="660" t="s">
        <v>5199</v>
      </c>
      <c r="B100" s="661" t="s">
        <v>5308</v>
      </c>
      <c r="C100" s="661" t="s">
        <v>5313</v>
      </c>
      <c r="D100" s="661" t="s">
        <v>5314</v>
      </c>
      <c r="E100" s="664">
        <v>21</v>
      </c>
      <c r="F100" s="664">
        <v>167375.19000000003</v>
      </c>
      <c r="G100" s="661">
        <v>1</v>
      </c>
      <c r="H100" s="661">
        <v>7970.2471428571444</v>
      </c>
      <c r="I100" s="664">
        <v>34</v>
      </c>
      <c r="J100" s="664">
        <v>278515.42000000004</v>
      </c>
      <c r="K100" s="661">
        <v>1.6640185442059841</v>
      </c>
      <c r="L100" s="661">
        <v>8191.630000000001</v>
      </c>
      <c r="M100" s="664">
        <v>35</v>
      </c>
      <c r="N100" s="664">
        <v>286707.05000000005</v>
      </c>
      <c r="O100" s="677">
        <v>1.7129602660943954</v>
      </c>
      <c r="P100" s="665">
        <v>8191.630000000001</v>
      </c>
    </row>
    <row r="101" spans="1:16" ht="14.4" customHeight="1" x14ac:dyDescent="0.3">
      <c r="A101" s="660" t="s">
        <v>5199</v>
      </c>
      <c r="B101" s="661" t="s">
        <v>5308</v>
      </c>
      <c r="C101" s="661" t="s">
        <v>5315</v>
      </c>
      <c r="D101" s="661" t="s">
        <v>5316</v>
      </c>
      <c r="E101" s="664">
        <v>1</v>
      </c>
      <c r="F101" s="664">
        <v>7778.18</v>
      </c>
      <c r="G101" s="661">
        <v>1</v>
      </c>
      <c r="H101" s="661">
        <v>7778.18</v>
      </c>
      <c r="I101" s="664">
        <v>1</v>
      </c>
      <c r="J101" s="664">
        <v>8074.36</v>
      </c>
      <c r="K101" s="661">
        <v>1.0380783165213456</v>
      </c>
      <c r="L101" s="661">
        <v>8074.36</v>
      </c>
      <c r="M101" s="664"/>
      <c r="N101" s="664"/>
      <c r="O101" s="677"/>
      <c r="P101" s="665"/>
    </row>
    <row r="102" spans="1:16" ht="14.4" customHeight="1" x14ac:dyDescent="0.3">
      <c r="A102" s="660" t="s">
        <v>5199</v>
      </c>
      <c r="B102" s="661" t="s">
        <v>5308</v>
      </c>
      <c r="C102" s="661" t="s">
        <v>5317</v>
      </c>
      <c r="D102" s="661" t="s">
        <v>5318</v>
      </c>
      <c r="E102" s="664">
        <v>11</v>
      </c>
      <c r="F102" s="664">
        <v>104396.65000000001</v>
      </c>
      <c r="G102" s="661">
        <v>1</v>
      </c>
      <c r="H102" s="661">
        <v>9490.6045454545456</v>
      </c>
      <c r="I102" s="664">
        <v>5</v>
      </c>
      <c r="J102" s="664">
        <v>48430.5</v>
      </c>
      <c r="K102" s="661">
        <v>0.4639085641158025</v>
      </c>
      <c r="L102" s="661">
        <v>9686.1</v>
      </c>
      <c r="M102" s="664">
        <v>3</v>
      </c>
      <c r="N102" s="664">
        <v>29058.300000000003</v>
      </c>
      <c r="O102" s="677">
        <v>0.27834513846948156</v>
      </c>
      <c r="P102" s="665">
        <v>9686.1</v>
      </c>
    </row>
    <row r="103" spans="1:16" ht="14.4" customHeight="1" x14ac:dyDescent="0.3">
      <c r="A103" s="660" t="s">
        <v>5199</v>
      </c>
      <c r="B103" s="661" t="s">
        <v>5308</v>
      </c>
      <c r="C103" s="661" t="s">
        <v>5319</v>
      </c>
      <c r="D103" s="661" t="s">
        <v>5320</v>
      </c>
      <c r="E103" s="664">
        <v>86</v>
      </c>
      <c r="F103" s="664">
        <v>20365.939999999995</v>
      </c>
      <c r="G103" s="661">
        <v>1</v>
      </c>
      <c r="H103" s="661">
        <v>236.81325581395342</v>
      </c>
      <c r="I103" s="664">
        <v>112</v>
      </c>
      <c r="J103" s="664">
        <v>26732.160000000003</v>
      </c>
      <c r="K103" s="661">
        <v>1.3125915130850827</v>
      </c>
      <c r="L103" s="661">
        <v>238.68000000000004</v>
      </c>
      <c r="M103" s="664">
        <v>103</v>
      </c>
      <c r="N103" s="664">
        <v>24584.040000000008</v>
      </c>
      <c r="O103" s="677">
        <v>1.2071154093550316</v>
      </c>
      <c r="P103" s="665">
        <v>238.68000000000009</v>
      </c>
    </row>
    <row r="104" spans="1:16" ht="14.4" customHeight="1" x14ac:dyDescent="0.3">
      <c r="A104" s="660" t="s">
        <v>5199</v>
      </c>
      <c r="B104" s="661" t="s">
        <v>5321</v>
      </c>
      <c r="C104" s="661" t="s">
        <v>5322</v>
      </c>
      <c r="D104" s="661" t="s">
        <v>5323</v>
      </c>
      <c r="E104" s="664">
        <v>74</v>
      </c>
      <c r="F104" s="664">
        <v>41817.4</v>
      </c>
      <c r="G104" s="661">
        <v>1</v>
      </c>
      <c r="H104" s="661">
        <v>565.1</v>
      </c>
      <c r="I104" s="664">
        <v>80</v>
      </c>
      <c r="J104" s="664">
        <v>45208</v>
      </c>
      <c r="K104" s="661">
        <v>1.0810810810810811</v>
      </c>
      <c r="L104" s="661">
        <v>565.1</v>
      </c>
      <c r="M104" s="664">
        <v>112</v>
      </c>
      <c r="N104" s="664">
        <v>63291.200000000004</v>
      </c>
      <c r="O104" s="677">
        <v>1.5135135135135136</v>
      </c>
      <c r="P104" s="665">
        <v>565.1</v>
      </c>
    </row>
    <row r="105" spans="1:16" ht="14.4" customHeight="1" x14ac:dyDescent="0.3">
      <c r="A105" s="660" t="s">
        <v>5199</v>
      </c>
      <c r="B105" s="661" t="s">
        <v>5321</v>
      </c>
      <c r="C105" s="661" t="s">
        <v>5324</v>
      </c>
      <c r="D105" s="661" t="s">
        <v>5325</v>
      </c>
      <c r="E105" s="664">
        <v>38</v>
      </c>
      <c r="F105" s="664">
        <v>39862</v>
      </c>
      <c r="G105" s="661">
        <v>1</v>
      </c>
      <c r="H105" s="661">
        <v>1049</v>
      </c>
      <c r="I105" s="664">
        <v>31</v>
      </c>
      <c r="J105" s="664">
        <v>32519</v>
      </c>
      <c r="K105" s="661">
        <v>0.81578947368421051</v>
      </c>
      <c r="L105" s="661">
        <v>1049</v>
      </c>
      <c r="M105" s="664">
        <v>46</v>
      </c>
      <c r="N105" s="664">
        <v>48254</v>
      </c>
      <c r="O105" s="677">
        <v>1.2105263157894737</v>
      </c>
      <c r="P105" s="665">
        <v>1049</v>
      </c>
    </row>
    <row r="106" spans="1:16" ht="14.4" customHeight="1" x14ac:dyDescent="0.3">
      <c r="A106" s="660" t="s">
        <v>5199</v>
      </c>
      <c r="B106" s="661" t="s">
        <v>5321</v>
      </c>
      <c r="C106" s="661" t="s">
        <v>5326</v>
      </c>
      <c r="D106" s="661" t="s">
        <v>5327</v>
      </c>
      <c r="E106" s="664">
        <v>7</v>
      </c>
      <c r="F106" s="664">
        <v>7021</v>
      </c>
      <c r="G106" s="661">
        <v>1</v>
      </c>
      <c r="H106" s="661">
        <v>1003</v>
      </c>
      <c r="I106" s="664">
        <v>6</v>
      </c>
      <c r="J106" s="664">
        <v>6018</v>
      </c>
      <c r="K106" s="661">
        <v>0.8571428571428571</v>
      </c>
      <c r="L106" s="661">
        <v>1003</v>
      </c>
      <c r="M106" s="664">
        <v>6</v>
      </c>
      <c r="N106" s="664">
        <v>6018</v>
      </c>
      <c r="O106" s="677">
        <v>0.8571428571428571</v>
      </c>
      <c r="P106" s="665">
        <v>1003</v>
      </c>
    </row>
    <row r="107" spans="1:16" ht="14.4" customHeight="1" x14ac:dyDescent="0.3">
      <c r="A107" s="660" t="s">
        <v>5199</v>
      </c>
      <c r="B107" s="661" t="s">
        <v>5328</v>
      </c>
      <c r="C107" s="661" t="s">
        <v>5329</v>
      </c>
      <c r="D107" s="661" t="s">
        <v>5330</v>
      </c>
      <c r="E107" s="664">
        <v>237</v>
      </c>
      <c r="F107" s="664">
        <v>36972</v>
      </c>
      <c r="G107" s="661">
        <v>1</v>
      </c>
      <c r="H107" s="661">
        <v>156</v>
      </c>
      <c r="I107" s="664">
        <v>321</v>
      </c>
      <c r="J107" s="664">
        <v>50076</v>
      </c>
      <c r="K107" s="661">
        <v>1.3544303797468353</v>
      </c>
      <c r="L107" s="661">
        <v>156</v>
      </c>
      <c r="M107" s="664">
        <v>272</v>
      </c>
      <c r="N107" s="664">
        <v>39168</v>
      </c>
      <c r="O107" s="677">
        <v>1.059396299902629</v>
      </c>
      <c r="P107" s="665">
        <v>144</v>
      </c>
    </row>
    <row r="108" spans="1:16" ht="14.4" customHeight="1" x14ac:dyDescent="0.3">
      <c r="A108" s="660" t="s">
        <v>5199</v>
      </c>
      <c r="B108" s="661" t="s">
        <v>5328</v>
      </c>
      <c r="C108" s="661" t="s">
        <v>5331</v>
      </c>
      <c r="D108" s="661" t="s">
        <v>5332</v>
      </c>
      <c r="E108" s="664">
        <v>152</v>
      </c>
      <c r="F108" s="664">
        <v>28120</v>
      </c>
      <c r="G108" s="661">
        <v>1</v>
      </c>
      <c r="H108" s="661">
        <v>185</v>
      </c>
      <c r="I108" s="664">
        <v>152</v>
      </c>
      <c r="J108" s="664">
        <v>28120</v>
      </c>
      <c r="K108" s="661">
        <v>1</v>
      </c>
      <c r="L108" s="661">
        <v>185</v>
      </c>
      <c r="M108" s="664">
        <v>162</v>
      </c>
      <c r="N108" s="664">
        <v>30618</v>
      </c>
      <c r="O108" s="677">
        <v>1.0888335704125178</v>
      </c>
      <c r="P108" s="665">
        <v>189</v>
      </c>
    </row>
    <row r="109" spans="1:16" ht="14.4" customHeight="1" x14ac:dyDescent="0.3">
      <c r="A109" s="660" t="s">
        <v>5199</v>
      </c>
      <c r="B109" s="661" t="s">
        <v>5328</v>
      </c>
      <c r="C109" s="661" t="s">
        <v>5333</v>
      </c>
      <c r="D109" s="661" t="s">
        <v>5334</v>
      </c>
      <c r="E109" s="664">
        <v>243</v>
      </c>
      <c r="F109" s="664">
        <v>8262</v>
      </c>
      <c r="G109" s="661">
        <v>1</v>
      </c>
      <c r="H109" s="661">
        <v>34</v>
      </c>
      <c r="I109" s="664">
        <v>312</v>
      </c>
      <c r="J109" s="664">
        <v>10608</v>
      </c>
      <c r="K109" s="661">
        <v>1.2839506172839505</v>
      </c>
      <c r="L109" s="661">
        <v>34</v>
      </c>
      <c r="M109" s="664">
        <v>400</v>
      </c>
      <c r="N109" s="664">
        <v>14000</v>
      </c>
      <c r="O109" s="677">
        <v>1.6945049624788187</v>
      </c>
      <c r="P109" s="665">
        <v>35</v>
      </c>
    </row>
    <row r="110" spans="1:16" ht="14.4" customHeight="1" x14ac:dyDescent="0.3">
      <c r="A110" s="660" t="s">
        <v>5199</v>
      </c>
      <c r="B110" s="661" t="s">
        <v>5328</v>
      </c>
      <c r="C110" s="661" t="s">
        <v>5335</v>
      </c>
      <c r="D110" s="661" t="s">
        <v>5336</v>
      </c>
      <c r="E110" s="664">
        <v>36</v>
      </c>
      <c r="F110" s="664">
        <v>5040</v>
      </c>
      <c r="G110" s="661">
        <v>1</v>
      </c>
      <c r="H110" s="661">
        <v>140</v>
      </c>
      <c r="I110" s="664">
        <v>38</v>
      </c>
      <c r="J110" s="664">
        <v>5320</v>
      </c>
      <c r="K110" s="661">
        <v>1.0555555555555556</v>
      </c>
      <c r="L110" s="661">
        <v>140</v>
      </c>
      <c r="M110" s="664">
        <v>64</v>
      </c>
      <c r="N110" s="664">
        <v>9152</v>
      </c>
      <c r="O110" s="677">
        <v>1.8158730158730159</v>
      </c>
      <c r="P110" s="665">
        <v>143</v>
      </c>
    </row>
    <row r="111" spans="1:16" ht="14.4" customHeight="1" x14ac:dyDescent="0.3">
      <c r="A111" s="660" t="s">
        <v>5199</v>
      </c>
      <c r="B111" s="661" t="s">
        <v>5328</v>
      </c>
      <c r="C111" s="661" t="s">
        <v>5337</v>
      </c>
      <c r="D111" s="661" t="s">
        <v>5338</v>
      </c>
      <c r="E111" s="664">
        <v>74</v>
      </c>
      <c r="F111" s="664">
        <v>12062</v>
      </c>
      <c r="G111" s="661">
        <v>1</v>
      </c>
      <c r="H111" s="661">
        <v>163</v>
      </c>
      <c r="I111" s="664">
        <v>81</v>
      </c>
      <c r="J111" s="664">
        <v>13203</v>
      </c>
      <c r="K111" s="661">
        <v>1.0945945945945945</v>
      </c>
      <c r="L111" s="661">
        <v>163</v>
      </c>
      <c r="M111" s="664">
        <v>112</v>
      </c>
      <c r="N111" s="664">
        <v>18480</v>
      </c>
      <c r="O111" s="677">
        <v>1.5320842314707346</v>
      </c>
      <c r="P111" s="665">
        <v>165</v>
      </c>
    </row>
    <row r="112" spans="1:16" ht="14.4" customHeight="1" x14ac:dyDescent="0.3">
      <c r="A112" s="660" t="s">
        <v>5199</v>
      </c>
      <c r="B112" s="661" t="s">
        <v>5328</v>
      </c>
      <c r="C112" s="661" t="s">
        <v>5339</v>
      </c>
      <c r="D112" s="661" t="s">
        <v>5340</v>
      </c>
      <c r="E112" s="664">
        <v>73</v>
      </c>
      <c r="F112" s="664">
        <v>3358</v>
      </c>
      <c r="G112" s="661">
        <v>1</v>
      </c>
      <c r="H112" s="661">
        <v>46</v>
      </c>
      <c r="I112" s="664">
        <v>78</v>
      </c>
      <c r="J112" s="664">
        <v>3588</v>
      </c>
      <c r="K112" s="661">
        <v>1.0684931506849316</v>
      </c>
      <c r="L112" s="661">
        <v>46</v>
      </c>
      <c r="M112" s="664">
        <v>116</v>
      </c>
      <c r="N112" s="664">
        <v>5452</v>
      </c>
      <c r="O112" s="677">
        <v>1.6235854675402026</v>
      </c>
      <c r="P112" s="665">
        <v>47</v>
      </c>
    </row>
    <row r="113" spans="1:16" ht="14.4" customHeight="1" x14ac:dyDescent="0.3">
      <c r="A113" s="660" t="s">
        <v>5199</v>
      </c>
      <c r="B113" s="661" t="s">
        <v>5328</v>
      </c>
      <c r="C113" s="661" t="s">
        <v>5341</v>
      </c>
      <c r="D113" s="661" t="s">
        <v>5342</v>
      </c>
      <c r="E113" s="664">
        <v>12</v>
      </c>
      <c r="F113" s="664">
        <v>0</v>
      </c>
      <c r="G113" s="661"/>
      <c r="H113" s="661">
        <v>0</v>
      </c>
      <c r="I113" s="664">
        <v>9</v>
      </c>
      <c r="J113" s="664">
        <v>0</v>
      </c>
      <c r="K113" s="661"/>
      <c r="L113" s="661">
        <v>0</v>
      </c>
      <c r="M113" s="664"/>
      <c r="N113" s="664"/>
      <c r="O113" s="677"/>
      <c r="P113" s="665"/>
    </row>
    <row r="114" spans="1:16" ht="14.4" customHeight="1" x14ac:dyDescent="0.3">
      <c r="A114" s="660" t="s">
        <v>5199</v>
      </c>
      <c r="B114" s="661" t="s">
        <v>5328</v>
      </c>
      <c r="C114" s="661" t="s">
        <v>5343</v>
      </c>
      <c r="D114" s="661" t="s">
        <v>5344</v>
      </c>
      <c r="E114" s="664">
        <v>7</v>
      </c>
      <c r="F114" s="664">
        <v>0</v>
      </c>
      <c r="G114" s="661"/>
      <c r="H114" s="661">
        <v>0</v>
      </c>
      <c r="I114" s="664">
        <v>8</v>
      </c>
      <c r="J114" s="664">
        <v>0</v>
      </c>
      <c r="K114" s="661"/>
      <c r="L114" s="661">
        <v>0</v>
      </c>
      <c r="M114" s="664">
        <v>12</v>
      </c>
      <c r="N114" s="664">
        <v>0</v>
      </c>
      <c r="O114" s="677"/>
      <c r="P114" s="665">
        <v>0</v>
      </c>
    </row>
    <row r="115" spans="1:16" ht="14.4" customHeight="1" x14ac:dyDescent="0.3">
      <c r="A115" s="660" t="s">
        <v>5199</v>
      </c>
      <c r="B115" s="661" t="s">
        <v>5328</v>
      </c>
      <c r="C115" s="661" t="s">
        <v>5345</v>
      </c>
      <c r="D115" s="661" t="s">
        <v>5346</v>
      </c>
      <c r="E115" s="664">
        <v>179</v>
      </c>
      <c r="F115" s="664">
        <v>0</v>
      </c>
      <c r="G115" s="661"/>
      <c r="H115" s="661">
        <v>0</v>
      </c>
      <c r="I115" s="664">
        <v>192</v>
      </c>
      <c r="J115" s="664">
        <v>0</v>
      </c>
      <c r="K115" s="661"/>
      <c r="L115" s="661">
        <v>0</v>
      </c>
      <c r="M115" s="664">
        <v>263</v>
      </c>
      <c r="N115" s="664">
        <v>0</v>
      </c>
      <c r="O115" s="677"/>
      <c r="P115" s="665">
        <v>0</v>
      </c>
    </row>
    <row r="116" spans="1:16" ht="14.4" customHeight="1" x14ac:dyDescent="0.3">
      <c r="A116" s="660" t="s">
        <v>5199</v>
      </c>
      <c r="B116" s="661" t="s">
        <v>5328</v>
      </c>
      <c r="C116" s="661" t="s">
        <v>5347</v>
      </c>
      <c r="D116" s="661" t="s">
        <v>5348</v>
      </c>
      <c r="E116" s="664">
        <v>98</v>
      </c>
      <c r="F116" s="664">
        <v>0</v>
      </c>
      <c r="G116" s="661"/>
      <c r="H116" s="661">
        <v>0</v>
      </c>
      <c r="I116" s="664">
        <v>106</v>
      </c>
      <c r="J116" s="664">
        <v>0</v>
      </c>
      <c r="K116" s="661"/>
      <c r="L116" s="661">
        <v>0</v>
      </c>
      <c r="M116" s="664">
        <v>65</v>
      </c>
      <c r="N116" s="664">
        <v>0</v>
      </c>
      <c r="O116" s="677"/>
      <c r="P116" s="665">
        <v>0</v>
      </c>
    </row>
    <row r="117" spans="1:16" ht="14.4" customHeight="1" x14ac:dyDescent="0.3">
      <c r="A117" s="660" t="s">
        <v>5199</v>
      </c>
      <c r="B117" s="661" t="s">
        <v>5328</v>
      </c>
      <c r="C117" s="661" t="s">
        <v>5349</v>
      </c>
      <c r="D117" s="661" t="s">
        <v>5350</v>
      </c>
      <c r="E117" s="664">
        <v>246</v>
      </c>
      <c r="F117" s="664">
        <v>25584</v>
      </c>
      <c r="G117" s="661">
        <v>1</v>
      </c>
      <c r="H117" s="661">
        <v>104</v>
      </c>
      <c r="I117" s="664">
        <v>1</v>
      </c>
      <c r="J117" s="664">
        <v>104</v>
      </c>
      <c r="K117" s="661">
        <v>4.0650406504065045E-3</v>
      </c>
      <c r="L117" s="661">
        <v>104</v>
      </c>
      <c r="M117" s="664"/>
      <c r="N117" s="664"/>
      <c r="O117" s="677"/>
      <c r="P117" s="665"/>
    </row>
    <row r="118" spans="1:16" ht="14.4" customHeight="1" x14ac:dyDescent="0.3">
      <c r="A118" s="660" t="s">
        <v>5199</v>
      </c>
      <c r="B118" s="661" t="s">
        <v>5328</v>
      </c>
      <c r="C118" s="661" t="s">
        <v>5351</v>
      </c>
      <c r="D118" s="661" t="s">
        <v>5352</v>
      </c>
      <c r="E118" s="664">
        <v>2070</v>
      </c>
      <c r="F118" s="664">
        <v>0</v>
      </c>
      <c r="G118" s="661"/>
      <c r="H118" s="661">
        <v>0</v>
      </c>
      <c r="I118" s="664">
        <v>2033</v>
      </c>
      <c r="J118" s="664">
        <v>0</v>
      </c>
      <c r="K118" s="661"/>
      <c r="L118" s="661">
        <v>0</v>
      </c>
      <c r="M118" s="664">
        <v>2747</v>
      </c>
      <c r="N118" s="664">
        <v>0</v>
      </c>
      <c r="O118" s="677"/>
      <c r="P118" s="665">
        <v>0</v>
      </c>
    </row>
    <row r="119" spans="1:16" ht="14.4" customHeight="1" x14ac:dyDescent="0.3">
      <c r="A119" s="660" t="s">
        <v>5199</v>
      </c>
      <c r="B119" s="661" t="s">
        <v>5328</v>
      </c>
      <c r="C119" s="661" t="s">
        <v>5353</v>
      </c>
      <c r="D119" s="661" t="s">
        <v>5354</v>
      </c>
      <c r="E119" s="664">
        <v>1</v>
      </c>
      <c r="F119" s="664">
        <v>35</v>
      </c>
      <c r="G119" s="661">
        <v>1</v>
      </c>
      <c r="H119" s="661">
        <v>35</v>
      </c>
      <c r="I119" s="664">
        <v>2117</v>
      </c>
      <c r="J119" s="664">
        <v>74095</v>
      </c>
      <c r="K119" s="661">
        <v>2117</v>
      </c>
      <c r="L119" s="661">
        <v>35</v>
      </c>
      <c r="M119" s="664">
        <v>2734</v>
      </c>
      <c r="N119" s="664">
        <v>98424</v>
      </c>
      <c r="O119" s="677">
        <v>2812.1142857142859</v>
      </c>
      <c r="P119" s="665">
        <v>36</v>
      </c>
    </row>
    <row r="120" spans="1:16" ht="14.4" customHeight="1" x14ac:dyDescent="0.3">
      <c r="A120" s="660" t="s">
        <v>5199</v>
      </c>
      <c r="B120" s="661" t="s">
        <v>5328</v>
      </c>
      <c r="C120" s="661" t="s">
        <v>5355</v>
      </c>
      <c r="D120" s="661" t="s">
        <v>5356</v>
      </c>
      <c r="E120" s="664">
        <v>89</v>
      </c>
      <c r="F120" s="664">
        <v>7209</v>
      </c>
      <c r="G120" s="661">
        <v>1</v>
      </c>
      <c r="H120" s="661">
        <v>81</v>
      </c>
      <c r="I120" s="664">
        <v>95</v>
      </c>
      <c r="J120" s="664">
        <v>7695</v>
      </c>
      <c r="K120" s="661">
        <v>1.0674157303370786</v>
      </c>
      <c r="L120" s="661">
        <v>81</v>
      </c>
      <c r="M120" s="664">
        <v>136</v>
      </c>
      <c r="N120" s="664">
        <v>11152</v>
      </c>
      <c r="O120" s="677">
        <v>1.5469551948952698</v>
      </c>
      <c r="P120" s="665">
        <v>82</v>
      </c>
    </row>
    <row r="121" spans="1:16" ht="14.4" customHeight="1" x14ac:dyDescent="0.3">
      <c r="A121" s="660" t="s">
        <v>5199</v>
      </c>
      <c r="B121" s="661" t="s">
        <v>5328</v>
      </c>
      <c r="C121" s="661" t="s">
        <v>5357</v>
      </c>
      <c r="D121" s="661" t="s">
        <v>5358</v>
      </c>
      <c r="E121" s="664">
        <v>151</v>
      </c>
      <c r="F121" s="664">
        <v>4530</v>
      </c>
      <c r="G121" s="661">
        <v>1</v>
      </c>
      <c r="H121" s="661">
        <v>30</v>
      </c>
      <c r="I121" s="664">
        <v>181</v>
      </c>
      <c r="J121" s="664">
        <v>5430</v>
      </c>
      <c r="K121" s="661">
        <v>1.1986754966887416</v>
      </c>
      <c r="L121" s="661">
        <v>30</v>
      </c>
      <c r="M121" s="664">
        <v>283</v>
      </c>
      <c r="N121" s="664">
        <v>8773</v>
      </c>
      <c r="O121" s="677">
        <v>1.9366445916114789</v>
      </c>
      <c r="P121" s="665">
        <v>31</v>
      </c>
    </row>
    <row r="122" spans="1:16" ht="14.4" customHeight="1" x14ac:dyDescent="0.3">
      <c r="A122" s="660" t="s">
        <v>5199</v>
      </c>
      <c r="B122" s="661" t="s">
        <v>5328</v>
      </c>
      <c r="C122" s="661" t="s">
        <v>5359</v>
      </c>
      <c r="D122" s="661" t="s">
        <v>5360</v>
      </c>
      <c r="E122" s="664"/>
      <c r="F122" s="664"/>
      <c r="G122" s="661"/>
      <c r="H122" s="661"/>
      <c r="I122" s="664">
        <v>1</v>
      </c>
      <c r="J122" s="664">
        <v>0</v>
      </c>
      <c r="K122" s="661"/>
      <c r="L122" s="661">
        <v>0</v>
      </c>
      <c r="M122" s="664">
        <v>2</v>
      </c>
      <c r="N122" s="664">
        <v>0</v>
      </c>
      <c r="O122" s="677"/>
      <c r="P122" s="665">
        <v>0</v>
      </c>
    </row>
    <row r="123" spans="1:16" ht="14.4" customHeight="1" x14ac:dyDescent="0.3">
      <c r="A123" s="660" t="s">
        <v>5199</v>
      </c>
      <c r="B123" s="661" t="s">
        <v>5328</v>
      </c>
      <c r="C123" s="661" t="s">
        <v>5361</v>
      </c>
      <c r="D123" s="661" t="s">
        <v>5362</v>
      </c>
      <c r="E123" s="664">
        <v>7</v>
      </c>
      <c r="F123" s="664">
        <v>987</v>
      </c>
      <c r="G123" s="661">
        <v>1</v>
      </c>
      <c r="H123" s="661">
        <v>141</v>
      </c>
      <c r="I123" s="664"/>
      <c r="J123" s="664"/>
      <c r="K123" s="661"/>
      <c r="L123" s="661"/>
      <c r="M123" s="664">
        <v>6</v>
      </c>
      <c r="N123" s="664">
        <v>774</v>
      </c>
      <c r="O123" s="677">
        <v>0.78419452887537999</v>
      </c>
      <c r="P123" s="665">
        <v>129</v>
      </c>
    </row>
    <row r="124" spans="1:16" ht="14.4" customHeight="1" x14ac:dyDescent="0.3">
      <c r="A124" s="660" t="s">
        <v>5199</v>
      </c>
      <c r="B124" s="661" t="s">
        <v>5328</v>
      </c>
      <c r="C124" s="661" t="s">
        <v>5363</v>
      </c>
      <c r="D124" s="661" t="s">
        <v>5364</v>
      </c>
      <c r="E124" s="664">
        <v>418</v>
      </c>
      <c r="F124" s="664">
        <v>136686</v>
      </c>
      <c r="G124" s="661">
        <v>1</v>
      </c>
      <c r="H124" s="661">
        <v>327</v>
      </c>
      <c r="I124" s="664">
        <v>426</v>
      </c>
      <c r="J124" s="664">
        <v>139302</v>
      </c>
      <c r="K124" s="661">
        <v>1.0191387559808613</v>
      </c>
      <c r="L124" s="661">
        <v>327</v>
      </c>
      <c r="M124" s="664">
        <v>572</v>
      </c>
      <c r="N124" s="664">
        <v>189332</v>
      </c>
      <c r="O124" s="677">
        <v>1.3851601480766136</v>
      </c>
      <c r="P124" s="665">
        <v>331</v>
      </c>
    </row>
    <row r="125" spans="1:16" ht="14.4" customHeight="1" x14ac:dyDescent="0.3">
      <c r="A125" s="660" t="s">
        <v>5199</v>
      </c>
      <c r="B125" s="661" t="s">
        <v>5328</v>
      </c>
      <c r="C125" s="661" t="s">
        <v>5365</v>
      </c>
      <c r="D125" s="661" t="s">
        <v>5366</v>
      </c>
      <c r="E125" s="664">
        <v>5</v>
      </c>
      <c r="F125" s="664">
        <v>1030</v>
      </c>
      <c r="G125" s="661">
        <v>1</v>
      </c>
      <c r="H125" s="661">
        <v>206</v>
      </c>
      <c r="I125" s="664">
        <v>5</v>
      </c>
      <c r="J125" s="664">
        <v>1030</v>
      </c>
      <c r="K125" s="661">
        <v>1</v>
      </c>
      <c r="L125" s="661">
        <v>206</v>
      </c>
      <c r="M125" s="664"/>
      <c r="N125" s="664"/>
      <c r="O125" s="677"/>
      <c r="P125" s="665"/>
    </row>
    <row r="126" spans="1:16" ht="14.4" customHeight="1" x14ac:dyDescent="0.3">
      <c r="A126" s="660" t="s">
        <v>5199</v>
      </c>
      <c r="B126" s="661" t="s">
        <v>5328</v>
      </c>
      <c r="C126" s="661" t="s">
        <v>5367</v>
      </c>
      <c r="D126" s="661" t="s">
        <v>5368</v>
      </c>
      <c r="E126" s="664"/>
      <c r="F126" s="664"/>
      <c r="G126" s="661"/>
      <c r="H126" s="661"/>
      <c r="I126" s="664">
        <v>3</v>
      </c>
      <c r="J126" s="664">
        <v>0</v>
      </c>
      <c r="K126" s="661"/>
      <c r="L126" s="661">
        <v>0</v>
      </c>
      <c r="M126" s="664">
        <v>1</v>
      </c>
      <c r="N126" s="664">
        <v>0</v>
      </c>
      <c r="O126" s="677"/>
      <c r="P126" s="665">
        <v>0</v>
      </c>
    </row>
    <row r="127" spans="1:16" ht="14.4" customHeight="1" x14ac:dyDescent="0.3">
      <c r="A127" s="660" t="s">
        <v>5199</v>
      </c>
      <c r="B127" s="661" t="s">
        <v>5328</v>
      </c>
      <c r="C127" s="661" t="s">
        <v>5369</v>
      </c>
      <c r="D127" s="661" t="s">
        <v>5370</v>
      </c>
      <c r="E127" s="664">
        <v>45</v>
      </c>
      <c r="F127" s="664">
        <v>19710</v>
      </c>
      <c r="G127" s="661">
        <v>1</v>
      </c>
      <c r="H127" s="661">
        <v>438</v>
      </c>
      <c r="I127" s="664">
        <v>36</v>
      </c>
      <c r="J127" s="664">
        <v>15768</v>
      </c>
      <c r="K127" s="661">
        <v>0.8</v>
      </c>
      <c r="L127" s="661">
        <v>438</v>
      </c>
      <c r="M127" s="664">
        <v>52</v>
      </c>
      <c r="N127" s="664">
        <v>23036</v>
      </c>
      <c r="O127" s="677">
        <v>1.1687468290208016</v>
      </c>
      <c r="P127" s="665">
        <v>443</v>
      </c>
    </row>
    <row r="128" spans="1:16" ht="14.4" customHeight="1" x14ac:dyDescent="0.3">
      <c r="A128" s="660" t="s">
        <v>5199</v>
      </c>
      <c r="B128" s="661" t="s">
        <v>5328</v>
      </c>
      <c r="C128" s="661" t="s">
        <v>5371</v>
      </c>
      <c r="D128" s="661" t="s">
        <v>5372</v>
      </c>
      <c r="E128" s="664">
        <v>19</v>
      </c>
      <c r="F128" s="664">
        <v>3021</v>
      </c>
      <c r="G128" s="661">
        <v>1</v>
      </c>
      <c r="H128" s="661">
        <v>159</v>
      </c>
      <c r="I128" s="664">
        <v>54</v>
      </c>
      <c r="J128" s="664">
        <v>8586</v>
      </c>
      <c r="K128" s="661">
        <v>2.8421052631578947</v>
      </c>
      <c r="L128" s="661">
        <v>159</v>
      </c>
      <c r="M128" s="664">
        <v>36</v>
      </c>
      <c r="N128" s="664">
        <v>5796</v>
      </c>
      <c r="O128" s="677">
        <v>1.9185700099304865</v>
      </c>
      <c r="P128" s="665">
        <v>161</v>
      </c>
    </row>
    <row r="129" spans="1:16" ht="14.4" customHeight="1" x14ac:dyDescent="0.3">
      <c r="A129" s="660" t="s">
        <v>5199</v>
      </c>
      <c r="B129" s="661" t="s">
        <v>5328</v>
      </c>
      <c r="C129" s="661" t="s">
        <v>5373</v>
      </c>
      <c r="D129" s="661" t="s">
        <v>5374</v>
      </c>
      <c r="E129" s="664">
        <v>113</v>
      </c>
      <c r="F129" s="664">
        <v>6328</v>
      </c>
      <c r="G129" s="661">
        <v>1</v>
      </c>
      <c r="H129" s="661">
        <v>56</v>
      </c>
      <c r="I129" s="664">
        <v>87</v>
      </c>
      <c r="J129" s="664">
        <v>4872</v>
      </c>
      <c r="K129" s="661">
        <v>0.76991150442477874</v>
      </c>
      <c r="L129" s="661">
        <v>56</v>
      </c>
      <c r="M129" s="664">
        <v>7</v>
      </c>
      <c r="N129" s="664">
        <v>399</v>
      </c>
      <c r="O129" s="677">
        <v>6.3053097345132744E-2</v>
      </c>
      <c r="P129" s="665">
        <v>57</v>
      </c>
    </row>
    <row r="130" spans="1:16" ht="14.4" customHeight="1" x14ac:dyDescent="0.3">
      <c r="A130" s="660" t="s">
        <v>5199</v>
      </c>
      <c r="B130" s="661" t="s">
        <v>5328</v>
      </c>
      <c r="C130" s="661" t="s">
        <v>5375</v>
      </c>
      <c r="D130" s="661" t="s">
        <v>5376</v>
      </c>
      <c r="E130" s="664">
        <v>193</v>
      </c>
      <c r="F130" s="664">
        <v>5018</v>
      </c>
      <c r="G130" s="661">
        <v>1</v>
      </c>
      <c r="H130" s="661">
        <v>26</v>
      </c>
      <c r="I130" s="664">
        <v>141</v>
      </c>
      <c r="J130" s="664">
        <v>3666</v>
      </c>
      <c r="K130" s="661">
        <v>0.73056994818652854</v>
      </c>
      <c r="L130" s="661">
        <v>26</v>
      </c>
      <c r="M130" s="664">
        <v>242</v>
      </c>
      <c r="N130" s="664">
        <v>6534</v>
      </c>
      <c r="O130" s="677">
        <v>1.302112395376644</v>
      </c>
      <c r="P130" s="665">
        <v>27</v>
      </c>
    </row>
    <row r="131" spans="1:16" ht="14.4" customHeight="1" x14ac:dyDescent="0.3">
      <c r="A131" s="660" t="s">
        <v>5199</v>
      </c>
      <c r="B131" s="661" t="s">
        <v>5328</v>
      </c>
      <c r="C131" s="661" t="s">
        <v>5377</v>
      </c>
      <c r="D131" s="661" t="s">
        <v>5378</v>
      </c>
      <c r="E131" s="664">
        <v>1609</v>
      </c>
      <c r="F131" s="664">
        <v>262267</v>
      </c>
      <c r="G131" s="661">
        <v>1</v>
      </c>
      <c r="H131" s="661">
        <v>163</v>
      </c>
      <c r="I131" s="664">
        <v>1591</v>
      </c>
      <c r="J131" s="664">
        <v>259333</v>
      </c>
      <c r="K131" s="661">
        <v>0.98881292728402737</v>
      </c>
      <c r="L131" s="661">
        <v>163</v>
      </c>
      <c r="M131" s="664">
        <v>2059</v>
      </c>
      <c r="N131" s="664">
        <v>339735</v>
      </c>
      <c r="O131" s="677">
        <v>1.2953783739471607</v>
      </c>
      <c r="P131" s="665">
        <v>165</v>
      </c>
    </row>
    <row r="132" spans="1:16" ht="14.4" customHeight="1" x14ac:dyDescent="0.3">
      <c r="A132" s="660" t="s">
        <v>5199</v>
      </c>
      <c r="B132" s="661" t="s">
        <v>5328</v>
      </c>
      <c r="C132" s="661" t="s">
        <v>5379</v>
      </c>
      <c r="D132" s="661" t="s">
        <v>5380</v>
      </c>
      <c r="E132" s="664">
        <v>114</v>
      </c>
      <c r="F132" s="664">
        <v>73530</v>
      </c>
      <c r="G132" s="661">
        <v>1</v>
      </c>
      <c r="H132" s="661">
        <v>645</v>
      </c>
      <c r="I132" s="664">
        <v>107</v>
      </c>
      <c r="J132" s="664">
        <v>69015</v>
      </c>
      <c r="K132" s="661">
        <v>0.93859649122807021</v>
      </c>
      <c r="L132" s="661">
        <v>645</v>
      </c>
      <c r="M132" s="664">
        <v>118</v>
      </c>
      <c r="N132" s="664">
        <v>77054</v>
      </c>
      <c r="O132" s="677">
        <v>1.0479260165918673</v>
      </c>
      <c r="P132" s="665">
        <v>653</v>
      </c>
    </row>
    <row r="133" spans="1:16" ht="14.4" customHeight="1" x14ac:dyDescent="0.3">
      <c r="A133" s="660" t="s">
        <v>5381</v>
      </c>
      <c r="B133" s="661" t="s">
        <v>5328</v>
      </c>
      <c r="C133" s="661" t="s">
        <v>5382</v>
      </c>
      <c r="D133" s="661" t="s">
        <v>5383</v>
      </c>
      <c r="E133" s="664">
        <v>111</v>
      </c>
      <c r="F133" s="664">
        <v>100344</v>
      </c>
      <c r="G133" s="661">
        <v>1</v>
      </c>
      <c r="H133" s="661">
        <v>904</v>
      </c>
      <c r="I133" s="664">
        <v>168</v>
      </c>
      <c r="J133" s="664">
        <v>151872</v>
      </c>
      <c r="K133" s="661">
        <v>1.5135135135135136</v>
      </c>
      <c r="L133" s="661">
        <v>904</v>
      </c>
      <c r="M133" s="664">
        <v>252</v>
      </c>
      <c r="N133" s="664">
        <v>232344</v>
      </c>
      <c r="O133" s="677">
        <v>2.3154747668022004</v>
      </c>
      <c r="P133" s="665">
        <v>922</v>
      </c>
    </row>
    <row r="134" spans="1:16" ht="14.4" customHeight="1" x14ac:dyDescent="0.3">
      <c r="A134" s="660" t="s">
        <v>5381</v>
      </c>
      <c r="B134" s="661" t="s">
        <v>5328</v>
      </c>
      <c r="C134" s="661" t="s">
        <v>5384</v>
      </c>
      <c r="D134" s="661" t="s">
        <v>5385</v>
      </c>
      <c r="E134" s="664">
        <v>15</v>
      </c>
      <c r="F134" s="664">
        <v>151260</v>
      </c>
      <c r="G134" s="661">
        <v>1</v>
      </c>
      <c r="H134" s="661">
        <v>10084</v>
      </c>
      <c r="I134" s="664">
        <v>13</v>
      </c>
      <c r="J134" s="664">
        <v>131092</v>
      </c>
      <c r="K134" s="661">
        <v>0.8666666666666667</v>
      </c>
      <c r="L134" s="661">
        <v>10084</v>
      </c>
      <c r="M134" s="664">
        <v>6</v>
      </c>
      <c r="N134" s="664">
        <v>61230</v>
      </c>
      <c r="O134" s="677">
        <v>0.4047996826656089</v>
      </c>
      <c r="P134" s="665">
        <v>10205</v>
      </c>
    </row>
    <row r="135" spans="1:16" ht="14.4" customHeight="1" x14ac:dyDescent="0.3">
      <c r="A135" s="660" t="s">
        <v>5381</v>
      </c>
      <c r="B135" s="661" t="s">
        <v>5328</v>
      </c>
      <c r="C135" s="661" t="s">
        <v>5386</v>
      </c>
      <c r="D135" s="661" t="s">
        <v>5387</v>
      </c>
      <c r="E135" s="664">
        <v>39</v>
      </c>
      <c r="F135" s="664">
        <v>11583</v>
      </c>
      <c r="G135" s="661">
        <v>1</v>
      </c>
      <c r="H135" s="661">
        <v>297</v>
      </c>
      <c r="I135" s="664">
        <v>39</v>
      </c>
      <c r="J135" s="664">
        <v>11583</v>
      </c>
      <c r="K135" s="661">
        <v>1</v>
      </c>
      <c r="L135" s="661">
        <v>297</v>
      </c>
      <c r="M135" s="664">
        <v>25</v>
      </c>
      <c r="N135" s="664">
        <v>7575</v>
      </c>
      <c r="O135" s="677">
        <v>0.65397565397565394</v>
      </c>
      <c r="P135" s="665">
        <v>303</v>
      </c>
    </row>
    <row r="136" spans="1:16" ht="14.4" customHeight="1" x14ac:dyDescent="0.3">
      <c r="A136" s="660" t="s">
        <v>5381</v>
      </c>
      <c r="B136" s="661" t="s">
        <v>5328</v>
      </c>
      <c r="C136" s="661" t="s">
        <v>5388</v>
      </c>
      <c r="D136" s="661" t="s">
        <v>5389</v>
      </c>
      <c r="E136" s="664">
        <v>228</v>
      </c>
      <c r="F136" s="664">
        <v>5244</v>
      </c>
      <c r="G136" s="661">
        <v>1</v>
      </c>
      <c r="H136" s="661">
        <v>23</v>
      </c>
      <c r="I136" s="664">
        <v>220</v>
      </c>
      <c r="J136" s="664">
        <v>5060</v>
      </c>
      <c r="K136" s="661">
        <v>0.96491228070175439</v>
      </c>
      <c r="L136" s="661">
        <v>23</v>
      </c>
      <c r="M136" s="664">
        <v>90</v>
      </c>
      <c r="N136" s="664">
        <v>2070</v>
      </c>
      <c r="O136" s="677">
        <v>0.39473684210526316</v>
      </c>
      <c r="P136" s="665">
        <v>23</v>
      </c>
    </row>
    <row r="137" spans="1:16" ht="14.4" customHeight="1" x14ac:dyDescent="0.3">
      <c r="A137" s="660" t="s">
        <v>5381</v>
      </c>
      <c r="B137" s="661" t="s">
        <v>5328</v>
      </c>
      <c r="C137" s="661" t="s">
        <v>5390</v>
      </c>
      <c r="D137" s="661" t="s">
        <v>5391</v>
      </c>
      <c r="E137" s="664">
        <v>464</v>
      </c>
      <c r="F137" s="664">
        <v>577680</v>
      </c>
      <c r="G137" s="661">
        <v>1</v>
      </c>
      <c r="H137" s="661">
        <v>1245</v>
      </c>
      <c r="I137" s="664">
        <v>478</v>
      </c>
      <c r="J137" s="664">
        <v>595110</v>
      </c>
      <c r="K137" s="661">
        <v>1.0301724137931034</v>
      </c>
      <c r="L137" s="661">
        <v>1245</v>
      </c>
      <c r="M137" s="664">
        <v>454</v>
      </c>
      <c r="N137" s="664">
        <v>575672</v>
      </c>
      <c r="O137" s="677">
        <v>0.99652402714305499</v>
      </c>
      <c r="P137" s="665">
        <v>1268</v>
      </c>
    </row>
    <row r="138" spans="1:16" ht="14.4" customHeight="1" x14ac:dyDescent="0.3">
      <c r="A138" s="660" t="s">
        <v>5381</v>
      </c>
      <c r="B138" s="661" t="s">
        <v>5328</v>
      </c>
      <c r="C138" s="661" t="s">
        <v>5392</v>
      </c>
      <c r="D138" s="661" t="s">
        <v>5393</v>
      </c>
      <c r="E138" s="664">
        <v>314</v>
      </c>
      <c r="F138" s="664">
        <v>2931818</v>
      </c>
      <c r="G138" s="661">
        <v>1</v>
      </c>
      <c r="H138" s="661">
        <v>9337</v>
      </c>
      <c r="I138" s="664">
        <v>274</v>
      </c>
      <c r="J138" s="664">
        <v>2558338</v>
      </c>
      <c r="K138" s="661">
        <v>0.87261146496815289</v>
      </c>
      <c r="L138" s="661">
        <v>9337</v>
      </c>
      <c r="M138" s="664">
        <v>161</v>
      </c>
      <c r="N138" s="664">
        <v>1520806</v>
      </c>
      <c r="O138" s="677">
        <v>0.5187245593007479</v>
      </c>
      <c r="P138" s="665">
        <v>9446</v>
      </c>
    </row>
    <row r="139" spans="1:16" ht="14.4" customHeight="1" x14ac:dyDescent="0.3">
      <c r="A139" s="660" t="s">
        <v>5381</v>
      </c>
      <c r="B139" s="661" t="s">
        <v>5328</v>
      </c>
      <c r="C139" s="661" t="s">
        <v>5394</v>
      </c>
      <c r="D139" s="661" t="s">
        <v>5395</v>
      </c>
      <c r="E139" s="664">
        <v>75</v>
      </c>
      <c r="F139" s="664">
        <v>731025</v>
      </c>
      <c r="G139" s="661">
        <v>1</v>
      </c>
      <c r="H139" s="661">
        <v>9747</v>
      </c>
      <c r="I139" s="664">
        <v>70</v>
      </c>
      <c r="J139" s="664">
        <v>682290</v>
      </c>
      <c r="K139" s="661">
        <v>0.93333333333333335</v>
      </c>
      <c r="L139" s="661">
        <v>9747</v>
      </c>
      <c r="M139" s="664">
        <v>43</v>
      </c>
      <c r="N139" s="664">
        <v>424152</v>
      </c>
      <c r="O139" s="677">
        <v>0.58021545090797166</v>
      </c>
      <c r="P139" s="665">
        <v>9864</v>
      </c>
    </row>
    <row r="140" spans="1:16" ht="14.4" customHeight="1" x14ac:dyDescent="0.3">
      <c r="A140" s="660" t="s">
        <v>5381</v>
      </c>
      <c r="B140" s="661" t="s">
        <v>5328</v>
      </c>
      <c r="C140" s="661" t="s">
        <v>5396</v>
      </c>
      <c r="D140" s="661" t="s">
        <v>5397</v>
      </c>
      <c r="E140" s="664">
        <v>149</v>
      </c>
      <c r="F140" s="664">
        <v>63176</v>
      </c>
      <c r="G140" s="661">
        <v>1</v>
      </c>
      <c r="H140" s="661">
        <v>424</v>
      </c>
      <c r="I140" s="664">
        <v>151</v>
      </c>
      <c r="J140" s="664">
        <v>64024</v>
      </c>
      <c r="K140" s="661">
        <v>1.0134228187919463</v>
      </c>
      <c r="L140" s="661">
        <v>424</v>
      </c>
      <c r="M140" s="664">
        <v>64</v>
      </c>
      <c r="N140" s="664">
        <v>27648</v>
      </c>
      <c r="O140" s="677">
        <v>0.43763454476383434</v>
      </c>
      <c r="P140" s="665">
        <v>432</v>
      </c>
    </row>
    <row r="141" spans="1:16" ht="14.4" customHeight="1" x14ac:dyDescent="0.3">
      <c r="A141" s="660" t="s">
        <v>5381</v>
      </c>
      <c r="B141" s="661" t="s">
        <v>5328</v>
      </c>
      <c r="C141" s="661" t="s">
        <v>5398</v>
      </c>
      <c r="D141" s="661" t="s">
        <v>5399</v>
      </c>
      <c r="E141" s="664">
        <v>3</v>
      </c>
      <c r="F141" s="664">
        <v>1692</v>
      </c>
      <c r="G141" s="661">
        <v>1</v>
      </c>
      <c r="H141" s="661">
        <v>564</v>
      </c>
      <c r="I141" s="664">
        <v>9</v>
      </c>
      <c r="J141" s="664">
        <v>5076</v>
      </c>
      <c r="K141" s="661">
        <v>3</v>
      </c>
      <c r="L141" s="661">
        <v>564</v>
      </c>
      <c r="M141" s="664">
        <v>6</v>
      </c>
      <c r="N141" s="664">
        <v>3432</v>
      </c>
      <c r="O141" s="677">
        <v>2.0283687943262412</v>
      </c>
      <c r="P141" s="665">
        <v>572</v>
      </c>
    </row>
    <row r="142" spans="1:16" ht="14.4" customHeight="1" x14ac:dyDescent="0.3">
      <c r="A142" s="660" t="s">
        <v>5381</v>
      </c>
      <c r="B142" s="661" t="s">
        <v>5328</v>
      </c>
      <c r="C142" s="661" t="s">
        <v>5400</v>
      </c>
      <c r="D142" s="661" t="s">
        <v>5401</v>
      </c>
      <c r="E142" s="664">
        <v>1192</v>
      </c>
      <c r="F142" s="664">
        <v>1194384</v>
      </c>
      <c r="G142" s="661">
        <v>1</v>
      </c>
      <c r="H142" s="661">
        <v>1002</v>
      </c>
      <c r="I142" s="664">
        <v>1233</v>
      </c>
      <c r="J142" s="664">
        <v>1235466</v>
      </c>
      <c r="K142" s="661">
        <v>1.0343959731543624</v>
      </c>
      <c r="L142" s="661">
        <v>1002</v>
      </c>
      <c r="M142" s="664">
        <v>1304</v>
      </c>
      <c r="N142" s="664">
        <v>1314432</v>
      </c>
      <c r="O142" s="677">
        <v>1.1005103886187357</v>
      </c>
      <c r="P142" s="665">
        <v>1008</v>
      </c>
    </row>
    <row r="143" spans="1:16" ht="14.4" customHeight="1" x14ac:dyDescent="0.3">
      <c r="A143" s="660" t="s">
        <v>5381</v>
      </c>
      <c r="B143" s="661" t="s">
        <v>5328</v>
      </c>
      <c r="C143" s="661" t="s">
        <v>5402</v>
      </c>
      <c r="D143" s="661" t="s">
        <v>5403</v>
      </c>
      <c r="E143" s="664">
        <v>533</v>
      </c>
      <c r="F143" s="664">
        <v>1190189</v>
      </c>
      <c r="G143" s="661">
        <v>1</v>
      </c>
      <c r="H143" s="661">
        <v>2233</v>
      </c>
      <c r="I143" s="664">
        <v>480</v>
      </c>
      <c r="J143" s="664">
        <v>1071840</v>
      </c>
      <c r="K143" s="661">
        <v>0.90056285178236395</v>
      </c>
      <c r="L143" s="661">
        <v>2233</v>
      </c>
      <c r="M143" s="664">
        <v>488</v>
      </c>
      <c r="N143" s="664">
        <v>1104832</v>
      </c>
      <c r="O143" s="677">
        <v>0.92828281894724285</v>
      </c>
      <c r="P143" s="665">
        <v>2264</v>
      </c>
    </row>
    <row r="144" spans="1:16" ht="14.4" customHeight="1" x14ac:dyDescent="0.3">
      <c r="A144" s="660" t="s">
        <v>5381</v>
      </c>
      <c r="B144" s="661" t="s">
        <v>5328</v>
      </c>
      <c r="C144" s="661" t="s">
        <v>5404</v>
      </c>
      <c r="D144" s="661" t="s">
        <v>5405</v>
      </c>
      <c r="E144" s="664">
        <v>197</v>
      </c>
      <c r="F144" s="664">
        <v>72102</v>
      </c>
      <c r="G144" s="661">
        <v>1</v>
      </c>
      <c r="H144" s="661">
        <v>366</v>
      </c>
      <c r="I144" s="664">
        <v>184</v>
      </c>
      <c r="J144" s="664">
        <v>67344</v>
      </c>
      <c r="K144" s="661">
        <v>0.93401015228426398</v>
      </c>
      <c r="L144" s="661">
        <v>366</v>
      </c>
      <c r="M144" s="664">
        <v>186</v>
      </c>
      <c r="N144" s="664">
        <v>69006</v>
      </c>
      <c r="O144" s="677">
        <v>0.95706083049013901</v>
      </c>
      <c r="P144" s="665">
        <v>371</v>
      </c>
    </row>
    <row r="145" spans="1:16" ht="14.4" customHeight="1" x14ac:dyDescent="0.3">
      <c r="A145" s="660" t="s">
        <v>5381</v>
      </c>
      <c r="B145" s="661" t="s">
        <v>5328</v>
      </c>
      <c r="C145" s="661" t="s">
        <v>5406</v>
      </c>
      <c r="D145" s="661" t="s">
        <v>5407</v>
      </c>
      <c r="E145" s="664">
        <v>1</v>
      </c>
      <c r="F145" s="664">
        <v>10729</v>
      </c>
      <c r="G145" s="661">
        <v>1</v>
      </c>
      <c r="H145" s="661">
        <v>10729</v>
      </c>
      <c r="I145" s="664"/>
      <c r="J145" s="664"/>
      <c r="K145" s="661"/>
      <c r="L145" s="661"/>
      <c r="M145" s="664"/>
      <c r="N145" s="664"/>
      <c r="O145" s="677"/>
      <c r="P145" s="665"/>
    </row>
    <row r="146" spans="1:16" ht="14.4" customHeight="1" x14ac:dyDescent="0.3">
      <c r="A146" s="660" t="s">
        <v>5408</v>
      </c>
      <c r="B146" s="661" t="s">
        <v>5328</v>
      </c>
      <c r="C146" s="661" t="s">
        <v>5409</v>
      </c>
      <c r="D146" s="661" t="s">
        <v>5410</v>
      </c>
      <c r="E146" s="664"/>
      <c r="F146" s="664"/>
      <c r="G146" s="661"/>
      <c r="H146" s="661"/>
      <c r="I146" s="664"/>
      <c r="J146" s="664"/>
      <c r="K146" s="661"/>
      <c r="L146" s="661"/>
      <c r="M146" s="664">
        <v>1</v>
      </c>
      <c r="N146" s="664">
        <v>29</v>
      </c>
      <c r="O146" s="677"/>
      <c r="P146" s="665">
        <v>29</v>
      </c>
    </row>
    <row r="147" spans="1:16" ht="14.4" customHeight="1" x14ac:dyDescent="0.3">
      <c r="A147" s="660" t="s">
        <v>5408</v>
      </c>
      <c r="B147" s="661" t="s">
        <v>5328</v>
      </c>
      <c r="C147" s="661" t="s">
        <v>5411</v>
      </c>
      <c r="D147" s="661" t="s">
        <v>5412</v>
      </c>
      <c r="E147" s="664">
        <v>27</v>
      </c>
      <c r="F147" s="664">
        <v>5859</v>
      </c>
      <c r="G147" s="661">
        <v>1</v>
      </c>
      <c r="H147" s="661">
        <v>217</v>
      </c>
      <c r="I147" s="664">
        <v>21</v>
      </c>
      <c r="J147" s="664">
        <v>4557</v>
      </c>
      <c r="K147" s="661">
        <v>0.77777777777777779</v>
      </c>
      <c r="L147" s="661">
        <v>217</v>
      </c>
      <c r="M147" s="664">
        <v>28</v>
      </c>
      <c r="N147" s="664">
        <v>6132</v>
      </c>
      <c r="O147" s="677">
        <v>1.0465949820788532</v>
      </c>
      <c r="P147" s="665">
        <v>219</v>
      </c>
    </row>
    <row r="148" spans="1:16" ht="14.4" customHeight="1" x14ac:dyDescent="0.3">
      <c r="A148" s="660" t="s">
        <v>5408</v>
      </c>
      <c r="B148" s="661" t="s">
        <v>5328</v>
      </c>
      <c r="C148" s="661" t="s">
        <v>5413</v>
      </c>
      <c r="D148" s="661" t="s">
        <v>5414</v>
      </c>
      <c r="E148" s="664">
        <v>77</v>
      </c>
      <c r="F148" s="664">
        <v>38269</v>
      </c>
      <c r="G148" s="661">
        <v>1</v>
      </c>
      <c r="H148" s="661">
        <v>497</v>
      </c>
      <c r="I148" s="664">
        <v>63</v>
      </c>
      <c r="J148" s="664">
        <v>31311</v>
      </c>
      <c r="K148" s="661">
        <v>0.81818181818181823</v>
      </c>
      <c r="L148" s="661">
        <v>497</v>
      </c>
      <c r="M148" s="664">
        <v>74</v>
      </c>
      <c r="N148" s="664">
        <v>37222</v>
      </c>
      <c r="O148" s="677">
        <v>0.97264104105150384</v>
      </c>
      <c r="P148" s="665">
        <v>503</v>
      </c>
    </row>
    <row r="149" spans="1:16" ht="14.4" customHeight="1" x14ac:dyDescent="0.3">
      <c r="A149" s="660" t="s">
        <v>5408</v>
      </c>
      <c r="B149" s="661" t="s">
        <v>5328</v>
      </c>
      <c r="C149" s="661" t="s">
        <v>5415</v>
      </c>
      <c r="D149" s="661" t="s">
        <v>5416</v>
      </c>
      <c r="E149" s="664">
        <v>15</v>
      </c>
      <c r="F149" s="664">
        <v>5250</v>
      </c>
      <c r="G149" s="661">
        <v>1</v>
      </c>
      <c r="H149" s="661">
        <v>350</v>
      </c>
      <c r="I149" s="664">
        <v>23</v>
      </c>
      <c r="J149" s="664">
        <v>8050</v>
      </c>
      <c r="K149" s="661">
        <v>1.5333333333333334</v>
      </c>
      <c r="L149" s="661">
        <v>350</v>
      </c>
      <c r="M149" s="664">
        <v>37</v>
      </c>
      <c r="N149" s="664">
        <v>12987</v>
      </c>
      <c r="O149" s="677">
        <v>2.4737142857142858</v>
      </c>
      <c r="P149" s="665">
        <v>351</v>
      </c>
    </row>
    <row r="150" spans="1:16" ht="14.4" customHeight="1" x14ac:dyDescent="0.3">
      <c r="A150" s="660" t="s">
        <v>5408</v>
      </c>
      <c r="B150" s="661" t="s">
        <v>5328</v>
      </c>
      <c r="C150" s="661" t="s">
        <v>5417</v>
      </c>
      <c r="D150" s="661" t="s">
        <v>5418</v>
      </c>
      <c r="E150" s="664"/>
      <c r="F150" s="664"/>
      <c r="G150" s="661"/>
      <c r="H150" s="661"/>
      <c r="I150" s="664">
        <v>2</v>
      </c>
      <c r="J150" s="664">
        <v>60</v>
      </c>
      <c r="K150" s="661"/>
      <c r="L150" s="661">
        <v>30</v>
      </c>
      <c r="M150" s="664"/>
      <c r="N150" s="664"/>
      <c r="O150" s="677"/>
      <c r="P150" s="665"/>
    </row>
    <row r="151" spans="1:16" ht="14.4" customHeight="1" x14ac:dyDescent="0.3">
      <c r="A151" s="660" t="s">
        <v>5408</v>
      </c>
      <c r="B151" s="661" t="s">
        <v>5328</v>
      </c>
      <c r="C151" s="661" t="s">
        <v>5419</v>
      </c>
      <c r="D151" s="661" t="s">
        <v>5420</v>
      </c>
      <c r="E151" s="664">
        <v>12266</v>
      </c>
      <c r="F151" s="664">
        <v>797290</v>
      </c>
      <c r="G151" s="661">
        <v>1</v>
      </c>
      <c r="H151" s="661">
        <v>65</v>
      </c>
      <c r="I151" s="664">
        <v>12718</v>
      </c>
      <c r="J151" s="664">
        <v>826670</v>
      </c>
      <c r="K151" s="661">
        <v>1.0368498287950432</v>
      </c>
      <c r="L151" s="661">
        <v>65</v>
      </c>
      <c r="M151" s="664">
        <v>12880</v>
      </c>
      <c r="N151" s="664">
        <v>837200</v>
      </c>
      <c r="O151" s="677">
        <v>1.0500570683189303</v>
      </c>
      <c r="P151" s="665">
        <v>65</v>
      </c>
    </row>
    <row r="152" spans="1:16" ht="14.4" customHeight="1" x14ac:dyDescent="0.3">
      <c r="A152" s="660" t="s">
        <v>5408</v>
      </c>
      <c r="B152" s="661" t="s">
        <v>5328</v>
      </c>
      <c r="C152" s="661" t="s">
        <v>5421</v>
      </c>
      <c r="D152" s="661" t="s">
        <v>5422</v>
      </c>
      <c r="E152" s="664">
        <v>5</v>
      </c>
      <c r="F152" s="664">
        <v>2715</v>
      </c>
      <c r="G152" s="661">
        <v>1</v>
      </c>
      <c r="H152" s="661">
        <v>543</v>
      </c>
      <c r="I152" s="664">
        <v>8</v>
      </c>
      <c r="J152" s="664">
        <v>4344</v>
      </c>
      <c r="K152" s="661">
        <v>1.6</v>
      </c>
      <c r="L152" s="661">
        <v>543</v>
      </c>
      <c r="M152" s="664">
        <v>5</v>
      </c>
      <c r="N152" s="664">
        <v>2720</v>
      </c>
      <c r="O152" s="677">
        <v>1.0018416206261511</v>
      </c>
      <c r="P152" s="665">
        <v>544</v>
      </c>
    </row>
    <row r="153" spans="1:16" ht="14.4" customHeight="1" x14ac:dyDescent="0.3">
      <c r="A153" s="660" t="s">
        <v>5408</v>
      </c>
      <c r="B153" s="661" t="s">
        <v>5328</v>
      </c>
      <c r="C153" s="661" t="s">
        <v>5423</v>
      </c>
      <c r="D153" s="661" t="s">
        <v>5424</v>
      </c>
      <c r="E153" s="664">
        <v>185</v>
      </c>
      <c r="F153" s="664">
        <v>109150</v>
      </c>
      <c r="G153" s="661">
        <v>1</v>
      </c>
      <c r="H153" s="661">
        <v>590</v>
      </c>
      <c r="I153" s="664">
        <v>148</v>
      </c>
      <c r="J153" s="664">
        <v>87320</v>
      </c>
      <c r="K153" s="661">
        <v>0.8</v>
      </c>
      <c r="L153" s="661">
        <v>590</v>
      </c>
      <c r="M153" s="664">
        <v>122</v>
      </c>
      <c r="N153" s="664">
        <v>72102</v>
      </c>
      <c r="O153" s="677">
        <v>0.66057718735684834</v>
      </c>
      <c r="P153" s="665">
        <v>591</v>
      </c>
    </row>
    <row r="154" spans="1:16" ht="14.4" customHeight="1" x14ac:dyDescent="0.3">
      <c r="A154" s="660" t="s">
        <v>5408</v>
      </c>
      <c r="B154" s="661" t="s">
        <v>5328</v>
      </c>
      <c r="C154" s="661" t="s">
        <v>5425</v>
      </c>
      <c r="D154" s="661" t="s">
        <v>5426</v>
      </c>
      <c r="E154" s="664">
        <v>160</v>
      </c>
      <c r="F154" s="664">
        <v>98400</v>
      </c>
      <c r="G154" s="661">
        <v>1</v>
      </c>
      <c r="H154" s="661">
        <v>615</v>
      </c>
      <c r="I154" s="664">
        <v>129</v>
      </c>
      <c r="J154" s="664">
        <v>79335</v>
      </c>
      <c r="K154" s="661">
        <v>0.80625000000000002</v>
      </c>
      <c r="L154" s="661">
        <v>615</v>
      </c>
      <c r="M154" s="664">
        <v>98</v>
      </c>
      <c r="N154" s="664">
        <v>60368</v>
      </c>
      <c r="O154" s="677">
        <v>0.61349593495934962</v>
      </c>
      <c r="P154" s="665">
        <v>616</v>
      </c>
    </row>
    <row r="155" spans="1:16" ht="14.4" customHeight="1" x14ac:dyDescent="0.3">
      <c r="A155" s="660" t="s">
        <v>5408</v>
      </c>
      <c r="B155" s="661" t="s">
        <v>5328</v>
      </c>
      <c r="C155" s="661" t="s">
        <v>5427</v>
      </c>
      <c r="D155" s="661" t="s">
        <v>5428</v>
      </c>
      <c r="E155" s="664">
        <v>21</v>
      </c>
      <c r="F155" s="664">
        <v>3129</v>
      </c>
      <c r="G155" s="661">
        <v>1</v>
      </c>
      <c r="H155" s="661">
        <v>149</v>
      </c>
      <c r="I155" s="664">
        <v>17</v>
      </c>
      <c r="J155" s="664">
        <v>2533</v>
      </c>
      <c r="K155" s="661">
        <v>0.80952380952380953</v>
      </c>
      <c r="L155" s="661">
        <v>149</v>
      </c>
      <c r="M155" s="664">
        <v>20</v>
      </c>
      <c r="N155" s="664">
        <v>3000</v>
      </c>
      <c r="O155" s="677">
        <v>0.95877277085330781</v>
      </c>
      <c r="P155" s="665">
        <v>150</v>
      </c>
    </row>
    <row r="156" spans="1:16" ht="14.4" customHeight="1" x14ac:dyDescent="0.3">
      <c r="A156" s="660" t="s">
        <v>5408</v>
      </c>
      <c r="B156" s="661" t="s">
        <v>5328</v>
      </c>
      <c r="C156" s="661" t="s">
        <v>5429</v>
      </c>
      <c r="D156" s="661" t="s">
        <v>5430</v>
      </c>
      <c r="E156" s="664">
        <v>1</v>
      </c>
      <c r="F156" s="664">
        <v>675</v>
      </c>
      <c r="G156" s="661">
        <v>1</v>
      </c>
      <c r="H156" s="661">
        <v>675</v>
      </c>
      <c r="I156" s="664">
        <v>1</v>
      </c>
      <c r="J156" s="664">
        <v>675</v>
      </c>
      <c r="K156" s="661">
        <v>1</v>
      </c>
      <c r="L156" s="661">
        <v>675</v>
      </c>
      <c r="M156" s="664">
        <v>2</v>
      </c>
      <c r="N156" s="664">
        <v>1352</v>
      </c>
      <c r="O156" s="677">
        <v>2.0029629629629628</v>
      </c>
      <c r="P156" s="665">
        <v>676</v>
      </c>
    </row>
    <row r="157" spans="1:16" ht="14.4" customHeight="1" x14ac:dyDescent="0.3">
      <c r="A157" s="660" t="s">
        <v>5408</v>
      </c>
      <c r="B157" s="661" t="s">
        <v>5328</v>
      </c>
      <c r="C157" s="661" t="s">
        <v>5431</v>
      </c>
      <c r="D157" s="661" t="s">
        <v>5432</v>
      </c>
      <c r="E157" s="664">
        <v>240</v>
      </c>
      <c r="F157" s="664">
        <v>5520</v>
      </c>
      <c r="G157" s="661">
        <v>1</v>
      </c>
      <c r="H157" s="661">
        <v>23</v>
      </c>
      <c r="I157" s="664">
        <v>255</v>
      </c>
      <c r="J157" s="664">
        <v>5865</v>
      </c>
      <c r="K157" s="661">
        <v>1.0625</v>
      </c>
      <c r="L157" s="661">
        <v>23</v>
      </c>
      <c r="M157" s="664">
        <v>125</v>
      </c>
      <c r="N157" s="664">
        <v>3000</v>
      </c>
      <c r="O157" s="677">
        <v>0.54347826086956519</v>
      </c>
      <c r="P157" s="665">
        <v>24</v>
      </c>
    </row>
    <row r="158" spans="1:16" ht="14.4" customHeight="1" x14ac:dyDescent="0.3">
      <c r="A158" s="660" t="s">
        <v>5408</v>
      </c>
      <c r="B158" s="661" t="s">
        <v>5328</v>
      </c>
      <c r="C158" s="661" t="s">
        <v>5433</v>
      </c>
      <c r="D158" s="661" t="s">
        <v>5434</v>
      </c>
      <c r="E158" s="664">
        <v>10</v>
      </c>
      <c r="F158" s="664">
        <v>1600</v>
      </c>
      <c r="G158" s="661">
        <v>1</v>
      </c>
      <c r="H158" s="661">
        <v>160</v>
      </c>
      <c r="I158" s="664">
        <v>14</v>
      </c>
      <c r="J158" s="664">
        <v>2240</v>
      </c>
      <c r="K158" s="661">
        <v>1.4</v>
      </c>
      <c r="L158" s="661">
        <v>160</v>
      </c>
      <c r="M158" s="664"/>
      <c r="N158" s="664"/>
      <c r="O158" s="677"/>
      <c r="P158" s="665"/>
    </row>
    <row r="159" spans="1:16" ht="14.4" customHeight="1" x14ac:dyDescent="0.3">
      <c r="A159" s="660" t="s">
        <v>5408</v>
      </c>
      <c r="B159" s="661" t="s">
        <v>5328</v>
      </c>
      <c r="C159" s="661" t="s">
        <v>5435</v>
      </c>
      <c r="D159" s="661" t="s">
        <v>5436</v>
      </c>
      <c r="E159" s="664">
        <v>414</v>
      </c>
      <c r="F159" s="664">
        <v>22356</v>
      </c>
      <c r="G159" s="661">
        <v>1</v>
      </c>
      <c r="H159" s="661">
        <v>54</v>
      </c>
      <c r="I159" s="664">
        <v>365</v>
      </c>
      <c r="J159" s="664">
        <v>19710</v>
      </c>
      <c r="K159" s="661">
        <v>0.88164251207729472</v>
      </c>
      <c r="L159" s="661">
        <v>54</v>
      </c>
      <c r="M159" s="664">
        <v>399</v>
      </c>
      <c r="N159" s="664">
        <v>21546</v>
      </c>
      <c r="O159" s="677">
        <v>0.96376811594202894</v>
      </c>
      <c r="P159" s="665">
        <v>54</v>
      </c>
    </row>
    <row r="160" spans="1:16" ht="14.4" customHeight="1" x14ac:dyDescent="0.3">
      <c r="A160" s="660" t="s">
        <v>5408</v>
      </c>
      <c r="B160" s="661" t="s">
        <v>5328</v>
      </c>
      <c r="C160" s="661" t="s">
        <v>5437</v>
      </c>
      <c r="D160" s="661" t="s">
        <v>5438</v>
      </c>
      <c r="E160" s="664">
        <v>2956</v>
      </c>
      <c r="F160" s="664">
        <v>227612</v>
      </c>
      <c r="G160" s="661">
        <v>1</v>
      </c>
      <c r="H160" s="661">
        <v>77</v>
      </c>
      <c r="I160" s="664">
        <v>3034</v>
      </c>
      <c r="J160" s="664">
        <v>233618</v>
      </c>
      <c r="K160" s="661">
        <v>1.0263870094722598</v>
      </c>
      <c r="L160" s="661">
        <v>77</v>
      </c>
      <c r="M160" s="664">
        <v>3335</v>
      </c>
      <c r="N160" s="664">
        <v>256795</v>
      </c>
      <c r="O160" s="677">
        <v>1.128213802435724</v>
      </c>
      <c r="P160" s="665">
        <v>77</v>
      </c>
    </row>
    <row r="161" spans="1:16" ht="14.4" customHeight="1" x14ac:dyDescent="0.3">
      <c r="A161" s="660" t="s">
        <v>5408</v>
      </c>
      <c r="B161" s="661" t="s">
        <v>5328</v>
      </c>
      <c r="C161" s="661" t="s">
        <v>5439</v>
      </c>
      <c r="D161" s="661" t="s">
        <v>5440</v>
      </c>
      <c r="E161" s="664">
        <v>4</v>
      </c>
      <c r="F161" s="664">
        <v>6516</v>
      </c>
      <c r="G161" s="661">
        <v>1</v>
      </c>
      <c r="H161" s="661">
        <v>1629</v>
      </c>
      <c r="I161" s="664">
        <v>4</v>
      </c>
      <c r="J161" s="664">
        <v>6516</v>
      </c>
      <c r="K161" s="661">
        <v>1</v>
      </c>
      <c r="L161" s="661">
        <v>1629</v>
      </c>
      <c r="M161" s="664">
        <v>4</v>
      </c>
      <c r="N161" s="664">
        <v>6520</v>
      </c>
      <c r="O161" s="677">
        <v>1.0006138735420504</v>
      </c>
      <c r="P161" s="665">
        <v>1630</v>
      </c>
    </row>
    <row r="162" spans="1:16" ht="14.4" customHeight="1" x14ac:dyDescent="0.3">
      <c r="A162" s="660" t="s">
        <v>5408</v>
      </c>
      <c r="B162" s="661" t="s">
        <v>5328</v>
      </c>
      <c r="C162" s="661" t="s">
        <v>5441</v>
      </c>
      <c r="D162" s="661" t="s">
        <v>5442</v>
      </c>
      <c r="E162" s="664">
        <v>2436</v>
      </c>
      <c r="F162" s="664">
        <v>53592</v>
      </c>
      <c r="G162" s="661">
        <v>1</v>
      </c>
      <c r="H162" s="661">
        <v>22</v>
      </c>
      <c r="I162" s="664">
        <v>2588</v>
      </c>
      <c r="J162" s="664">
        <v>56936</v>
      </c>
      <c r="K162" s="661">
        <v>1.0623973727422003</v>
      </c>
      <c r="L162" s="661">
        <v>22</v>
      </c>
      <c r="M162" s="664">
        <v>2149</v>
      </c>
      <c r="N162" s="664">
        <v>49427</v>
      </c>
      <c r="O162" s="677">
        <v>0.92228317659352144</v>
      </c>
      <c r="P162" s="665">
        <v>23</v>
      </c>
    </row>
    <row r="163" spans="1:16" ht="14.4" customHeight="1" x14ac:dyDescent="0.3">
      <c r="A163" s="660" t="s">
        <v>5408</v>
      </c>
      <c r="B163" s="661" t="s">
        <v>5328</v>
      </c>
      <c r="C163" s="661" t="s">
        <v>5443</v>
      </c>
      <c r="D163" s="661" t="s">
        <v>5444</v>
      </c>
      <c r="E163" s="664">
        <v>10</v>
      </c>
      <c r="F163" s="664">
        <v>960</v>
      </c>
      <c r="G163" s="661">
        <v>1</v>
      </c>
      <c r="H163" s="661">
        <v>96</v>
      </c>
      <c r="I163" s="664">
        <v>18</v>
      </c>
      <c r="J163" s="664">
        <v>1728</v>
      </c>
      <c r="K163" s="661">
        <v>1.8</v>
      </c>
      <c r="L163" s="661">
        <v>96</v>
      </c>
      <c r="M163" s="664">
        <v>10</v>
      </c>
      <c r="N163" s="664">
        <v>980</v>
      </c>
      <c r="O163" s="677">
        <v>1.0208333333333333</v>
      </c>
      <c r="P163" s="665">
        <v>98</v>
      </c>
    </row>
    <row r="164" spans="1:16" ht="14.4" customHeight="1" x14ac:dyDescent="0.3">
      <c r="A164" s="660" t="s">
        <v>5408</v>
      </c>
      <c r="B164" s="661" t="s">
        <v>5328</v>
      </c>
      <c r="C164" s="661" t="s">
        <v>5445</v>
      </c>
      <c r="D164" s="661" t="s">
        <v>5446</v>
      </c>
      <c r="E164" s="664">
        <v>2</v>
      </c>
      <c r="F164" s="664">
        <v>352</v>
      </c>
      <c r="G164" s="661">
        <v>1</v>
      </c>
      <c r="H164" s="661">
        <v>176</v>
      </c>
      <c r="I164" s="664">
        <v>8</v>
      </c>
      <c r="J164" s="664">
        <v>1408</v>
      </c>
      <c r="K164" s="661">
        <v>4</v>
      </c>
      <c r="L164" s="661">
        <v>176</v>
      </c>
      <c r="M164" s="664">
        <v>5</v>
      </c>
      <c r="N164" s="664">
        <v>885</v>
      </c>
      <c r="O164" s="677">
        <v>2.5142045454545454</v>
      </c>
      <c r="P164" s="665">
        <v>177</v>
      </c>
    </row>
    <row r="165" spans="1:16" ht="14.4" customHeight="1" x14ac:dyDescent="0.3">
      <c r="A165" s="660" t="s">
        <v>5408</v>
      </c>
      <c r="B165" s="661" t="s">
        <v>5328</v>
      </c>
      <c r="C165" s="661" t="s">
        <v>5447</v>
      </c>
      <c r="D165" s="661" t="s">
        <v>5448</v>
      </c>
      <c r="E165" s="664"/>
      <c r="F165" s="664"/>
      <c r="G165" s="661"/>
      <c r="H165" s="661"/>
      <c r="I165" s="664">
        <v>2</v>
      </c>
      <c r="J165" s="664">
        <v>810</v>
      </c>
      <c r="K165" s="661"/>
      <c r="L165" s="661">
        <v>405</v>
      </c>
      <c r="M165" s="664">
        <v>1</v>
      </c>
      <c r="N165" s="664">
        <v>406</v>
      </c>
      <c r="O165" s="677"/>
      <c r="P165" s="665">
        <v>406</v>
      </c>
    </row>
    <row r="166" spans="1:16" ht="14.4" customHeight="1" x14ac:dyDescent="0.3">
      <c r="A166" s="660" t="s">
        <v>5408</v>
      </c>
      <c r="B166" s="661" t="s">
        <v>5328</v>
      </c>
      <c r="C166" s="661" t="s">
        <v>5449</v>
      </c>
      <c r="D166" s="661" t="s">
        <v>5450</v>
      </c>
      <c r="E166" s="664">
        <v>64</v>
      </c>
      <c r="F166" s="664">
        <v>40128</v>
      </c>
      <c r="G166" s="661">
        <v>1</v>
      </c>
      <c r="H166" s="661">
        <v>627</v>
      </c>
      <c r="I166" s="664">
        <v>42</v>
      </c>
      <c r="J166" s="664">
        <v>26334</v>
      </c>
      <c r="K166" s="661">
        <v>0.65625</v>
      </c>
      <c r="L166" s="661">
        <v>627</v>
      </c>
      <c r="M166" s="664">
        <v>75</v>
      </c>
      <c r="N166" s="664">
        <v>47100</v>
      </c>
      <c r="O166" s="677">
        <v>1.173744019138756</v>
      </c>
      <c r="P166" s="665">
        <v>628</v>
      </c>
    </row>
    <row r="167" spans="1:16" ht="14.4" customHeight="1" x14ac:dyDescent="0.3">
      <c r="A167" s="660" t="s">
        <v>5408</v>
      </c>
      <c r="B167" s="661" t="s">
        <v>5328</v>
      </c>
      <c r="C167" s="661" t="s">
        <v>5451</v>
      </c>
      <c r="D167" s="661" t="s">
        <v>5452</v>
      </c>
      <c r="E167" s="664">
        <v>648</v>
      </c>
      <c r="F167" s="664">
        <v>135432</v>
      </c>
      <c r="G167" s="661">
        <v>1</v>
      </c>
      <c r="H167" s="661">
        <v>209</v>
      </c>
      <c r="I167" s="664">
        <v>2</v>
      </c>
      <c r="J167" s="664">
        <v>418</v>
      </c>
      <c r="K167" s="661">
        <v>3.0864197530864196E-3</v>
      </c>
      <c r="L167" s="661">
        <v>209</v>
      </c>
      <c r="M167" s="664">
        <v>3</v>
      </c>
      <c r="N167" s="664">
        <v>627</v>
      </c>
      <c r="O167" s="677">
        <v>4.6296296296296294E-3</v>
      </c>
      <c r="P167" s="665">
        <v>209</v>
      </c>
    </row>
    <row r="168" spans="1:16" ht="14.4" customHeight="1" x14ac:dyDescent="0.3">
      <c r="A168" s="660" t="s">
        <v>5408</v>
      </c>
      <c r="B168" s="661" t="s">
        <v>5328</v>
      </c>
      <c r="C168" s="661" t="s">
        <v>5453</v>
      </c>
      <c r="D168" s="661" t="s">
        <v>5454</v>
      </c>
      <c r="E168" s="664">
        <v>1047</v>
      </c>
      <c r="F168" s="664">
        <v>69102</v>
      </c>
      <c r="G168" s="661">
        <v>1</v>
      </c>
      <c r="H168" s="661">
        <v>66</v>
      </c>
      <c r="I168" s="664">
        <v>966</v>
      </c>
      <c r="J168" s="664">
        <v>63756</v>
      </c>
      <c r="K168" s="661">
        <v>0.92263610315186251</v>
      </c>
      <c r="L168" s="661">
        <v>66</v>
      </c>
      <c r="M168" s="664">
        <v>1003</v>
      </c>
      <c r="N168" s="664">
        <v>66198</v>
      </c>
      <c r="O168" s="677">
        <v>0.9579751671442216</v>
      </c>
      <c r="P168" s="665">
        <v>66</v>
      </c>
    </row>
    <row r="169" spans="1:16" ht="14.4" customHeight="1" x14ac:dyDescent="0.3">
      <c r="A169" s="660" t="s">
        <v>5408</v>
      </c>
      <c r="B169" s="661" t="s">
        <v>5328</v>
      </c>
      <c r="C169" s="661" t="s">
        <v>5455</v>
      </c>
      <c r="D169" s="661" t="s">
        <v>5456</v>
      </c>
      <c r="E169" s="664">
        <v>3965</v>
      </c>
      <c r="F169" s="664">
        <v>63440</v>
      </c>
      <c r="G169" s="661">
        <v>1</v>
      </c>
      <c r="H169" s="661">
        <v>16</v>
      </c>
      <c r="I169" s="664">
        <v>3987</v>
      </c>
      <c r="J169" s="664">
        <v>63792</v>
      </c>
      <c r="K169" s="661">
        <v>1.005548549810845</v>
      </c>
      <c r="L169" s="661">
        <v>16</v>
      </c>
      <c r="M169" s="664">
        <v>4133</v>
      </c>
      <c r="N169" s="664">
        <v>66128</v>
      </c>
      <c r="O169" s="677">
        <v>1.0423707440100882</v>
      </c>
      <c r="P169" s="665">
        <v>16</v>
      </c>
    </row>
    <row r="170" spans="1:16" ht="14.4" customHeight="1" x14ac:dyDescent="0.3">
      <c r="A170" s="660" t="s">
        <v>5408</v>
      </c>
      <c r="B170" s="661" t="s">
        <v>5328</v>
      </c>
      <c r="C170" s="661" t="s">
        <v>5457</v>
      </c>
      <c r="D170" s="661" t="s">
        <v>5458</v>
      </c>
      <c r="E170" s="664"/>
      <c r="F170" s="664"/>
      <c r="G170" s="661"/>
      <c r="H170" s="661"/>
      <c r="I170" s="664">
        <v>10</v>
      </c>
      <c r="J170" s="664">
        <v>990</v>
      </c>
      <c r="K170" s="661"/>
      <c r="L170" s="661">
        <v>99</v>
      </c>
      <c r="M170" s="664">
        <v>4</v>
      </c>
      <c r="N170" s="664">
        <v>400</v>
      </c>
      <c r="O170" s="677"/>
      <c r="P170" s="665">
        <v>100</v>
      </c>
    </row>
    <row r="171" spans="1:16" ht="14.4" customHeight="1" x14ac:dyDescent="0.3">
      <c r="A171" s="660" t="s">
        <v>5408</v>
      </c>
      <c r="B171" s="661" t="s">
        <v>5328</v>
      </c>
      <c r="C171" s="661" t="s">
        <v>5459</v>
      </c>
      <c r="D171" s="661" t="s">
        <v>5460</v>
      </c>
      <c r="E171" s="664">
        <v>1911</v>
      </c>
      <c r="F171" s="664">
        <v>665028</v>
      </c>
      <c r="G171" s="661">
        <v>1</v>
      </c>
      <c r="H171" s="661">
        <v>348</v>
      </c>
      <c r="I171" s="664">
        <v>1805</v>
      </c>
      <c r="J171" s="664">
        <v>628140</v>
      </c>
      <c r="K171" s="661">
        <v>0.94453165881737311</v>
      </c>
      <c r="L171" s="661">
        <v>348</v>
      </c>
      <c r="M171" s="664">
        <v>1921</v>
      </c>
      <c r="N171" s="664">
        <v>670429</v>
      </c>
      <c r="O171" s="677">
        <v>1.0081214625549602</v>
      </c>
      <c r="P171" s="665">
        <v>349</v>
      </c>
    </row>
    <row r="172" spans="1:16" ht="14.4" customHeight="1" x14ac:dyDescent="0.3">
      <c r="A172" s="660" t="s">
        <v>5408</v>
      </c>
      <c r="B172" s="661" t="s">
        <v>5328</v>
      </c>
      <c r="C172" s="661" t="s">
        <v>5461</v>
      </c>
      <c r="D172" s="661" t="s">
        <v>5462</v>
      </c>
      <c r="E172" s="664">
        <v>2102</v>
      </c>
      <c r="F172" s="664">
        <v>50448</v>
      </c>
      <c r="G172" s="661">
        <v>1</v>
      </c>
      <c r="H172" s="661">
        <v>24</v>
      </c>
      <c r="I172" s="664">
        <v>2237</v>
      </c>
      <c r="J172" s="664">
        <v>53688</v>
      </c>
      <c r="K172" s="661">
        <v>1.0642245480494767</v>
      </c>
      <c r="L172" s="661">
        <v>24</v>
      </c>
      <c r="M172" s="664">
        <v>1890</v>
      </c>
      <c r="N172" s="664">
        <v>45360</v>
      </c>
      <c r="O172" s="677">
        <v>0.89914367269267359</v>
      </c>
      <c r="P172" s="665">
        <v>24</v>
      </c>
    </row>
    <row r="173" spans="1:16" ht="14.4" customHeight="1" x14ac:dyDescent="0.3">
      <c r="A173" s="660" t="s">
        <v>5408</v>
      </c>
      <c r="B173" s="661" t="s">
        <v>5328</v>
      </c>
      <c r="C173" s="661" t="s">
        <v>5463</v>
      </c>
      <c r="D173" s="661" t="s">
        <v>5464</v>
      </c>
      <c r="E173" s="664">
        <v>150</v>
      </c>
      <c r="F173" s="664">
        <v>110700</v>
      </c>
      <c r="G173" s="661">
        <v>1</v>
      </c>
      <c r="H173" s="661">
        <v>738</v>
      </c>
      <c r="I173" s="664">
        <v>118</v>
      </c>
      <c r="J173" s="664">
        <v>87084</v>
      </c>
      <c r="K173" s="661">
        <v>0.78666666666666663</v>
      </c>
      <c r="L173" s="661">
        <v>738</v>
      </c>
      <c r="M173" s="664">
        <v>93</v>
      </c>
      <c r="N173" s="664">
        <v>68727</v>
      </c>
      <c r="O173" s="677">
        <v>0.62084010840108406</v>
      </c>
      <c r="P173" s="665">
        <v>739</v>
      </c>
    </row>
    <row r="174" spans="1:16" ht="14.4" customHeight="1" x14ac:dyDescent="0.3">
      <c r="A174" s="660" t="s">
        <v>5408</v>
      </c>
      <c r="B174" s="661" t="s">
        <v>5328</v>
      </c>
      <c r="C174" s="661" t="s">
        <v>5465</v>
      </c>
      <c r="D174" s="661" t="s">
        <v>5466</v>
      </c>
      <c r="E174" s="664">
        <v>204</v>
      </c>
      <c r="F174" s="664">
        <v>36720</v>
      </c>
      <c r="G174" s="661">
        <v>1</v>
      </c>
      <c r="H174" s="661">
        <v>180</v>
      </c>
      <c r="I174" s="664">
        <v>197</v>
      </c>
      <c r="J174" s="664">
        <v>35460</v>
      </c>
      <c r="K174" s="661">
        <v>0.96568627450980393</v>
      </c>
      <c r="L174" s="661">
        <v>180</v>
      </c>
      <c r="M174" s="664">
        <v>155</v>
      </c>
      <c r="N174" s="664">
        <v>27900</v>
      </c>
      <c r="O174" s="677">
        <v>0.75980392156862742</v>
      </c>
      <c r="P174" s="665">
        <v>180</v>
      </c>
    </row>
    <row r="175" spans="1:16" ht="14.4" customHeight="1" x14ac:dyDescent="0.3">
      <c r="A175" s="660" t="s">
        <v>5408</v>
      </c>
      <c r="B175" s="661" t="s">
        <v>5328</v>
      </c>
      <c r="C175" s="661" t="s">
        <v>5467</v>
      </c>
      <c r="D175" s="661" t="s">
        <v>5468</v>
      </c>
      <c r="E175" s="664">
        <v>1702</v>
      </c>
      <c r="F175" s="664">
        <v>44252</v>
      </c>
      <c r="G175" s="661">
        <v>1</v>
      </c>
      <c r="H175" s="661">
        <v>26</v>
      </c>
      <c r="I175" s="664">
        <v>1445</v>
      </c>
      <c r="J175" s="664">
        <v>37570</v>
      </c>
      <c r="K175" s="661">
        <v>0.84900117508813155</v>
      </c>
      <c r="L175" s="661">
        <v>26</v>
      </c>
      <c r="M175" s="664">
        <v>1465</v>
      </c>
      <c r="N175" s="664">
        <v>38090</v>
      </c>
      <c r="O175" s="677">
        <v>0.86075205640423036</v>
      </c>
      <c r="P175" s="665">
        <v>26</v>
      </c>
    </row>
    <row r="176" spans="1:16" ht="14.4" customHeight="1" x14ac:dyDescent="0.3">
      <c r="A176" s="660" t="s">
        <v>5408</v>
      </c>
      <c r="B176" s="661" t="s">
        <v>5328</v>
      </c>
      <c r="C176" s="661" t="s">
        <v>5469</v>
      </c>
      <c r="D176" s="661" t="s">
        <v>5470</v>
      </c>
      <c r="E176" s="664">
        <v>3662</v>
      </c>
      <c r="F176" s="664">
        <v>303946</v>
      </c>
      <c r="G176" s="661">
        <v>1</v>
      </c>
      <c r="H176" s="661">
        <v>83</v>
      </c>
      <c r="I176" s="664">
        <v>3721</v>
      </c>
      <c r="J176" s="664">
        <v>308843</v>
      </c>
      <c r="K176" s="661">
        <v>1.0161114145275805</v>
      </c>
      <c r="L176" s="661">
        <v>83</v>
      </c>
      <c r="M176" s="664">
        <v>3942</v>
      </c>
      <c r="N176" s="664">
        <v>327186</v>
      </c>
      <c r="O176" s="677">
        <v>1.0764609503003824</v>
      </c>
      <c r="P176" s="665">
        <v>83</v>
      </c>
    </row>
    <row r="177" spans="1:16" ht="14.4" customHeight="1" x14ac:dyDescent="0.3">
      <c r="A177" s="660" t="s">
        <v>5408</v>
      </c>
      <c r="B177" s="661" t="s">
        <v>5328</v>
      </c>
      <c r="C177" s="661" t="s">
        <v>5471</v>
      </c>
      <c r="D177" s="661" t="s">
        <v>5472</v>
      </c>
      <c r="E177" s="664">
        <v>31</v>
      </c>
      <c r="F177" s="664">
        <v>7843</v>
      </c>
      <c r="G177" s="661">
        <v>1</v>
      </c>
      <c r="H177" s="661">
        <v>253</v>
      </c>
      <c r="I177" s="664">
        <v>813</v>
      </c>
      <c r="J177" s="664">
        <v>205689</v>
      </c>
      <c r="K177" s="661">
        <v>26.225806451612904</v>
      </c>
      <c r="L177" s="661">
        <v>253</v>
      </c>
      <c r="M177" s="664">
        <v>886</v>
      </c>
      <c r="N177" s="664">
        <v>224158</v>
      </c>
      <c r="O177" s="677">
        <v>28.580645161290324</v>
      </c>
      <c r="P177" s="665">
        <v>253</v>
      </c>
    </row>
    <row r="178" spans="1:16" ht="14.4" customHeight="1" x14ac:dyDescent="0.3">
      <c r="A178" s="660" t="s">
        <v>5408</v>
      </c>
      <c r="B178" s="661" t="s">
        <v>5328</v>
      </c>
      <c r="C178" s="661" t="s">
        <v>5473</v>
      </c>
      <c r="D178" s="661" t="s">
        <v>5474</v>
      </c>
      <c r="E178" s="664">
        <v>149</v>
      </c>
      <c r="F178" s="664">
        <v>39336</v>
      </c>
      <c r="G178" s="661">
        <v>1</v>
      </c>
      <c r="H178" s="661">
        <v>264</v>
      </c>
      <c r="I178" s="664">
        <v>123</v>
      </c>
      <c r="J178" s="664">
        <v>32472</v>
      </c>
      <c r="K178" s="661">
        <v>0.82550335570469802</v>
      </c>
      <c r="L178" s="661">
        <v>264</v>
      </c>
      <c r="M178" s="664">
        <v>91</v>
      </c>
      <c r="N178" s="664">
        <v>24115</v>
      </c>
      <c r="O178" s="677">
        <v>0.61305165751474477</v>
      </c>
      <c r="P178" s="665">
        <v>265</v>
      </c>
    </row>
    <row r="179" spans="1:16" ht="14.4" customHeight="1" x14ac:dyDescent="0.3">
      <c r="A179" s="660" t="s">
        <v>5408</v>
      </c>
      <c r="B179" s="661" t="s">
        <v>5328</v>
      </c>
      <c r="C179" s="661" t="s">
        <v>5475</v>
      </c>
      <c r="D179" s="661" t="s">
        <v>5476</v>
      </c>
      <c r="E179" s="664">
        <v>161</v>
      </c>
      <c r="F179" s="664">
        <v>30429</v>
      </c>
      <c r="G179" s="661">
        <v>1</v>
      </c>
      <c r="H179" s="661">
        <v>189</v>
      </c>
      <c r="I179" s="664"/>
      <c r="J179" s="664"/>
      <c r="K179" s="661"/>
      <c r="L179" s="661"/>
      <c r="M179" s="664"/>
      <c r="N179" s="664"/>
      <c r="O179" s="677"/>
      <c r="P179" s="665"/>
    </row>
    <row r="180" spans="1:16" ht="14.4" customHeight="1" x14ac:dyDescent="0.3">
      <c r="A180" s="660" t="s">
        <v>5408</v>
      </c>
      <c r="B180" s="661" t="s">
        <v>5328</v>
      </c>
      <c r="C180" s="661" t="s">
        <v>5477</v>
      </c>
      <c r="D180" s="661" t="s">
        <v>5478</v>
      </c>
      <c r="E180" s="664">
        <v>2432</v>
      </c>
      <c r="F180" s="664">
        <v>29184</v>
      </c>
      <c r="G180" s="661">
        <v>1</v>
      </c>
      <c r="H180" s="661">
        <v>12</v>
      </c>
      <c r="I180" s="664">
        <v>2585</v>
      </c>
      <c r="J180" s="664">
        <v>31020</v>
      </c>
      <c r="K180" s="661">
        <v>1.0629111842105263</v>
      </c>
      <c r="L180" s="661">
        <v>12</v>
      </c>
      <c r="M180" s="664">
        <v>2144</v>
      </c>
      <c r="N180" s="664">
        <v>25728</v>
      </c>
      <c r="O180" s="677">
        <v>0.88157894736842102</v>
      </c>
      <c r="P180" s="665">
        <v>12</v>
      </c>
    </row>
    <row r="181" spans="1:16" ht="14.4" customHeight="1" x14ac:dyDescent="0.3">
      <c r="A181" s="660" t="s">
        <v>5408</v>
      </c>
      <c r="B181" s="661" t="s">
        <v>5328</v>
      </c>
      <c r="C181" s="661" t="s">
        <v>5479</v>
      </c>
      <c r="D181" s="661" t="s">
        <v>5480</v>
      </c>
      <c r="E181" s="664">
        <v>567</v>
      </c>
      <c r="F181" s="664">
        <v>122472</v>
      </c>
      <c r="G181" s="661">
        <v>1</v>
      </c>
      <c r="H181" s="661">
        <v>216</v>
      </c>
      <c r="I181" s="664">
        <v>584</v>
      </c>
      <c r="J181" s="664">
        <v>126144</v>
      </c>
      <c r="K181" s="661">
        <v>1.0299823633156966</v>
      </c>
      <c r="L181" s="661">
        <v>216</v>
      </c>
      <c r="M181" s="664">
        <v>541</v>
      </c>
      <c r="N181" s="664">
        <v>116856</v>
      </c>
      <c r="O181" s="677">
        <v>0.95414462081128748</v>
      </c>
      <c r="P181" s="665">
        <v>216</v>
      </c>
    </row>
    <row r="182" spans="1:16" ht="14.4" customHeight="1" x14ac:dyDescent="0.3">
      <c r="A182" s="660" t="s">
        <v>5408</v>
      </c>
      <c r="B182" s="661" t="s">
        <v>5328</v>
      </c>
      <c r="C182" s="661" t="s">
        <v>5481</v>
      </c>
      <c r="D182" s="661" t="s">
        <v>5482</v>
      </c>
      <c r="E182" s="664">
        <v>14</v>
      </c>
      <c r="F182" s="664">
        <v>490</v>
      </c>
      <c r="G182" s="661">
        <v>1</v>
      </c>
      <c r="H182" s="661">
        <v>35</v>
      </c>
      <c r="I182" s="664">
        <v>24</v>
      </c>
      <c r="J182" s="664">
        <v>840</v>
      </c>
      <c r="K182" s="661">
        <v>1.7142857142857142</v>
      </c>
      <c r="L182" s="661">
        <v>35</v>
      </c>
      <c r="M182" s="664">
        <v>84</v>
      </c>
      <c r="N182" s="664">
        <v>3024</v>
      </c>
      <c r="O182" s="677">
        <v>6.1714285714285717</v>
      </c>
      <c r="P182" s="665">
        <v>36</v>
      </c>
    </row>
    <row r="183" spans="1:16" ht="14.4" customHeight="1" x14ac:dyDescent="0.3">
      <c r="A183" s="660" t="s">
        <v>5408</v>
      </c>
      <c r="B183" s="661" t="s">
        <v>5328</v>
      </c>
      <c r="C183" s="661" t="s">
        <v>5483</v>
      </c>
      <c r="D183" s="661" t="s">
        <v>5484</v>
      </c>
      <c r="E183" s="664">
        <v>168</v>
      </c>
      <c r="F183" s="664">
        <v>99120</v>
      </c>
      <c r="G183" s="661">
        <v>1</v>
      </c>
      <c r="H183" s="661">
        <v>590</v>
      </c>
      <c r="I183" s="664">
        <v>136</v>
      </c>
      <c r="J183" s="664">
        <v>80240</v>
      </c>
      <c r="K183" s="661">
        <v>0.80952380952380953</v>
      </c>
      <c r="L183" s="661">
        <v>590</v>
      </c>
      <c r="M183" s="664">
        <v>101</v>
      </c>
      <c r="N183" s="664">
        <v>59691</v>
      </c>
      <c r="O183" s="677">
        <v>0.6022094430992736</v>
      </c>
      <c r="P183" s="665">
        <v>591</v>
      </c>
    </row>
    <row r="184" spans="1:16" ht="14.4" customHeight="1" x14ac:dyDescent="0.3">
      <c r="A184" s="660" t="s">
        <v>5408</v>
      </c>
      <c r="B184" s="661" t="s">
        <v>5328</v>
      </c>
      <c r="C184" s="661" t="s">
        <v>5485</v>
      </c>
      <c r="D184" s="661" t="s">
        <v>5486</v>
      </c>
      <c r="E184" s="664">
        <v>27</v>
      </c>
      <c r="F184" s="664">
        <v>1350</v>
      </c>
      <c r="G184" s="661">
        <v>1</v>
      </c>
      <c r="H184" s="661">
        <v>50</v>
      </c>
      <c r="I184" s="664">
        <v>55</v>
      </c>
      <c r="J184" s="664">
        <v>2750</v>
      </c>
      <c r="K184" s="661">
        <v>2.0370370370370372</v>
      </c>
      <c r="L184" s="661">
        <v>50</v>
      </c>
      <c r="M184" s="664">
        <v>33</v>
      </c>
      <c r="N184" s="664">
        <v>1650</v>
      </c>
      <c r="O184" s="677">
        <v>1.2222222222222223</v>
      </c>
      <c r="P184" s="665">
        <v>50</v>
      </c>
    </row>
    <row r="185" spans="1:16" ht="14.4" customHeight="1" x14ac:dyDescent="0.3">
      <c r="A185" s="660" t="s">
        <v>5408</v>
      </c>
      <c r="B185" s="661" t="s">
        <v>5328</v>
      </c>
      <c r="C185" s="661" t="s">
        <v>5487</v>
      </c>
      <c r="D185" s="661" t="s">
        <v>5488</v>
      </c>
      <c r="E185" s="664">
        <v>152</v>
      </c>
      <c r="F185" s="664">
        <v>82840</v>
      </c>
      <c r="G185" s="661">
        <v>1</v>
      </c>
      <c r="H185" s="661">
        <v>545</v>
      </c>
      <c r="I185" s="664">
        <v>123</v>
      </c>
      <c r="J185" s="664">
        <v>67035</v>
      </c>
      <c r="K185" s="661">
        <v>0.80921052631578949</v>
      </c>
      <c r="L185" s="661">
        <v>545</v>
      </c>
      <c r="M185" s="664">
        <v>95</v>
      </c>
      <c r="N185" s="664">
        <v>51870</v>
      </c>
      <c r="O185" s="677">
        <v>0.62614678899082565</v>
      </c>
      <c r="P185" s="665">
        <v>546</v>
      </c>
    </row>
    <row r="186" spans="1:16" ht="14.4" customHeight="1" x14ac:dyDescent="0.3">
      <c r="A186" s="660" t="s">
        <v>5408</v>
      </c>
      <c r="B186" s="661" t="s">
        <v>5328</v>
      </c>
      <c r="C186" s="661" t="s">
        <v>5489</v>
      </c>
      <c r="D186" s="661" t="s">
        <v>5490</v>
      </c>
      <c r="E186" s="664">
        <v>113</v>
      </c>
      <c r="F186" s="664">
        <v>54127</v>
      </c>
      <c r="G186" s="661">
        <v>1</v>
      </c>
      <c r="H186" s="661">
        <v>479</v>
      </c>
      <c r="I186" s="664">
        <v>104</v>
      </c>
      <c r="J186" s="664">
        <v>49816</v>
      </c>
      <c r="K186" s="661">
        <v>0.92035398230088494</v>
      </c>
      <c r="L186" s="661">
        <v>479</v>
      </c>
      <c r="M186" s="664">
        <v>95</v>
      </c>
      <c r="N186" s="664">
        <v>46075</v>
      </c>
      <c r="O186" s="677">
        <v>0.85123875330241838</v>
      </c>
      <c r="P186" s="665">
        <v>485</v>
      </c>
    </row>
    <row r="187" spans="1:16" ht="14.4" customHeight="1" x14ac:dyDescent="0.3">
      <c r="A187" s="660" t="s">
        <v>5408</v>
      </c>
      <c r="B187" s="661" t="s">
        <v>5328</v>
      </c>
      <c r="C187" s="661" t="s">
        <v>5491</v>
      </c>
      <c r="D187" s="661" t="s">
        <v>5492</v>
      </c>
      <c r="E187" s="664">
        <v>155</v>
      </c>
      <c r="F187" s="664">
        <v>113770</v>
      </c>
      <c r="G187" s="661">
        <v>1</v>
      </c>
      <c r="H187" s="661">
        <v>734</v>
      </c>
      <c r="I187" s="664">
        <v>122</v>
      </c>
      <c r="J187" s="664">
        <v>89548</v>
      </c>
      <c r="K187" s="661">
        <v>0.7870967741935484</v>
      </c>
      <c r="L187" s="661">
        <v>734</v>
      </c>
      <c r="M187" s="664">
        <v>98</v>
      </c>
      <c r="N187" s="664">
        <v>72030</v>
      </c>
      <c r="O187" s="677">
        <v>0.63311945152500659</v>
      </c>
      <c r="P187" s="665">
        <v>735</v>
      </c>
    </row>
    <row r="188" spans="1:16" ht="14.4" customHeight="1" x14ac:dyDescent="0.3">
      <c r="A188" s="660" t="s">
        <v>5408</v>
      </c>
      <c r="B188" s="661" t="s">
        <v>5328</v>
      </c>
      <c r="C188" s="661" t="s">
        <v>5493</v>
      </c>
      <c r="D188" s="661" t="s">
        <v>5494</v>
      </c>
      <c r="E188" s="664">
        <v>20</v>
      </c>
      <c r="F188" s="664">
        <v>6520</v>
      </c>
      <c r="G188" s="661">
        <v>1</v>
      </c>
      <c r="H188" s="661">
        <v>326</v>
      </c>
      <c r="I188" s="664">
        <v>12</v>
      </c>
      <c r="J188" s="664">
        <v>3912</v>
      </c>
      <c r="K188" s="661">
        <v>0.6</v>
      </c>
      <c r="L188" s="661">
        <v>326</v>
      </c>
      <c r="M188" s="664">
        <v>23</v>
      </c>
      <c r="N188" s="664">
        <v>7521</v>
      </c>
      <c r="O188" s="677">
        <v>1.1535276073619631</v>
      </c>
      <c r="P188" s="665">
        <v>327</v>
      </c>
    </row>
    <row r="189" spans="1:16" ht="14.4" customHeight="1" x14ac:dyDescent="0.3">
      <c r="A189" s="660" t="s">
        <v>5408</v>
      </c>
      <c r="B189" s="661" t="s">
        <v>5328</v>
      </c>
      <c r="C189" s="661" t="s">
        <v>5495</v>
      </c>
      <c r="D189" s="661" t="s">
        <v>5496</v>
      </c>
      <c r="E189" s="664">
        <v>149</v>
      </c>
      <c r="F189" s="664">
        <v>51256</v>
      </c>
      <c r="G189" s="661">
        <v>1</v>
      </c>
      <c r="H189" s="661">
        <v>344</v>
      </c>
      <c r="I189" s="664">
        <v>123</v>
      </c>
      <c r="J189" s="664">
        <v>42312</v>
      </c>
      <c r="K189" s="661">
        <v>0.82550335570469802</v>
      </c>
      <c r="L189" s="661">
        <v>344</v>
      </c>
      <c r="M189" s="664">
        <v>90</v>
      </c>
      <c r="N189" s="664">
        <v>31050</v>
      </c>
      <c r="O189" s="677">
        <v>0.60578273763071644</v>
      </c>
      <c r="P189" s="665">
        <v>345</v>
      </c>
    </row>
    <row r="190" spans="1:16" ht="14.4" customHeight="1" x14ac:dyDescent="0.3">
      <c r="A190" s="660" t="s">
        <v>5408</v>
      </c>
      <c r="B190" s="661" t="s">
        <v>5328</v>
      </c>
      <c r="C190" s="661" t="s">
        <v>5497</v>
      </c>
      <c r="D190" s="661" t="s">
        <v>5498</v>
      </c>
      <c r="E190" s="664">
        <v>11</v>
      </c>
      <c r="F190" s="664">
        <v>8261</v>
      </c>
      <c r="G190" s="661">
        <v>1</v>
      </c>
      <c r="H190" s="661">
        <v>751</v>
      </c>
      <c r="I190" s="664">
        <v>13</v>
      </c>
      <c r="J190" s="664">
        <v>9763</v>
      </c>
      <c r="K190" s="661">
        <v>1.1818181818181819</v>
      </c>
      <c r="L190" s="661">
        <v>751</v>
      </c>
      <c r="M190" s="664">
        <v>8</v>
      </c>
      <c r="N190" s="664">
        <v>6016</v>
      </c>
      <c r="O190" s="677">
        <v>0.72824113303474158</v>
      </c>
      <c r="P190" s="665">
        <v>752</v>
      </c>
    </row>
    <row r="191" spans="1:16" ht="14.4" customHeight="1" x14ac:dyDescent="0.3">
      <c r="A191" s="660" t="s">
        <v>5408</v>
      </c>
      <c r="B191" s="661" t="s">
        <v>5328</v>
      </c>
      <c r="C191" s="661" t="s">
        <v>5499</v>
      </c>
      <c r="D191" s="661" t="s">
        <v>5500</v>
      </c>
      <c r="E191" s="664"/>
      <c r="F191" s="664"/>
      <c r="G191" s="661"/>
      <c r="H191" s="661"/>
      <c r="I191" s="664">
        <v>112</v>
      </c>
      <c r="J191" s="664">
        <v>25760</v>
      </c>
      <c r="K191" s="661"/>
      <c r="L191" s="661">
        <v>230</v>
      </c>
      <c r="M191" s="664">
        <v>118</v>
      </c>
      <c r="N191" s="664">
        <v>27258</v>
      </c>
      <c r="O191" s="677"/>
      <c r="P191" s="665">
        <v>231</v>
      </c>
    </row>
    <row r="192" spans="1:16" ht="14.4" customHeight="1" x14ac:dyDescent="0.3">
      <c r="A192" s="660" t="s">
        <v>5408</v>
      </c>
      <c r="B192" s="661" t="s">
        <v>5328</v>
      </c>
      <c r="C192" s="661" t="s">
        <v>5501</v>
      </c>
      <c r="D192" s="661" t="s">
        <v>5502</v>
      </c>
      <c r="E192" s="664">
        <v>8</v>
      </c>
      <c r="F192" s="664">
        <v>26680</v>
      </c>
      <c r="G192" s="661">
        <v>1</v>
      </c>
      <c r="H192" s="661">
        <v>3335</v>
      </c>
      <c r="I192" s="664"/>
      <c r="J192" s="664"/>
      <c r="K192" s="661"/>
      <c r="L192" s="661"/>
      <c r="M192" s="664"/>
      <c r="N192" s="664"/>
      <c r="O192" s="677"/>
      <c r="P192" s="665"/>
    </row>
    <row r="193" spans="1:16" ht="14.4" customHeight="1" x14ac:dyDescent="0.3">
      <c r="A193" s="660" t="s">
        <v>5408</v>
      </c>
      <c r="B193" s="661" t="s">
        <v>5328</v>
      </c>
      <c r="C193" s="661" t="s">
        <v>5503</v>
      </c>
      <c r="D193" s="661" t="s">
        <v>5504</v>
      </c>
      <c r="E193" s="664">
        <v>10</v>
      </c>
      <c r="F193" s="664">
        <v>2290</v>
      </c>
      <c r="G193" s="661">
        <v>1</v>
      </c>
      <c r="H193" s="661">
        <v>229</v>
      </c>
      <c r="I193" s="664">
        <v>15</v>
      </c>
      <c r="J193" s="664">
        <v>3435</v>
      </c>
      <c r="K193" s="661">
        <v>1.5</v>
      </c>
      <c r="L193" s="661">
        <v>229</v>
      </c>
      <c r="M193" s="664">
        <v>17</v>
      </c>
      <c r="N193" s="664">
        <v>3910</v>
      </c>
      <c r="O193" s="677">
        <v>1.7074235807860263</v>
      </c>
      <c r="P193" s="665">
        <v>230</v>
      </c>
    </row>
    <row r="194" spans="1:16" ht="14.4" customHeight="1" x14ac:dyDescent="0.3">
      <c r="A194" s="660" t="s">
        <v>5408</v>
      </c>
      <c r="B194" s="661" t="s">
        <v>5328</v>
      </c>
      <c r="C194" s="661" t="s">
        <v>5505</v>
      </c>
      <c r="D194" s="661" t="s">
        <v>5506</v>
      </c>
      <c r="E194" s="664">
        <v>16</v>
      </c>
      <c r="F194" s="664">
        <v>6496</v>
      </c>
      <c r="G194" s="661">
        <v>1</v>
      </c>
      <c r="H194" s="661">
        <v>406</v>
      </c>
      <c r="I194" s="664">
        <v>21</v>
      </c>
      <c r="J194" s="664">
        <v>8526</v>
      </c>
      <c r="K194" s="661">
        <v>1.3125</v>
      </c>
      <c r="L194" s="661">
        <v>406</v>
      </c>
      <c r="M194" s="664">
        <v>28</v>
      </c>
      <c r="N194" s="664">
        <v>11396</v>
      </c>
      <c r="O194" s="677">
        <v>1.7543103448275863</v>
      </c>
      <c r="P194" s="665">
        <v>407</v>
      </c>
    </row>
    <row r="195" spans="1:16" ht="14.4" customHeight="1" x14ac:dyDescent="0.3">
      <c r="A195" s="660" t="s">
        <v>5408</v>
      </c>
      <c r="B195" s="661" t="s">
        <v>5328</v>
      </c>
      <c r="C195" s="661" t="s">
        <v>5507</v>
      </c>
      <c r="D195" s="661" t="s">
        <v>5508</v>
      </c>
      <c r="E195" s="664">
        <v>3</v>
      </c>
      <c r="F195" s="664">
        <v>1950</v>
      </c>
      <c r="G195" s="661">
        <v>1</v>
      </c>
      <c r="H195" s="661">
        <v>650</v>
      </c>
      <c r="I195" s="664">
        <v>2</v>
      </c>
      <c r="J195" s="664">
        <v>1300</v>
      </c>
      <c r="K195" s="661">
        <v>0.66666666666666663</v>
      </c>
      <c r="L195" s="661">
        <v>650</v>
      </c>
      <c r="M195" s="664">
        <v>4</v>
      </c>
      <c r="N195" s="664">
        <v>2604</v>
      </c>
      <c r="O195" s="677">
        <v>1.3353846153846154</v>
      </c>
      <c r="P195" s="665">
        <v>651</v>
      </c>
    </row>
    <row r="196" spans="1:16" ht="14.4" customHeight="1" x14ac:dyDescent="0.3">
      <c r="A196" s="660" t="s">
        <v>5408</v>
      </c>
      <c r="B196" s="661" t="s">
        <v>5328</v>
      </c>
      <c r="C196" s="661" t="s">
        <v>5509</v>
      </c>
      <c r="D196" s="661" t="s">
        <v>5510</v>
      </c>
      <c r="E196" s="664">
        <v>11</v>
      </c>
      <c r="F196" s="664">
        <v>6446</v>
      </c>
      <c r="G196" s="661">
        <v>1</v>
      </c>
      <c r="H196" s="661">
        <v>586</v>
      </c>
      <c r="I196" s="664">
        <v>19</v>
      </c>
      <c r="J196" s="664">
        <v>11134</v>
      </c>
      <c r="K196" s="661">
        <v>1.7272727272727273</v>
      </c>
      <c r="L196" s="661">
        <v>586</v>
      </c>
      <c r="M196" s="664">
        <v>26</v>
      </c>
      <c r="N196" s="664">
        <v>15262</v>
      </c>
      <c r="O196" s="677">
        <v>2.3676698727893268</v>
      </c>
      <c r="P196" s="665">
        <v>587</v>
      </c>
    </row>
    <row r="197" spans="1:16" ht="14.4" customHeight="1" x14ac:dyDescent="0.3">
      <c r="A197" s="660" t="s">
        <v>5408</v>
      </c>
      <c r="B197" s="661" t="s">
        <v>5328</v>
      </c>
      <c r="C197" s="661" t="s">
        <v>5511</v>
      </c>
      <c r="D197" s="661" t="s">
        <v>5512</v>
      </c>
      <c r="E197" s="664">
        <v>25</v>
      </c>
      <c r="F197" s="664">
        <v>9625</v>
      </c>
      <c r="G197" s="661">
        <v>1</v>
      </c>
      <c r="H197" s="661">
        <v>385</v>
      </c>
      <c r="I197" s="664">
        <v>24</v>
      </c>
      <c r="J197" s="664">
        <v>9240</v>
      </c>
      <c r="K197" s="661">
        <v>0.96</v>
      </c>
      <c r="L197" s="661">
        <v>385</v>
      </c>
      <c r="M197" s="664">
        <v>13</v>
      </c>
      <c r="N197" s="664">
        <v>5018</v>
      </c>
      <c r="O197" s="677">
        <v>0.52135064935064934</v>
      </c>
      <c r="P197" s="665">
        <v>386</v>
      </c>
    </row>
    <row r="198" spans="1:16" ht="14.4" customHeight="1" x14ac:dyDescent="0.3">
      <c r="A198" s="660" t="s">
        <v>5408</v>
      </c>
      <c r="B198" s="661" t="s">
        <v>5328</v>
      </c>
      <c r="C198" s="661" t="s">
        <v>5513</v>
      </c>
      <c r="D198" s="661" t="s">
        <v>5514</v>
      </c>
      <c r="E198" s="664">
        <v>10</v>
      </c>
      <c r="F198" s="664">
        <v>880</v>
      </c>
      <c r="G198" s="661">
        <v>1</v>
      </c>
      <c r="H198" s="661">
        <v>88</v>
      </c>
      <c r="I198" s="664"/>
      <c r="J198" s="664"/>
      <c r="K198" s="661"/>
      <c r="L198" s="661"/>
      <c r="M198" s="664"/>
      <c r="N198" s="664"/>
      <c r="O198" s="677"/>
      <c r="P198" s="665"/>
    </row>
    <row r="199" spans="1:16" ht="14.4" customHeight="1" x14ac:dyDescent="0.3">
      <c r="A199" s="660" t="s">
        <v>5408</v>
      </c>
      <c r="B199" s="661" t="s">
        <v>5328</v>
      </c>
      <c r="C199" s="661" t="s">
        <v>5515</v>
      </c>
      <c r="D199" s="661" t="s">
        <v>5516</v>
      </c>
      <c r="E199" s="664"/>
      <c r="F199" s="664"/>
      <c r="G199" s="661"/>
      <c r="H199" s="661"/>
      <c r="I199" s="664">
        <v>2</v>
      </c>
      <c r="J199" s="664">
        <v>830</v>
      </c>
      <c r="K199" s="661"/>
      <c r="L199" s="661">
        <v>415</v>
      </c>
      <c r="M199" s="664">
        <v>1</v>
      </c>
      <c r="N199" s="664">
        <v>416</v>
      </c>
      <c r="O199" s="677"/>
      <c r="P199" s="665">
        <v>416</v>
      </c>
    </row>
    <row r="200" spans="1:16" ht="14.4" customHeight="1" x14ac:dyDescent="0.3">
      <c r="A200" s="660" t="s">
        <v>5408</v>
      </c>
      <c r="B200" s="661" t="s">
        <v>5328</v>
      </c>
      <c r="C200" s="661" t="s">
        <v>5517</v>
      </c>
      <c r="D200" s="661" t="s">
        <v>5518</v>
      </c>
      <c r="E200" s="664">
        <v>7</v>
      </c>
      <c r="F200" s="664">
        <v>1148</v>
      </c>
      <c r="G200" s="661">
        <v>1</v>
      </c>
      <c r="H200" s="661">
        <v>164</v>
      </c>
      <c r="I200" s="664">
        <v>10</v>
      </c>
      <c r="J200" s="664">
        <v>1640</v>
      </c>
      <c r="K200" s="661">
        <v>1.4285714285714286</v>
      </c>
      <c r="L200" s="661">
        <v>164</v>
      </c>
      <c r="M200" s="664">
        <v>3</v>
      </c>
      <c r="N200" s="664">
        <v>498</v>
      </c>
      <c r="O200" s="677">
        <v>0.43379790940766549</v>
      </c>
      <c r="P200" s="665">
        <v>166</v>
      </c>
    </row>
    <row r="201" spans="1:16" ht="14.4" customHeight="1" x14ac:dyDescent="0.3">
      <c r="A201" s="660" t="s">
        <v>5408</v>
      </c>
      <c r="B201" s="661" t="s">
        <v>5328</v>
      </c>
      <c r="C201" s="661" t="s">
        <v>1024</v>
      </c>
      <c r="D201" s="661" t="s">
        <v>5519</v>
      </c>
      <c r="E201" s="664"/>
      <c r="F201" s="664"/>
      <c r="G201" s="661"/>
      <c r="H201" s="661"/>
      <c r="I201" s="664">
        <v>186</v>
      </c>
      <c r="J201" s="664">
        <v>146010</v>
      </c>
      <c r="K201" s="661"/>
      <c r="L201" s="661">
        <v>785</v>
      </c>
      <c r="M201" s="664">
        <v>156</v>
      </c>
      <c r="N201" s="664">
        <v>122616</v>
      </c>
      <c r="O201" s="677"/>
      <c r="P201" s="665">
        <v>786</v>
      </c>
    </row>
    <row r="202" spans="1:16" ht="14.4" customHeight="1" x14ac:dyDescent="0.3">
      <c r="A202" s="660" t="s">
        <v>5408</v>
      </c>
      <c r="B202" s="661" t="s">
        <v>5328</v>
      </c>
      <c r="C202" s="661" t="s">
        <v>5520</v>
      </c>
      <c r="D202" s="661" t="s">
        <v>5521</v>
      </c>
      <c r="E202" s="664"/>
      <c r="F202" s="664"/>
      <c r="G202" s="661"/>
      <c r="H202" s="661"/>
      <c r="I202" s="664">
        <v>12</v>
      </c>
      <c r="J202" s="664">
        <v>2652</v>
      </c>
      <c r="K202" s="661"/>
      <c r="L202" s="661">
        <v>221</v>
      </c>
      <c r="M202" s="664">
        <v>23</v>
      </c>
      <c r="N202" s="664">
        <v>5106</v>
      </c>
      <c r="O202" s="677"/>
      <c r="P202" s="665">
        <v>222</v>
      </c>
    </row>
    <row r="203" spans="1:16" ht="14.4" customHeight="1" x14ac:dyDescent="0.3">
      <c r="A203" s="660" t="s">
        <v>5408</v>
      </c>
      <c r="B203" s="661" t="s">
        <v>5328</v>
      </c>
      <c r="C203" s="661" t="s">
        <v>5522</v>
      </c>
      <c r="D203" s="661" t="s">
        <v>5523</v>
      </c>
      <c r="E203" s="664">
        <v>1</v>
      </c>
      <c r="F203" s="664">
        <v>564</v>
      </c>
      <c r="G203" s="661">
        <v>1</v>
      </c>
      <c r="H203" s="661">
        <v>564</v>
      </c>
      <c r="I203" s="664">
        <v>2</v>
      </c>
      <c r="J203" s="664">
        <v>1128</v>
      </c>
      <c r="K203" s="661">
        <v>2</v>
      </c>
      <c r="L203" s="661">
        <v>564</v>
      </c>
      <c r="M203" s="664">
        <v>2</v>
      </c>
      <c r="N203" s="664">
        <v>1130</v>
      </c>
      <c r="O203" s="677">
        <v>2.0035460992907801</v>
      </c>
      <c r="P203" s="665">
        <v>565</v>
      </c>
    </row>
    <row r="204" spans="1:16" ht="14.4" customHeight="1" x14ac:dyDescent="0.3">
      <c r="A204" s="660" t="s">
        <v>5408</v>
      </c>
      <c r="B204" s="661" t="s">
        <v>5328</v>
      </c>
      <c r="C204" s="661" t="s">
        <v>5524</v>
      </c>
      <c r="D204" s="661" t="s">
        <v>5525</v>
      </c>
      <c r="E204" s="664">
        <v>45</v>
      </c>
      <c r="F204" s="664">
        <v>41175</v>
      </c>
      <c r="G204" s="661">
        <v>1</v>
      </c>
      <c r="H204" s="661">
        <v>915</v>
      </c>
      <c r="I204" s="664">
        <v>41</v>
      </c>
      <c r="J204" s="664">
        <v>37515</v>
      </c>
      <c r="K204" s="661">
        <v>0.91111111111111109</v>
      </c>
      <c r="L204" s="661">
        <v>915</v>
      </c>
      <c r="M204" s="664"/>
      <c r="N204" s="664"/>
      <c r="O204" s="677"/>
      <c r="P204" s="665"/>
    </row>
    <row r="205" spans="1:16" ht="14.4" customHeight="1" x14ac:dyDescent="0.3">
      <c r="A205" s="660" t="s">
        <v>5408</v>
      </c>
      <c r="B205" s="661" t="s">
        <v>5328</v>
      </c>
      <c r="C205" s="661" t="s">
        <v>5526</v>
      </c>
      <c r="D205" s="661" t="s">
        <v>5527</v>
      </c>
      <c r="E205" s="664">
        <v>45</v>
      </c>
      <c r="F205" s="664">
        <v>40140</v>
      </c>
      <c r="G205" s="661">
        <v>1</v>
      </c>
      <c r="H205" s="661">
        <v>892</v>
      </c>
      <c r="I205" s="664">
        <v>41</v>
      </c>
      <c r="J205" s="664">
        <v>36572</v>
      </c>
      <c r="K205" s="661">
        <v>0.91111111111111109</v>
      </c>
      <c r="L205" s="661">
        <v>892</v>
      </c>
      <c r="M205" s="664"/>
      <c r="N205" s="664"/>
      <c r="O205" s="677"/>
      <c r="P205" s="665"/>
    </row>
    <row r="206" spans="1:16" ht="14.4" customHeight="1" x14ac:dyDescent="0.3">
      <c r="A206" s="660" t="s">
        <v>5408</v>
      </c>
      <c r="B206" s="661" t="s">
        <v>5328</v>
      </c>
      <c r="C206" s="661" t="s">
        <v>5528</v>
      </c>
      <c r="D206" s="661" t="s">
        <v>5529</v>
      </c>
      <c r="E206" s="664"/>
      <c r="F206" s="664"/>
      <c r="G206" s="661"/>
      <c r="H206" s="661"/>
      <c r="I206" s="664">
        <v>1</v>
      </c>
      <c r="J206" s="664">
        <v>1488</v>
      </c>
      <c r="K206" s="661"/>
      <c r="L206" s="661">
        <v>1488</v>
      </c>
      <c r="M206" s="664"/>
      <c r="N206" s="664"/>
      <c r="O206" s="677"/>
      <c r="P206" s="665"/>
    </row>
    <row r="207" spans="1:16" ht="14.4" customHeight="1" x14ac:dyDescent="0.3">
      <c r="A207" s="660" t="s">
        <v>5408</v>
      </c>
      <c r="B207" s="661" t="s">
        <v>5328</v>
      </c>
      <c r="C207" s="661" t="s">
        <v>5530</v>
      </c>
      <c r="D207" s="661" t="s">
        <v>5531</v>
      </c>
      <c r="E207" s="664">
        <v>3</v>
      </c>
      <c r="F207" s="664">
        <v>1032</v>
      </c>
      <c r="G207" s="661">
        <v>1</v>
      </c>
      <c r="H207" s="661">
        <v>344</v>
      </c>
      <c r="I207" s="664">
        <v>9</v>
      </c>
      <c r="J207" s="664">
        <v>3096</v>
      </c>
      <c r="K207" s="661">
        <v>3</v>
      </c>
      <c r="L207" s="661">
        <v>344</v>
      </c>
      <c r="M207" s="664">
        <v>4</v>
      </c>
      <c r="N207" s="664">
        <v>1380</v>
      </c>
      <c r="O207" s="677">
        <v>1.3372093023255813</v>
      </c>
      <c r="P207" s="665">
        <v>345</v>
      </c>
    </row>
    <row r="208" spans="1:16" ht="14.4" customHeight="1" x14ac:dyDescent="0.3">
      <c r="A208" s="660" t="s">
        <v>5408</v>
      </c>
      <c r="B208" s="661" t="s">
        <v>5328</v>
      </c>
      <c r="C208" s="661" t="s">
        <v>5532</v>
      </c>
      <c r="D208" s="661" t="s">
        <v>5533</v>
      </c>
      <c r="E208" s="664">
        <v>3</v>
      </c>
      <c r="F208" s="664">
        <v>258</v>
      </c>
      <c r="G208" s="661">
        <v>1</v>
      </c>
      <c r="H208" s="661">
        <v>86</v>
      </c>
      <c r="I208" s="664">
        <v>2</v>
      </c>
      <c r="J208" s="664">
        <v>172</v>
      </c>
      <c r="K208" s="661">
        <v>0.66666666666666663</v>
      </c>
      <c r="L208" s="661">
        <v>86</v>
      </c>
      <c r="M208" s="664">
        <v>7</v>
      </c>
      <c r="N208" s="664">
        <v>623</v>
      </c>
      <c r="O208" s="677">
        <v>2.4147286821705425</v>
      </c>
      <c r="P208" s="665">
        <v>89</v>
      </c>
    </row>
    <row r="209" spans="1:16" ht="14.4" customHeight="1" x14ac:dyDescent="0.3">
      <c r="A209" s="660" t="s">
        <v>5408</v>
      </c>
      <c r="B209" s="661" t="s">
        <v>5328</v>
      </c>
      <c r="C209" s="661" t="s">
        <v>5534</v>
      </c>
      <c r="D209" s="661" t="s">
        <v>5535</v>
      </c>
      <c r="E209" s="664">
        <v>2</v>
      </c>
      <c r="F209" s="664">
        <v>830</v>
      </c>
      <c r="G209" s="661">
        <v>1</v>
      </c>
      <c r="H209" s="661">
        <v>415</v>
      </c>
      <c r="I209" s="664">
        <v>12</v>
      </c>
      <c r="J209" s="664">
        <v>4980</v>
      </c>
      <c r="K209" s="661">
        <v>6</v>
      </c>
      <c r="L209" s="661">
        <v>415</v>
      </c>
      <c r="M209" s="664">
        <v>4</v>
      </c>
      <c r="N209" s="664">
        <v>1672</v>
      </c>
      <c r="O209" s="677">
        <v>2.0144578313253012</v>
      </c>
      <c r="P209" s="665">
        <v>418</v>
      </c>
    </row>
    <row r="210" spans="1:16" ht="14.4" customHeight="1" thickBot="1" x14ac:dyDescent="0.35">
      <c r="A210" s="666" t="s">
        <v>5408</v>
      </c>
      <c r="B210" s="667" t="s">
        <v>5328</v>
      </c>
      <c r="C210" s="667" t="s">
        <v>5536</v>
      </c>
      <c r="D210" s="667" t="s">
        <v>5537</v>
      </c>
      <c r="E210" s="670"/>
      <c r="F210" s="670"/>
      <c r="G210" s="667"/>
      <c r="H210" s="667"/>
      <c r="I210" s="670">
        <v>4</v>
      </c>
      <c r="J210" s="670">
        <v>208</v>
      </c>
      <c r="K210" s="667"/>
      <c r="L210" s="667">
        <v>52</v>
      </c>
      <c r="M210" s="670"/>
      <c r="N210" s="670"/>
      <c r="O210" s="678"/>
      <c r="P210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16138367</v>
      </c>
      <c r="C3" s="352">
        <f t="shared" ref="C3:R3" si="0">SUBTOTAL(9,C6:C1048576)</f>
        <v>27</v>
      </c>
      <c r="D3" s="352">
        <f t="shared" si="0"/>
        <v>18790474</v>
      </c>
      <c r="E3" s="352">
        <f t="shared" si="0"/>
        <v>33.423200432031507</v>
      </c>
      <c r="F3" s="352">
        <f t="shared" si="0"/>
        <v>13848645</v>
      </c>
      <c r="G3" s="355">
        <f>IF(B3&lt;&gt;0,F3/B3,"")</f>
        <v>0.85811934999371375</v>
      </c>
      <c r="H3" s="351">
        <f t="shared" si="0"/>
        <v>3143544.3999999994</v>
      </c>
      <c r="I3" s="352">
        <f t="shared" si="0"/>
        <v>1</v>
      </c>
      <c r="J3" s="352">
        <f t="shared" si="0"/>
        <v>3659591.9099999974</v>
      </c>
      <c r="K3" s="352">
        <f t="shared" si="0"/>
        <v>1.1550832493410934</v>
      </c>
      <c r="L3" s="352">
        <f t="shared" si="0"/>
        <v>3646591.0300000003</v>
      </c>
      <c r="M3" s="353">
        <f>IF(H3&lt;&gt;0,L3/H3,"")</f>
        <v>1.1600252981952477</v>
      </c>
      <c r="N3" s="354">
        <f t="shared" si="0"/>
        <v>3352153.7699999996</v>
      </c>
      <c r="O3" s="352">
        <f t="shared" si="0"/>
        <v>1</v>
      </c>
      <c r="P3" s="352">
        <f t="shared" si="0"/>
        <v>3696163.84</v>
      </c>
      <c r="Q3" s="352">
        <f t="shared" si="0"/>
        <v>1.1026235947404048</v>
      </c>
      <c r="R3" s="352">
        <f t="shared" si="0"/>
        <v>1924417.3399999999</v>
      </c>
      <c r="S3" s="353">
        <f>IF(N3&lt;&gt;0,R3/N3,"")</f>
        <v>0.57408384938140833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5539</v>
      </c>
      <c r="B6" s="787">
        <v>334138</v>
      </c>
      <c r="C6" s="734">
        <v>1</v>
      </c>
      <c r="D6" s="787">
        <v>213926</v>
      </c>
      <c r="E6" s="734">
        <v>0.64023247879618606</v>
      </c>
      <c r="F6" s="787">
        <v>470317</v>
      </c>
      <c r="G6" s="739">
        <v>1.4075531666556931</v>
      </c>
      <c r="H6" s="787"/>
      <c r="I6" s="734"/>
      <c r="J6" s="787"/>
      <c r="K6" s="734"/>
      <c r="L6" s="787">
        <v>1130.2</v>
      </c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5540</v>
      </c>
      <c r="B7" s="788">
        <v>164234</v>
      </c>
      <c r="C7" s="661">
        <v>1</v>
      </c>
      <c r="D7" s="788">
        <v>115222</v>
      </c>
      <c r="E7" s="661">
        <v>0.70157214705846538</v>
      </c>
      <c r="F7" s="788">
        <v>153421</v>
      </c>
      <c r="G7" s="677">
        <v>0.93416101416271902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5541</v>
      </c>
      <c r="B8" s="788">
        <v>1110536</v>
      </c>
      <c r="C8" s="661">
        <v>1</v>
      </c>
      <c r="D8" s="788">
        <v>1257997</v>
      </c>
      <c r="E8" s="661">
        <v>1.13278362880627</v>
      </c>
      <c r="F8" s="788">
        <v>411731</v>
      </c>
      <c r="G8" s="677">
        <v>0.37074980009652997</v>
      </c>
      <c r="H8" s="788"/>
      <c r="I8" s="661"/>
      <c r="J8" s="788"/>
      <c r="K8" s="661"/>
      <c r="L8" s="788">
        <v>5891.3</v>
      </c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5542</v>
      </c>
      <c r="B9" s="788">
        <v>41199</v>
      </c>
      <c r="C9" s="661">
        <v>1</v>
      </c>
      <c r="D9" s="788">
        <v>215408</v>
      </c>
      <c r="E9" s="661">
        <v>5.2284764193305664</v>
      </c>
      <c r="F9" s="788">
        <v>86757</v>
      </c>
      <c r="G9" s="677">
        <v>2.1058035389208474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5543</v>
      </c>
      <c r="B10" s="788">
        <v>85738</v>
      </c>
      <c r="C10" s="661">
        <v>1</v>
      </c>
      <c r="D10" s="788">
        <v>29244</v>
      </c>
      <c r="E10" s="661">
        <v>0.34108563297487693</v>
      </c>
      <c r="F10" s="788">
        <v>23367</v>
      </c>
      <c r="G10" s="677">
        <v>0.27253959737805872</v>
      </c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5544</v>
      </c>
      <c r="B11" s="788">
        <v>31969</v>
      </c>
      <c r="C11" s="661">
        <v>1</v>
      </c>
      <c r="D11" s="788">
        <v>24038</v>
      </c>
      <c r="E11" s="661">
        <v>0.75191591854609152</v>
      </c>
      <c r="F11" s="788">
        <v>29540</v>
      </c>
      <c r="G11" s="677">
        <v>0.92402014451499892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5545</v>
      </c>
      <c r="B12" s="788">
        <v>81965</v>
      </c>
      <c r="C12" s="661">
        <v>1</v>
      </c>
      <c r="D12" s="788">
        <v>65139</v>
      </c>
      <c r="E12" s="661">
        <v>0.79471725736594889</v>
      </c>
      <c r="F12" s="788">
        <v>122244</v>
      </c>
      <c r="G12" s="677">
        <v>1.491417068260843</v>
      </c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5546</v>
      </c>
      <c r="B13" s="788">
        <v>96425</v>
      </c>
      <c r="C13" s="661">
        <v>1</v>
      </c>
      <c r="D13" s="788">
        <v>97625</v>
      </c>
      <c r="E13" s="661">
        <v>1.0124449053668654</v>
      </c>
      <c r="F13" s="788">
        <v>94842</v>
      </c>
      <c r="G13" s="677">
        <v>0.98358309567020996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5547</v>
      </c>
      <c r="B14" s="788">
        <v>14590</v>
      </c>
      <c r="C14" s="661">
        <v>1</v>
      </c>
      <c r="D14" s="788">
        <v>26587</v>
      </c>
      <c r="E14" s="661">
        <v>1.8222755311857437</v>
      </c>
      <c r="F14" s="788">
        <v>47906</v>
      </c>
      <c r="G14" s="677">
        <v>3.2834818368745715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5548</v>
      </c>
      <c r="B15" s="788">
        <v>238137</v>
      </c>
      <c r="C15" s="661">
        <v>1</v>
      </c>
      <c r="D15" s="788">
        <v>344661</v>
      </c>
      <c r="E15" s="661">
        <v>1.4473223396616233</v>
      </c>
      <c r="F15" s="788">
        <v>424515</v>
      </c>
      <c r="G15" s="677">
        <v>1.7826503231333224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5549</v>
      </c>
      <c r="B16" s="788">
        <v>41447</v>
      </c>
      <c r="C16" s="661">
        <v>1</v>
      </c>
      <c r="D16" s="788">
        <v>17972</v>
      </c>
      <c r="E16" s="661">
        <v>0.43361401307694164</v>
      </c>
      <c r="F16" s="788">
        <v>17241</v>
      </c>
      <c r="G16" s="677">
        <v>0.41597703090694138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5550</v>
      </c>
      <c r="B17" s="788">
        <v>25227</v>
      </c>
      <c r="C17" s="661">
        <v>1</v>
      </c>
      <c r="D17" s="788">
        <v>19882</v>
      </c>
      <c r="E17" s="661">
        <v>0.78812383557299714</v>
      </c>
      <c r="F17" s="788">
        <v>46627</v>
      </c>
      <c r="G17" s="677">
        <v>1.8482974590716297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5551</v>
      </c>
      <c r="B18" s="788">
        <v>12302</v>
      </c>
      <c r="C18" s="661">
        <v>1</v>
      </c>
      <c r="D18" s="788">
        <v>11176</v>
      </c>
      <c r="E18" s="661">
        <v>0.9084701674524468</v>
      </c>
      <c r="F18" s="788">
        <v>10011</v>
      </c>
      <c r="G18" s="677">
        <v>0.81377011867988946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5552</v>
      </c>
      <c r="B19" s="788">
        <v>5276</v>
      </c>
      <c r="C19" s="661">
        <v>1</v>
      </c>
      <c r="D19" s="788">
        <v>6075</v>
      </c>
      <c r="E19" s="661">
        <v>1.1514404852160727</v>
      </c>
      <c r="F19" s="788">
        <v>48721</v>
      </c>
      <c r="G19" s="677">
        <v>9.2344579226686889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5553</v>
      </c>
      <c r="B20" s="788">
        <v>111902</v>
      </c>
      <c r="C20" s="661">
        <v>1</v>
      </c>
      <c r="D20" s="788">
        <v>210285</v>
      </c>
      <c r="E20" s="661">
        <v>1.8791889331736698</v>
      </c>
      <c r="F20" s="788">
        <v>153106</v>
      </c>
      <c r="G20" s="677">
        <v>1.3682150453075013</v>
      </c>
      <c r="H20" s="788"/>
      <c r="I20" s="661"/>
      <c r="J20" s="788">
        <v>2179.1999999999998</v>
      </c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5554</v>
      </c>
      <c r="B21" s="788">
        <v>164343</v>
      </c>
      <c r="C21" s="661">
        <v>1</v>
      </c>
      <c r="D21" s="788">
        <v>252765</v>
      </c>
      <c r="E21" s="661">
        <v>1.5380332597068327</v>
      </c>
      <c r="F21" s="788">
        <v>195526</v>
      </c>
      <c r="G21" s="677">
        <v>1.1897434025179046</v>
      </c>
      <c r="H21" s="788"/>
      <c r="I21" s="661"/>
      <c r="J21" s="788"/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5555</v>
      </c>
      <c r="B22" s="788">
        <v>11394</v>
      </c>
      <c r="C22" s="661">
        <v>1</v>
      </c>
      <c r="D22" s="788">
        <v>14069</v>
      </c>
      <c r="E22" s="661">
        <v>1.2347726873793226</v>
      </c>
      <c r="F22" s="788">
        <v>12855</v>
      </c>
      <c r="G22" s="677">
        <v>1.1282253817798842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5556</v>
      </c>
      <c r="B23" s="788">
        <v>17331</v>
      </c>
      <c r="C23" s="661">
        <v>1</v>
      </c>
      <c r="D23" s="788">
        <v>15248</v>
      </c>
      <c r="E23" s="661">
        <v>0.87981074375396684</v>
      </c>
      <c r="F23" s="788">
        <v>13059</v>
      </c>
      <c r="G23" s="677">
        <v>0.75350527955686342</v>
      </c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5557</v>
      </c>
      <c r="B24" s="788">
        <v>169117</v>
      </c>
      <c r="C24" s="661">
        <v>1</v>
      </c>
      <c r="D24" s="788">
        <v>168101</v>
      </c>
      <c r="E24" s="661">
        <v>0.99399232484019939</v>
      </c>
      <c r="F24" s="788">
        <v>166976</v>
      </c>
      <c r="G24" s="677">
        <v>0.98734012547526273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5558</v>
      </c>
      <c r="B25" s="788">
        <v>3277</v>
      </c>
      <c r="C25" s="661">
        <v>1</v>
      </c>
      <c r="D25" s="788">
        <v>3407</v>
      </c>
      <c r="E25" s="661">
        <v>1.0396704302715898</v>
      </c>
      <c r="F25" s="788">
        <v>3230</v>
      </c>
      <c r="G25" s="677">
        <v>0.98565761367104054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5559</v>
      </c>
      <c r="B26" s="788">
        <v>5788</v>
      </c>
      <c r="C26" s="661">
        <v>1</v>
      </c>
      <c r="D26" s="788">
        <v>7954</v>
      </c>
      <c r="E26" s="661">
        <v>1.3742225293711126</v>
      </c>
      <c r="F26" s="788">
        <v>3607</v>
      </c>
      <c r="G26" s="677">
        <v>0.62318590186592948</v>
      </c>
      <c r="H26" s="788"/>
      <c r="I26" s="661"/>
      <c r="J26" s="788">
        <v>26357.230000000003</v>
      </c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5560</v>
      </c>
      <c r="B27" s="788">
        <v>9161</v>
      </c>
      <c r="C27" s="661">
        <v>1</v>
      </c>
      <c r="D27" s="788">
        <v>8070</v>
      </c>
      <c r="E27" s="661">
        <v>0.88090819779500051</v>
      </c>
      <c r="F27" s="788">
        <v>4604</v>
      </c>
      <c r="G27" s="677">
        <v>0.50256522213732124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5561</v>
      </c>
      <c r="B28" s="788">
        <v>19816</v>
      </c>
      <c r="C28" s="661">
        <v>1</v>
      </c>
      <c r="D28" s="788">
        <v>38781</v>
      </c>
      <c r="E28" s="661">
        <v>1.95705490512717</v>
      </c>
      <c r="F28" s="788">
        <v>21658</v>
      </c>
      <c r="G28" s="677">
        <v>1.0929551877270893</v>
      </c>
      <c r="H28" s="788"/>
      <c r="I28" s="661"/>
      <c r="J28" s="788"/>
      <c r="K28" s="661"/>
      <c r="L28" s="788"/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5562</v>
      </c>
      <c r="B29" s="788">
        <v>68841</v>
      </c>
      <c r="C29" s="661">
        <v>1</v>
      </c>
      <c r="D29" s="788">
        <v>65543</v>
      </c>
      <c r="E29" s="661">
        <v>0.95209250301419213</v>
      </c>
      <c r="F29" s="788">
        <v>86736</v>
      </c>
      <c r="G29" s="677">
        <v>1.2599468340088029</v>
      </c>
      <c r="H29" s="788"/>
      <c r="I29" s="661"/>
      <c r="J29" s="788"/>
      <c r="K29" s="661"/>
      <c r="L29" s="788">
        <v>1049</v>
      </c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2859</v>
      </c>
      <c r="B30" s="788">
        <v>13163598</v>
      </c>
      <c r="C30" s="661">
        <v>1</v>
      </c>
      <c r="D30" s="788">
        <v>15430387</v>
      </c>
      <c r="E30" s="661">
        <v>1.1722013236806532</v>
      </c>
      <c r="F30" s="788">
        <v>11078051</v>
      </c>
      <c r="G30" s="677">
        <v>0.84156710042345562</v>
      </c>
      <c r="H30" s="788">
        <v>3143544.3999999994</v>
      </c>
      <c r="I30" s="661">
        <v>1</v>
      </c>
      <c r="J30" s="788">
        <v>3631055.4799999972</v>
      </c>
      <c r="K30" s="661">
        <v>1.1550832493410934</v>
      </c>
      <c r="L30" s="788">
        <v>3638520.5300000003</v>
      </c>
      <c r="M30" s="677">
        <v>1.1574579732355621</v>
      </c>
      <c r="N30" s="788">
        <v>3352153.7699999996</v>
      </c>
      <c r="O30" s="661">
        <v>1</v>
      </c>
      <c r="P30" s="788">
        <v>3696163.84</v>
      </c>
      <c r="Q30" s="661">
        <v>1.1026235947404048</v>
      </c>
      <c r="R30" s="788">
        <v>1924417.3399999999</v>
      </c>
      <c r="S30" s="700">
        <v>0.57408384938140833</v>
      </c>
    </row>
    <row r="31" spans="1:19" ht="14.4" customHeight="1" x14ac:dyDescent="0.3">
      <c r="A31" s="687" t="s">
        <v>5563</v>
      </c>
      <c r="B31" s="788">
        <v>58184</v>
      </c>
      <c r="C31" s="661">
        <v>1</v>
      </c>
      <c r="D31" s="788">
        <v>68958</v>
      </c>
      <c r="E31" s="661">
        <v>1.1851711810807095</v>
      </c>
      <c r="F31" s="788">
        <v>62186</v>
      </c>
      <c r="G31" s="677">
        <v>1.068781795682662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thickBot="1" x14ac:dyDescent="0.35">
      <c r="A32" s="790" t="s">
        <v>5564</v>
      </c>
      <c r="B32" s="789">
        <v>52432</v>
      </c>
      <c r="C32" s="667">
        <v>1</v>
      </c>
      <c r="D32" s="789">
        <v>61954</v>
      </c>
      <c r="E32" s="667">
        <v>1.1816066524259994</v>
      </c>
      <c r="F32" s="789">
        <v>59811</v>
      </c>
      <c r="G32" s="678">
        <v>1.1407346658529143</v>
      </c>
      <c r="H32" s="789"/>
      <c r="I32" s="667"/>
      <c r="J32" s="789"/>
      <c r="K32" s="667"/>
      <c r="L32" s="789"/>
      <c r="M32" s="678"/>
      <c r="N32" s="789"/>
      <c r="O32" s="667"/>
      <c r="P32" s="789"/>
      <c r="Q32" s="667"/>
      <c r="R32" s="789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5737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42846.33</v>
      </c>
      <c r="G3" s="212">
        <f t="shared" si="0"/>
        <v>22634065.170000002</v>
      </c>
      <c r="H3" s="212"/>
      <c r="I3" s="212"/>
      <c r="J3" s="212">
        <f t="shared" si="0"/>
        <v>42309.590000000004</v>
      </c>
      <c r="K3" s="212">
        <f t="shared" si="0"/>
        <v>26146229.750000004</v>
      </c>
      <c r="L3" s="212"/>
      <c r="M3" s="212"/>
      <c r="N3" s="212">
        <f t="shared" si="0"/>
        <v>41160.139999999985</v>
      </c>
      <c r="O3" s="212">
        <f t="shared" si="0"/>
        <v>19419653.370000001</v>
      </c>
      <c r="P3" s="79">
        <f>IF(G3=0,0,O3/G3)</f>
        <v>0.85798345211709925</v>
      </c>
      <c r="Q3" s="213">
        <f>IF(N3=0,0,O3/N3)</f>
        <v>471.80727203551805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5565</v>
      </c>
      <c r="B6" s="734" t="s">
        <v>5199</v>
      </c>
      <c r="C6" s="734" t="s">
        <v>5321</v>
      </c>
      <c r="D6" s="734" t="s">
        <v>5322</v>
      </c>
      <c r="E6" s="734" t="s">
        <v>5323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1130.2</v>
      </c>
      <c r="P6" s="739"/>
      <c r="Q6" s="747">
        <v>565.1</v>
      </c>
    </row>
    <row r="7" spans="1:17" ht="14.4" customHeight="1" x14ac:dyDescent="0.3">
      <c r="A7" s="660" t="s">
        <v>5565</v>
      </c>
      <c r="B7" s="661" t="s">
        <v>5199</v>
      </c>
      <c r="C7" s="661" t="s">
        <v>5328</v>
      </c>
      <c r="D7" s="661" t="s">
        <v>5333</v>
      </c>
      <c r="E7" s="661" t="s">
        <v>5334</v>
      </c>
      <c r="F7" s="664">
        <v>1</v>
      </c>
      <c r="G7" s="664">
        <v>34</v>
      </c>
      <c r="H7" s="664">
        <v>1</v>
      </c>
      <c r="I7" s="664">
        <v>34</v>
      </c>
      <c r="J7" s="664"/>
      <c r="K7" s="664"/>
      <c r="L7" s="664"/>
      <c r="M7" s="664"/>
      <c r="N7" s="664">
        <v>5</v>
      </c>
      <c r="O7" s="664">
        <v>175</v>
      </c>
      <c r="P7" s="677">
        <v>5.1470588235294121</v>
      </c>
      <c r="Q7" s="665">
        <v>35</v>
      </c>
    </row>
    <row r="8" spans="1:17" ht="14.4" customHeight="1" x14ac:dyDescent="0.3">
      <c r="A8" s="660" t="s">
        <v>5565</v>
      </c>
      <c r="B8" s="661" t="s">
        <v>5199</v>
      </c>
      <c r="C8" s="661" t="s">
        <v>5328</v>
      </c>
      <c r="D8" s="661" t="s">
        <v>5337</v>
      </c>
      <c r="E8" s="661" t="s">
        <v>5338</v>
      </c>
      <c r="F8" s="664"/>
      <c r="G8" s="664"/>
      <c r="H8" s="664"/>
      <c r="I8" s="664"/>
      <c r="J8" s="664"/>
      <c r="K8" s="664"/>
      <c r="L8" s="664"/>
      <c r="M8" s="664"/>
      <c r="N8" s="664">
        <v>2</v>
      </c>
      <c r="O8" s="664">
        <v>330</v>
      </c>
      <c r="P8" s="677"/>
      <c r="Q8" s="665">
        <v>165</v>
      </c>
    </row>
    <row r="9" spans="1:17" ht="14.4" customHeight="1" x14ac:dyDescent="0.3">
      <c r="A9" s="660" t="s">
        <v>5565</v>
      </c>
      <c r="B9" s="661" t="s">
        <v>5199</v>
      </c>
      <c r="C9" s="661" t="s">
        <v>5328</v>
      </c>
      <c r="D9" s="661" t="s">
        <v>5339</v>
      </c>
      <c r="E9" s="661" t="s">
        <v>5340</v>
      </c>
      <c r="F9" s="664"/>
      <c r="G9" s="664"/>
      <c r="H9" s="664"/>
      <c r="I9" s="664"/>
      <c r="J9" s="664"/>
      <c r="K9" s="664"/>
      <c r="L9" s="664"/>
      <c r="M9" s="664"/>
      <c r="N9" s="664">
        <v>2</v>
      </c>
      <c r="O9" s="664">
        <v>94</v>
      </c>
      <c r="P9" s="677"/>
      <c r="Q9" s="665">
        <v>47</v>
      </c>
    </row>
    <row r="10" spans="1:17" ht="14.4" customHeight="1" x14ac:dyDescent="0.3">
      <c r="A10" s="660" t="s">
        <v>5565</v>
      </c>
      <c r="B10" s="661" t="s">
        <v>5199</v>
      </c>
      <c r="C10" s="661" t="s">
        <v>5328</v>
      </c>
      <c r="D10" s="661" t="s">
        <v>5351</v>
      </c>
      <c r="E10" s="661" t="s">
        <v>5352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0</v>
      </c>
      <c r="P10" s="677"/>
      <c r="Q10" s="665">
        <v>0</v>
      </c>
    </row>
    <row r="11" spans="1:17" ht="14.4" customHeight="1" x14ac:dyDescent="0.3">
      <c r="A11" s="660" t="s">
        <v>5565</v>
      </c>
      <c r="B11" s="661" t="s">
        <v>5199</v>
      </c>
      <c r="C11" s="661" t="s">
        <v>5328</v>
      </c>
      <c r="D11" s="661" t="s">
        <v>5355</v>
      </c>
      <c r="E11" s="661" t="s">
        <v>5356</v>
      </c>
      <c r="F11" s="664"/>
      <c r="G11" s="664"/>
      <c r="H11" s="664"/>
      <c r="I11" s="664"/>
      <c r="J11" s="664"/>
      <c r="K11" s="664"/>
      <c r="L11" s="664"/>
      <c r="M11" s="664"/>
      <c r="N11" s="664">
        <v>2</v>
      </c>
      <c r="O11" s="664">
        <v>164</v>
      </c>
      <c r="P11" s="677"/>
      <c r="Q11" s="665">
        <v>82</v>
      </c>
    </row>
    <row r="12" spans="1:17" ht="14.4" customHeight="1" x14ac:dyDescent="0.3">
      <c r="A12" s="660" t="s">
        <v>5565</v>
      </c>
      <c r="B12" s="661" t="s">
        <v>5199</v>
      </c>
      <c r="C12" s="661" t="s">
        <v>5328</v>
      </c>
      <c r="D12" s="661" t="s">
        <v>5371</v>
      </c>
      <c r="E12" s="661" t="s">
        <v>5372</v>
      </c>
      <c r="F12" s="664">
        <v>3</v>
      </c>
      <c r="G12" s="664">
        <v>477</v>
      </c>
      <c r="H12" s="664">
        <v>1</v>
      </c>
      <c r="I12" s="664">
        <v>159</v>
      </c>
      <c r="J12" s="664"/>
      <c r="K12" s="664"/>
      <c r="L12" s="664"/>
      <c r="M12" s="664"/>
      <c r="N12" s="664">
        <v>1</v>
      </c>
      <c r="O12" s="664">
        <v>161</v>
      </c>
      <c r="P12" s="677">
        <v>0.33752620545073375</v>
      </c>
      <c r="Q12" s="665">
        <v>161</v>
      </c>
    </row>
    <row r="13" spans="1:17" ht="14.4" customHeight="1" x14ac:dyDescent="0.3">
      <c r="A13" s="660" t="s">
        <v>5565</v>
      </c>
      <c r="B13" s="661" t="s">
        <v>5199</v>
      </c>
      <c r="C13" s="661" t="s">
        <v>5328</v>
      </c>
      <c r="D13" s="661" t="s">
        <v>5379</v>
      </c>
      <c r="E13" s="661" t="s">
        <v>5380</v>
      </c>
      <c r="F13" s="664"/>
      <c r="G13" s="664"/>
      <c r="H13" s="664"/>
      <c r="I13" s="664"/>
      <c r="J13" s="664"/>
      <c r="K13" s="664"/>
      <c r="L13" s="664"/>
      <c r="M13" s="664"/>
      <c r="N13" s="664">
        <v>4</v>
      </c>
      <c r="O13" s="664">
        <v>2612</v>
      </c>
      <c r="P13" s="677"/>
      <c r="Q13" s="665">
        <v>653</v>
      </c>
    </row>
    <row r="14" spans="1:17" ht="14.4" customHeight="1" x14ac:dyDescent="0.3">
      <c r="A14" s="660" t="s">
        <v>5565</v>
      </c>
      <c r="B14" s="661" t="s">
        <v>5381</v>
      </c>
      <c r="C14" s="661" t="s">
        <v>5328</v>
      </c>
      <c r="D14" s="661" t="s">
        <v>5382</v>
      </c>
      <c r="E14" s="661" t="s">
        <v>5383</v>
      </c>
      <c r="F14" s="664"/>
      <c r="G14" s="664"/>
      <c r="H14" s="664"/>
      <c r="I14" s="664"/>
      <c r="J14" s="664"/>
      <c r="K14" s="664"/>
      <c r="L14" s="664"/>
      <c r="M14" s="664"/>
      <c r="N14" s="664">
        <v>5</v>
      </c>
      <c r="O14" s="664">
        <v>4610</v>
      </c>
      <c r="P14" s="677"/>
      <c r="Q14" s="665">
        <v>922</v>
      </c>
    </row>
    <row r="15" spans="1:17" ht="14.4" customHeight="1" x14ac:dyDescent="0.3">
      <c r="A15" s="660" t="s">
        <v>5565</v>
      </c>
      <c r="B15" s="661" t="s">
        <v>5381</v>
      </c>
      <c r="C15" s="661" t="s">
        <v>5328</v>
      </c>
      <c r="D15" s="661" t="s">
        <v>5388</v>
      </c>
      <c r="E15" s="661" t="s">
        <v>5389</v>
      </c>
      <c r="F15" s="664">
        <v>34</v>
      </c>
      <c r="G15" s="664">
        <v>782</v>
      </c>
      <c r="H15" s="664">
        <v>1</v>
      </c>
      <c r="I15" s="664">
        <v>23</v>
      </c>
      <c r="J15" s="664">
        <v>4</v>
      </c>
      <c r="K15" s="664">
        <v>92</v>
      </c>
      <c r="L15" s="664">
        <v>0.11764705882352941</v>
      </c>
      <c r="M15" s="664">
        <v>23</v>
      </c>
      <c r="N15" s="664">
        <v>28</v>
      </c>
      <c r="O15" s="664">
        <v>644</v>
      </c>
      <c r="P15" s="677">
        <v>0.82352941176470584</v>
      </c>
      <c r="Q15" s="665">
        <v>23</v>
      </c>
    </row>
    <row r="16" spans="1:17" ht="14.4" customHeight="1" x14ac:dyDescent="0.3">
      <c r="A16" s="660" t="s">
        <v>5565</v>
      </c>
      <c r="B16" s="661" t="s">
        <v>5381</v>
      </c>
      <c r="C16" s="661" t="s">
        <v>5328</v>
      </c>
      <c r="D16" s="661" t="s">
        <v>5390</v>
      </c>
      <c r="E16" s="661" t="s">
        <v>5391</v>
      </c>
      <c r="F16" s="664">
        <v>16</v>
      </c>
      <c r="G16" s="664">
        <v>19920</v>
      </c>
      <c r="H16" s="664">
        <v>1</v>
      </c>
      <c r="I16" s="664">
        <v>1245</v>
      </c>
      <c r="J16" s="664">
        <v>2</v>
      </c>
      <c r="K16" s="664">
        <v>2490</v>
      </c>
      <c r="L16" s="664">
        <v>0.125</v>
      </c>
      <c r="M16" s="664">
        <v>1245</v>
      </c>
      <c r="N16" s="664">
        <v>18</v>
      </c>
      <c r="O16" s="664">
        <v>22824</v>
      </c>
      <c r="P16" s="677">
        <v>1.1457831325301204</v>
      </c>
      <c r="Q16" s="665">
        <v>1268</v>
      </c>
    </row>
    <row r="17" spans="1:17" ht="14.4" customHeight="1" x14ac:dyDescent="0.3">
      <c r="A17" s="660" t="s">
        <v>5565</v>
      </c>
      <c r="B17" s="661" t="s">
        <v>5381</v>
      </c>
      <c r="C17" s="661" t="s">
        <v>5328</v>
      </c>
      <c r="D17" s="661" t="s">
        <v>5394</v>
      </c>
      <c r="E17" s="661" t="s">
        <v>5395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9864</v>
      </c>
      <c r="P17" s="677"/>
      <c r="Q17" s="665">
        <v>9864</v>
      </c>
    </row>
    <row r="18" spans="1:17" ht="14.4" customHeight="1" x14ac:dyDescent="0.3">
      <c r="A18" s="660" t="s">
        <v>5565</v>
      </c>
      <c r="B18" s="661" t="s">
        <v>5381</v>
      </c>
      <c r="C18" s="661" t="s">
        <v>5328</v>
      </c>
      <c r="D18" s="661" t="s">
        <v>5396</v>
      </c>
      <c r="E18" s="661" t="s">
        <v>5397</v>
      </c>
      <c r="F18" s="664">
        <v>26</v>
      </c>
      <c r="G18" s="664">
        <v>11024</v>
      </c>
      <c r="H18" s="664">
        <v>1</v>
      </c>
      <c r="I18" s="664">
        <v>424</v>
      </c>
      <c r="J18" s="664">
        <v>3</v>
      </c>
      <c r="K18" s="664">
        <v>1272</v>
      </c>
      <c r="L18" s="664">
        <v>0.11538461538461539</v>
      </c>
      <c r="M18" s="664">
        <v>424</v>
      </c>
      <c r="N18" s="664">
        <v>21</v>
      </c>
      <c r="O18" s="664">
        <v>9072</v>
      </c>
      <c r="P18" s="677">
        <v>0.82293178519593613</v>
      </c>
      <c r="Q18" s="665">
        <v>432</v>
      </c>
    </row>
    <row r="19" spans="1:17" ht="14.4" customHeight="1" x14ac:dyDescent="0.3">
      <c r="A19" s="660" t="s">
        <v>5565</v>
      </c>
      <c r="B19" s="661" t="s">
        <v>5381</v>
      </c>
      <c r="C19" s="661" t="s">
        <v>5328</v>
      </c>
      <c r="D19" s="661" t="s">
        <v>5400</v>
      </c>
      <c r="E19" s="661" t="s">
        <v>5401</v>
      </c>
      <c r="F19" s="664">
        <v>27</v>
      </c>
      <c r="G19" s="664">
        <v>27054</v>
      </c>
      <c r="H19" s="664">
        <v>1</v>
      </c>
      <c r="I19" s="664">
        <v>1002</v>
      </c>
      <c r="J19" s="664">
        <v>3</v>
      </c>
      <c r="K19" s="664">
        <v>3006</v>
      </c>
      <c r="L19" s="664">
        <v>0.1111111111111111</v>
      </c>
      <c r="M19" s="664">
        <v>1002</v>
      </c>
      <c r="N19" s="664">
        <v>34</v>
      </c>
      <c r="O19" s="664">
        <v>34272</v>
      </c>
      <c r="P19" s="677">
        <v>1.2667997338656021</v>
      </c>
      <c r="Q19" s="665">
        <v>1008</v>
      </c>
    </row>
    <row r="20" spans="1:17" ht="14.4" customHeight="1" x14ac:dyDescent="0.3">
      <c r="A20" s="660" t="s">
        <v>5565</v>
      </c>
      <c r="B20" s="661" t="s">
        <v>5381</v>
      </c>
      <c r="C20" s="661" t="s">
        <v>5328</v>
      </c>
      <c r="D20" s="661" t="s">
        <v>5402</v>
      </c>
      <c r="E20" s="661" t="s">
        <v>5403</v>
      </c>
      <c r="F20" s="664">
        <v>8</v>
      </c>
      <c r="G20" s="664">
        <v>17864</v>
      </c>
      <c r="H20" s="664">
        <v>1</v>
      </c>
      <c r="I20" s="664">
        <v>2233</v>
      </c>
      <c r="J20" s="664">
        <v>1</v>
      </c>
      <c r="K20" s="664">
        <v>2233</v>
      </c>
      <c r="L20" s="664">
        <v>0.125</v>
      </c>
      <c r="M20" s="664">
        <v>2233</v>
      </c>
      <c r="N20" s="664">
        <v>26</v>
      </c>
      <c r="O20" s="664">
        <v>58864</v>
      </c>
      <c r="P20" s="677">
        <v>3.2951186744290193</v>
      </c>
      <c r="Q20" s="665">
        <v>2264</v>
      </c>
    </row>
    <row r="21" spans="1:17" ht="14.4" customHeight="1" x14ac:dyDescent="0.3">
      <c r="A21" s="660" t="s">
        <v>5565</v>
      </c>
      <c r="B21" s="661" t="s">
        <v>5381</v>
      </c>
      <c r="C21" s="661" t="s">
        <v>5328</v>
      </c>
      <c r="D21" s="661" t="s">
        <v>5404</v>
      </c>
      <c r="E21" s="661" t="s">
        <v>5405</v>
      </c>
      <c r="F21" s="664"/>
      <c r="G21" s="664"/>
      <c r="H21" s="664"/>
      <c r="I21" s="664"/>
      <c r="J21" s="664"/>
      <c r="K21" s="664"/>
      <c r="L21" s="664"/>
      <c r="M21" s="664"/>
      <c r="N21" s="664">
        <v>5</v>
      </c>
      <c r="O21" s="664">
        <v>1855</v>
      </c>
      <c r="P21" s="677"/>
      <c r="Q21" s="665">
        <v>371</v>
      </c>
    </row>
    <row r="22" spans="1:17" ht="14.4" customHeight="1" x14ac:dyDescent="0.3">
      <c r="A22" s="660" t="s">
        <v>5565</v>
      </c>
      <c r="B22" s="661" t="s">
        <v>5408</v>
      </c>
      <c r="C22" s="661" t="s">
        <v>5328</v>
      </c>
      <c r="D22" s="661" t="s">
        <v>5415</v>
      </c>
      <c r="E22" s="661" t="s">
        <v>5416</v>
      </c>
      <c r="F22" s="664">
        <v>19</v>
      </c>
      <c r="G22" s="664">
        <v>6650</v>
      </c>
      <c r="H22" s="664">
        <v>1</v>
      </c>
      <c r="I22" s="664">
        <v>350</v>
      </c>
      <c r="J22" s="664">
        <v>12</v>
      </c>
      <c r="K22" s="664">
        <v>4200</v>
      </c>
      <c r="L22" s="664">
        <v>0.63157894736842102</v>
      </c>
      <c r="M22" s="664">
        <v>350</v>
      </c>
      <c r="N22" s="664">
        <v>37</v>
      </c>
      <c r="O22" s="664">
        <v>12987</v>
      </c>
      <c r="P22" s="677">
        <v>1.9529323308270676</v>
      </c>
      <c r="Q22" s="665">
        <v>351</v>
      </c>
    </row>
    <row r="23" spans="1:17" ht="14.4" customHeight="1" x14ac:dyDescent="0.3">
      <c r="A23" s="660" t="s">
        <v>5565</v>
      </c>
      <c r="B23" s="661" t="s">
        <v>5408</v>
      </c>
      <c r="C23" s="661" t="s">
        <v>5328</v>
      </c>
      <c r="D23" s="661" t="s">
        <v>5419</v>
      </c>
      <c r="E23" s="661" t="s">
        <v>5420</v>
      </c>
      <c r="F23" s="664">
        <v>758</v>
      </c>
      <c r="G23" s="664">
        <v>49270</v>
      </c>
      <c r="H23" s="664">
        <v>1</v>
      </c>
      <c r="I23" s="664">
        <v>65</v>
      </c>
      <c r="J23" s="664">
        <v>724</v>
      </c>
      <c r="K23" s="664">
        <v>47060</v>
      </c>
      <c r="L23" s="664">
        <v>0.95514511873350927</v>
      </c>
      <c r="M23" s="664">
        <v>65</v>
      </c>
      <c r="N23" s="664">
        <v>884</v>
      </c>
      <c r="O23" s="664">
        <v>57460</v>
      </c>
      <c r="P23" s="677">
        <v>1.1662269129287599</v>
      </c>
      <c r="Q23" s="665">
        <v>65</v>
      </c>
    </row>
    <row r="24" spans="1:17" ht="14.4" customHeight="1" x14ac:dyDescent="0.3">
      <c r="A24" s="660" t="s">
        <v>5565</v>
      </c>
      <c r="B24" s="661" t="s">
        <v>5408</v>
      </c>
      <c r="C24" s="661" t="s">
        <v>5328</v>
      </c>
      <c r="D24" s="661" t="s">
        <v>5423</v>
      </c>
      <c r="E24" s="661" t="s">
        <v>5424</v>
      </c>
      <c r="F24" s="664">
        <v>17</v>
      </c>
      <c r="G24" s="664">
        <v>10030</v>
      </c>
      <c r="H24" s="664">
        <v>1</v>
      </c>
      <c r="I24" s="664">
        <v>590</v>
      </c>
      <c r="J24" s="664">
        <v>4</v>
      </c>
      <c r="K24" s="664">
        <v>2360</v>
      </c>
      <c r="L24" s="664">
        <v>0.23529411764705882</v>
      </c>
      <c r="M24" s="664">
        <v>590</v>
      </c>
      <c r="N24" s="664">
        <v>15</v>
      </c>
      <c r="O24" s="664">
        <v>8865</v>
      </c>
      <c r="P24" s="677">
        <v>0.88384845463609174</v>
      </c>
      <c r="Q24" s="665">
        <v>591</v>
      </c>
    </row>
    <row r="25" spans="1:17" ht="14.4" customHeight="1" x14ac:dyDescent="0.3">
      <c r="A25" s="660" t="s">
        <v>5565</v>
      </c>
      <c r="B25" s="661" t="s">
        <v>5408</v>
      </c>
      <c r="C25" s="661" t="s">
        <v>5328</v>
      </c>
      <c r="D25" s="661" t="s">
        <v>5425</v>
      </c>
      <c r="E25" s="661" t="s">
        <v>5426</v>
      </c>
      <c r="F25" s="664">
        <v>11</v>
      </c>
      <c r="G25" s="664">
        <v>6765</v>
      </c>
      <c r="H25" s="664">
        <v>1</v>
      </c>
      <c r="I25" s="664">
        <v>615</v>
      </c>
      <c r="J25" s="664">
        <v>4</v>
      </c>
      <c r="K25" s="664">
        <v>2460</v>
      </c>
      <c r="L25" s="664">
        <v>0.36363636363636365</v>
      </c>
      <c r="M25" s="664">
        <v>615</v>
      </c>
      <c r="N25" s="664">
        <v>15</v>
      </c>
      <c r="O25" s="664">
        <v>9240</v>
      </c>
      <c r="P25" s="677">
        <v>1.3658536585365855</v>
      </c>
      <c r="Q25" s="665">
        <v>616</v>
      </c>
    </row>
    <row r="26" spans="1:17" ht="14.4" customHeight="1" x14ac:dyDescent="0.3">
      <c r="A26" s="660" t="s">
        <v>5565</v>
      </c>
      <c r="B26" s="661" t="s">
        <v>5408</v>
      </c>
      <c r="C26" s="661" t="s">
        <v>5328</v>
      </c>
      <c r="D26" s="661" t="s">
        <v>5427</v>
      </c>
      <c r="E26" s="661" t="s">
        <v>5428</v>
      </c>
      <c r="F26" s="664">
        <v>11</v>
      </c>
      <c r="G26" s="664">
        <v>1639</v>
      </c>
      <c r="H26" s="664">
        <v>1</v>
      </c>
      <c r="I26" s="664">
        <v>149</v>
      </c>
      <c r="J26" s="664">
        <v>4</v>
      </c>
      <c r="K26" s="664">
        <v>596</v>
      </c>
      <c r="L26" s="664">
        <v>0.36363636363636365</v>
      </c>
      <c r="M26" s="664">
        <v>149</v>
      </c>
      <c r="N26" s="664"/>
      <c r="O26" s="664"/>
      <c r="P26" s="677"/>
      <c r="Q26" s="665"/>
    </row>
    <row r="27" spans="1:17" ht="14.4" customHeight="1" x14ac:dyDescent="0.3">
      <c r="A27" s="660" t="s">
        <v>5565</v>
      </c>
      <c r="B27" s="661" t="s">
        <v>5408</v>
      </c>
      <c r="C27" s="661" t="s">
        <v>5328</v>
      </c>
      <c r="D27" s="661" t="s">
        <v>5431</v>
      </c>
      <c r="E27" s="661" t="s">
        <v>5432</v>
      </c>
      <c r="F27" s="664">
        <v>3</v>
      </c>
      <c r="G27" s="664">
        <v>69</v>
      </c>
      <c r="H27" s="664">
        <v>1</v>
      </c>
      <c r="I27" s="664">
        <v>23</v>
      </c>
      <c r="J27" s="664">
        <v>7</v>
      </c>
      <c r="K27" s="664">
        <v>161</v>
      </c>
      <c r="L27" s="664">
        <v>2.3333333333333335</v>
      </c>
      <c r="M27" s="664">
        <v>23</v>
      </c>
      <c r="N27" s="664">
        <v>6</v>
      </c>
      <c r="O27" s="664">
        <v>144</v>
      </c>
      <c r="P27" s="677">
        <v>2.0869565217391304</v>
      </c>
      <c r="Q27" s="665">
        <v>24</v>
      </c>
    </row>
    <row r="28" spans="1:17" ht="14.4" customHeight="1" x14ac:dyDescent="0.3">
      <c r="A28" s="660" t="s">
        <v>5565</v>
      </c>
      <c r="B28" s="661" t="s">
        <v>5408</v>
      </c>
      <c r="C28" s="661" t="s">
        <v>5328</v>
      </c>
      <c r="D28" s="661" t="s">
        <v>5435</v>
      </c>
      <c r="E28" s="661" t="s">
        <v>5436</v>
      </c>
      <c r="F28" s="664">
        <v>24</v>
      </c>
      <c r="G28" s="664">
        <v>1296</v>
      </c>
      <c r="H28" s="664">
        <v>1</v>
      </c>
      <c r="I28" s="664">
        <v>54</v>
      </c>
      <c r="J28" s="664">
        <v>34</v>
      </c>
      <c r="K28" s="664">
        <v>1836</v>
      </c>
      <c r="L28" s="664">
        <v>1.4166666666666667</v>
      </c>
      <c r="M28" s="664">
        <v>54</v>
      </c>
      <c r="N28" s="664">
        <v>25</v>
      </c>
      <c r="O28" s="664">
        <v>1350</v>
      </c>
      <c r="P28" s="677">
        <v>1.0416666666666667</v>
      </c>
      <c r="Q28" s="665">
        <v>54</v>
      </c>
    </row>
    <row r="29" spans="1:17" ht="14.4" customHeight="1" x14ac:dyDescent="0.3">
      <c r="A29" s="660" t="s">
        <v>5565</v>
      </c>
      <c r="B29" s="661" t="s">
        <v>5408</v>
      </c>
      <c r="C29" s="661" t="s">
        <v>5328</v>
      </c>
      <c r="D29" s="661" t="s">
        <v>5437</v>
      </c>
      <c r="E29" s="661" t="s">
        <v>5438</v>
      </c>
      <c r="F29" s="664">
        <v>746</v>
      </c>
      <c r="G29" s="664">
        <v>57442</v>
      </c>
      <c r="H29" s="664">
        <v>1</v>
      </c>
      <c r="I29" s="664">
        <v>77</v>
      </c>
      <c r="J29" s="664">
        <v>724</v>
      </c>
      <c r="K29" s="664">
        <v>55748</v>
      </c>
      <c r="L29" s="664">
        <v>0.97050938337801607</v>
      </c>
      <c r="M29" s="664">
        <v>77</v>
      </c>
      <c r="N29" s="664">
        <v>789</v>
      </c>
      <c r="O29" s="664">
        <v>60753</v>
      </c>
      <c r="P29" s="677">
        <v>1.0576407506702412</v>
      </c>
      <c r="Q29" s="665">
        <v>77</v>
      </c>
    </row>
    <row r="30" spans="1:17" ht="14.4" customHeight="1" x14ac:dyDescent="0.3">
      <c r="A30" s="660" t="s">
        <v>5565</v>
      </c>
      <c r="B30" s="661" t="s">
        <v>5408</v>
      </c>
      <c r="C30" s="661" t="s">
        <v>5328</v>
      </c>
      <c r="D30" s="661" t="s">
        <v>5439</v>
      </c>
      <c r="E30" s="661" t="s">
        <v>5440</v>
      </c>
      <c r="F30" s="664">
        <v>1</v>
      </c>
      <c r="G30" s="664">
        <v>1629</v>
      </c>
      <c r="H30" s="664">
        <v>1</v>
      </c>
      <c r="I30" s="664">
        <v>1629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5565</v>
      </c>
      <c r="B31" s="661" t="s">
        <v>5408</v>
      </c>
      <c r="C31" s="661" t="s">
        <v>5328</v>
      </c>
      <c r="D31" s="661" t="s">
        <v>5441</v>
      </c>
      <c r="E31" s="661" t="s">
        <v>5442</v>
      </c>
      <c r="F31" s="664">
        <v>60</v>
      </c>
      <c r="G31" s="664">
        <v>1320</v>
      </c>
      <c r="H31" s="664">
        <v>1</v>
      </c>
      <c r="I31" s="664">
        <v>22</v>
      </c>
      <c r="J31" s="664">
        <v>39</v>
      </c>
      <c r="K31" s="664">
        <v>858</v>
      </c>
      <c r="L31" s="664">
        <v>0.65</v>
      </c>
      <c r="M31" s="664">
        <v>22</v>
      </c>
      <c r="N31" s="664">
        <v>68</v>
      </c>
      <c r="O31" s="664">
        <v>1564</v>
      </c>
      <c r="P31" s="677">
        <v>1.1848484848484848</v>
      </c>
      <c r="Q31" s="665">
        <v>23</v>
      </c>
    </row>
    <row r="32" spans="1:17" ht="14.4" customHeight="1" x14ac:dyDescent="0.3">
      <c r="A32" s="660" t="s">
        <v>5565</v>
      </c>
      <c r="B32" s="661" t="s">
        <v>5408</v>
      </c>
      <c r="C32" s="661" t="s">
        <v>5328</v>
      </c>
      <c r="D32" s="661" t="s">
        <v>5449</v>
      </c>
      <c r="E32" s="661" t="s">
        <v>5450</v>
      </c>
      <c r="F32" s="664"/>
      <c r="G32" s="664"/>
      <c r="H32" s="664"/>
      <c r="I32" s="664"/>
      <c r="J32" s="664"/>
      <c r="K32" s="664"/>
      <c r="L32" s="664"/>
      <c r="M32" s="664"/>
      <c r="N32" s="664">
        <v>1</v>
      </c>
      <c r="O32" s="664">
        <v>628</v>
      </c>
      <c r="P32" s="677"/>
      <c r="Q32" s="665">
        <v>628</v>
      </c>
    </row>
    <row r="33" spans="1:17" ht="14.4" customHeight="1" x14ac:dyDescent="0.3">
      <c r="A33" s="660" t="s">
        <v>5565</v>
      </c>
      <c r="B33" s="661" t="s">
        <v>5408</v>
      </c>
      <c r="C33" s="661" t="s">
        <v>5328</v>
      </c>
      <c r="D33" s="661" t="s">
        <v>5451</v>
      </c>
      <c r="E33" s="661" t="s">
        <v>5452</v>
      </c>
      <c r="F33" s="664">
        <v>156</v>
      </c>
      <c r="G33" s="664">
        <v>32604</v>
      </c>
      <c r="H33" s="664">
        <v>1</v>
      </c>
      <c r="I33" s="664">
        <v>209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5565</v>
      </c>
      <c r="B34" s="661" t="s">
        <v>5408</v>
      </c>
      <c r="C34" s="661" t="s">
        <v>5328</v>
      </c>
      <c r="D34" s="661" t="s">
        <v>5453</v>
      </c>
      <c r="E34" s="661" t="s">
        <v>5454</v>
      </c>
      <c r="F34" s="664">
        <v>57</v>
      </c>
      <c r="G34" s="664">
        <v>3762</v>
      </c>
      <c r="H34" s="664">
        <v>1</v>
      </c>
      <c r="I34" s="664">
        <v>66</v>
      </c>
      <c r="J34" s="664">
        <v>34</v>
      </c>
      <c r="K34" s="664">
        <v>2244</v>
      </c>
      <c r="L34" s="664">
        <v>0.59649122807017541</v>
      </c>
      <c r="M34" s="664">
        <v>66</v>
      </c>
      <c r="N34" s="664">
        <v>31</v>
      </c>
      <c r="O34" s="664">
        <v>2046</v>
      </c>
      <c r="P34" s="677">
        <v>0.54385964912280704</v>
      </c>
      <c r="Q34" s="665">
        <v>66</v>
      </c>
    </row>
    <row r="35" spans="1:17" ht="14.4" customHeight="1" x14ac:dyDescent="0.3">
      <c r="A35" s="660" t="s">
        <v>5565</v>
      </c>
      <c r="B35" s="661" t="s">
        <v>5408</v>
      </c>
      <c r="C35" s="661" t="s">
        <v>5328</v>
      </c>
      <c r="D35" s="661" t="s">
        <v>5455</v>
      </c>
      <c r="E35" s="661" t="s">
        <v>5456</v>
      </c>
      <c r="F35" s="664">
        <v>865</v>
      </c>
      <c r="G35" s="664">
        <v>13840</v>
      </c>
      <c r="H35" s="664">
        <v>1</v>
      </c>
      <c r="I35" s="664">
        <v>16</v>
      </c>
      <c r="J35" s="664">
        <v>827</v>
      </c>
      <c r="K35" s="664">
        <v>13232</v>
      </c>
      <c r="L35" s="664">
        <v>0.95606936416184973</v>
      </c>
      <c r="M35" s="664">
        <v>16</v>
      </c>
      <c r="N35" s="664">
        <v>871</v>
      </c>
      <c r="O35" s="664">
        <v>13936</v>
      </c>
      <c r="P35" s="677">
        <v>1.0069364161849712</v>
      </c>
      <c r="Q35" s="665">
        <v>16</v>
      </c>
    </row>
    <row r="36" spans="1:17" ht="14.4" customHeight="1" x14ac:dyDescent="0.3">
      <c r="A36" s="660" t="s">
        <v>5565</v>
      </c>
      <c r="B36" s="661" t="s">
        <v>5408</v>
      </c>
      <c r="C36" s="661" t="s">
        <v>5328</v>
      </c>
      <c r="D36" s="661" t="s">
        <v>5459</v>
      </c>
      <c r="E36" s="661" t="s">
        <v>5460</v>
      </c>
      <c r="F36" s="664"/>
      <c r="G36" s="664"/>
      <c r="H36" s="664"/>
      <c r="I36" s="664"/>
      <c r="J36" s="664"/>
      <c r="K36" s="664"/>
      <c r="L36" s="664"/>
      <c r="M36" s="664"/>
      <c r="N36" s="664">
        <v>55</v>
      </c>
      <c r="O36" s="664">
        <v>19195</v>
      </c>
      <c r="P36" s="677"/>
      <c r="Q36" s="665">
        <v>349</v>
      </c>
    </row>
    <row r="37" spans="1:17" ht="14.4" customHeight="1" x14ac:dyDescent="0.3">
      <c r="A37" s="660" t="s">
        <v>5565</v>
      </c>
      <c r="B37" s="661" t="s">
        <v>5408</v>
      </c>
      <c r="C37" s="661" t="s">
        <v>5328</v>
      </c>
      <c r="D37" s="661" t="s">
        <v>5461</v>
      </c>
      <c r="E37" s="661" t="s">
        <v>5462</v>
      </c>
      <c r="F37" s="664">
        <v>57</v>
      </c>
      <c r="G37" s="664">
        <v>1368</v>
      </c>
      <c r="H37" s="664">
        <v>1</v>
      </c>
      <c r="I37" s="664">
        <v>24</v>
      </c>
      <c r="J37" s="664">
        <v>32</v>
      </c>
      <c r="K37" s="664">
        <v>768</v>
      </c>
      <c r="L37" s="664">
        <v>0.56140350877192979</v>
      </c>
      <c r="M37" s="664">
        <v>24</v>
      </c>
      <c r="N37" s="664">
        <v>55</v>
      </c>
      <c r="O37" s="664">
        <v>1320</v>
      </c>
      <c r="P37" s="677">
        <v>0.96491228070175439</v>
      </c>
      <c r="Q37" s="665">
        <v>24</v>
      </c>
    </row>
    <row r="38" spans="1:17" ht="14.4" customHeight="1" x14ac:dyDescent="0.3">
      <c r="A38" s="660" t="s">
        <v>5565</v>
      </c>
      <c r="B38" s="661" t="s">
        <v>5408</v>
      </c>
      <c r="C38" s="661" t="s">
        <v>5328</v>
      </c>
      <c r="D38" s="661" t="s">
        <v>5463</v>
      </c>
      <c r="E38" s="661" t="s">
        <v>5464</v>
      </c>
      <c r="F38" s="664">
        <v>11</v>
      </c>
      <c r="G38" s="664">
        <v>8118</v>
      </c>
      <c r="H38" s="664">
        <v>1</v>
      </c>
      <c r="I38" s="664">
        <v>738</v>
      </c>
      <c r="J38" s="664">
        <v>4</v>
      </c>
      <c r="K38" s="664">
        <v>2952</v>
      </c>
      <c r="L38" s="664">
        <v>0.36363636363636365</v>
      </c>
      <c r="M38" s="664">
        <v>738</v>
      </c>
      <c r="N38" s="664">
        <v>15</v>
      </c>
      <c r="O38" s="664">
        <v>11085</v>
      </c>
      <c r="P38" s="677">
        <v>1.3654841093865484</v>
      </c>
      <c r="Q38" s="665">
        <v>739</v>
      </c>
    </row>
    <row r="39" spans="1:17" ht="14.4" customHeight="1" x14ac:dyDescent="0.3">
      <c r="A39" s="660" t="s">
        <v>5565</v>
      </c>
      <c r="B39" s="661" t="s">
        <v>5408</v>
      </c>
      <c r="C39" s="661" t="s">
        <v>5328</v>
      </c>
      <c r="D39" s="661" t="s">
        <v>5465</v>
      </c>
      <c r="E39" s="661" t="s">
        <v>5466</v>
      </c>
      <c r="F39" s="664">
        <v>17</v>
      </c>
      <c r="G39" s="664">
        <v>3060</v>
      </c>
      <c r="H39" s="664">
        <v>1</v>
      </c>
      <c r="I39" s="664">
        <v>180</v>
      </c>
      <c r="J39" s="664">
        <v>13</v>
      </c>
      <c r="K39" s="664">
        <v>2340</v>
      </c>
      <c r="L39" s="664">
        <v>0.76470588235294112</v>
      </c>
      <c r="M39" s="664">
        <v>180</v>
      </c>
      <c r="N39" s="664">
        <v>21</v>
      </c>
      <c r="O39" s="664">
        <v>3780</v>
      </c>
      <c r="P39" s="677">
        <v>1.2352941176470589</v>
      </c>
      <c r="Q39" s="665">
        <v>180</v>
      </c>
    </row>
    <row r="40" spans="1:17" ht="14.4" customHeight="1" x14ac:dyDescent="0.3">
      <c r="A40" s="660" t="s">
        <v>5565</v>
      </c>
      <c r="B40" s="661" t="s">
        <v>5408</v>
      </c>
      <c r="C40" s="661" t="s">
        <v>5328</v>
      </c>
      <c r="D40" s="661" t="s">
        <v>5471</v>
      </c>
      <c r="E40" s="661" t="s">
        <v>5472</v>
      </c>
      <c r="F40" s="664">
        <v>6</v>
      </c>
      <c r="G40" s="664">
        <v>1518</v>
      </c>
      <c r="H40" s="664">
        <v>1</v>
      </c>
      <c r="I40" s="664">
        <v>253</v>
      </c>
      <c r="J40" s="664">
        <v>162</v>
      </c>
      <c r="K40" s="664">
        <v>40986</v>
      </c>
      <c r="L40" s="664">
        <v>27</v>
      </c>
      <c r="M40" s="664">
        <v>253</v>
      </c>
      <c r="N40" s="664">
        <v>154</v>
      </c>
      <c r="O40" s="664">
        <v>38962</v>
      </c>
      <c r="P40" s="677">
        <v>25.666666666666668</v>
      </c>
      <c r="Q40" s="665">
        <v>253</v>
      </c>
    </row>
    <row r="41" spans="1:17" ht="14.4" customHeight="1" x14ac:dyDescent="0.3">
      <c r="A41" s="660" t="s">
        <v>5565</v>
      </c>
      <c r="B41" s="661" t="s">
        <v>5408</v>
      </c>
      <c r="C41" s="661" t="s">
        <v>5328</v>
      </c>
      <c r="D41" s="661" t="s">
        <v>5473</v>
      </c>
      <c r="E41" s="661" t="s">
        <v>5474</v>
      </c>
      <c r="F41" s="664">
        <v>11</v>
      </c>
      <c r="G41" s="664">
        <v>2904</v>
      </c>
      <c r="H41" s="664">
        <v>1</v>
      </c>
      <c r="I41" s="664">
        <v>264</v>
      </c>
      <c r="J41" s="664">
        <v>4</v>
      </c>
      <c r="K41" s="664">
        <v>1056</v>
      </c>
      <c r="L41" s="664">
        <v>0.36363636363636365</v>
      </c>
      <c r="M41" s="664">
        <v>264</v>
      </c>
      <c r="N41" s="664">
        <v>15</v>
      </c>
      <c r="O41" s="664">
        <v>3975</v>
      </c>
      <c r="P41" s="677">
        <v>1.3688016528925619</v>
      </c>
      <c r="Q41" s="665">
        <v>265</v>
      </c>
    </row>
    <row r="42" spans="1:17" ht="14.4" customHeight="1" x14ac:dyDescent="0.3">
      <c r="A42" s="660" t="s">
        <v>5565</v>
      </c>
      <c r="B42" s="661" t="s">
        <v>5408</v>
      </c>
      <c r="C42" s="661" t="s">
        <v>5328</v>
      </c>
      <c r="D42" s="661" t="s">
        <v>5475</v>
      </c>
      <c r="E42" s="661" t="s">
        <v>5476</v>
      </c>
      <c r="F42" s="664">
        <v>12</v>
      </c>
      <c r="G42" s="664">
        <v>2268</v>
      </c>
      <c r="H42" s="664">
        <v>1</v>
      </c>
      <c r="I42" s="664">
        <v>189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5565</v>
      </c>
      <c r="B43" s="661" t="s">
        <v>5408</v>
      </c>
      <c r="C43" s="661" t="s">
        <v>5328</v>
      </c>
      <c r="D43" s="661" t="s">
        <v>5479</v>
      </c>
      <c r="E43" s="661" t="s">
        <v>5480</v>
      </c>
      <c r="F43" s="664">
        <v>36</v>
      </c>
      <c r="G43" s="664">
        <v>7776</v>
      </c>
      <c r="H43" s="664">
        <v>1</v>
      </c>
      <c r="I43" s="664">
        <v>216</v>
      </c>
      <c r="J43" s="664">
        <v>57</v>
      </c>
      <c r="K43" s="664">
        <v>12312</v>
      </c>
      <c r="L43" s="664">
        <v>1.5833333333333333</v>
      </c>
      <c r="M43" s="664">
        <v>216</v>
      </c>
      <c r="N43" s="664">
        <v>59</v>
      </c>
      <c r="O43" s="664">
        <v>12744</v>
      </c>
      <c r="P43" s="677">
        <v>1.6388888888888888</v>
      </c>
      <c r="Q43" s="665">
        <v>216</v>
      </c>
    </row>
    <row r="44" spans="1:17" ht="14.4" customHeight="1" x14ac:dyDescent="0.3">
      <c r="A44" s="660" t="s">
        <v>5565</v>
      </c>
      <c r="B44" s="661" t="s">
        <v>5408</v>
      </c>
      <c r="C44" s="661" t="s">
        <v>5328</v>
      </c>
      <c r="D44" s="661" t="s">
        <v>5481</v>
      </c>
      <c r="E44" s="661" t="s">
        <v>5482</v>
      </c>
      <c r="F44" s="664"/>
      <c r="G44" s="664"/>
      <c r="H44" s="664"/>
      <c r="I44" s="664"/>
      <c r="J44" s="664"/>
      <c r="K44" s="664"/>
      <c r="L44" s="664"/>
      <c r="M44" s="664"/>
      <c r="N44" s="664">
        <v>3</v>
      </c>
      <c r="O44" s="664">
        <v>108</v>
      </c>
      <c r="P44" s="677"/>
      <c r="Q44" s="665">
        <v>36</v>
      </c>
    </row>
    <row r="45" spans="1:17" ht="14.4" customHeight="1" x14ac:dyDescent="0.3">
      <c r="A45" s="660" t="s">
        <v>5565</v>
      </c>
      <c r="B45" s="661" t="s">
        <v>5408</v>
      </c>
      <c r="C45" s="661" t="s">
        <v>5328</v>
      </c>
      <c r="D45" s="661" t="s">
        <v>5483</v>
      </c>
      <c r="E45" s="661" t="s">
        <v>5484</v>
      </c>
      <c r="F45" s="664">
        <v>11</v>
      </c>
      <c r="G45" s="664">
        <v>6490</v>
      </c>
      <c r="H45" s="664">
        <v>1</v>
      </c>
      <c r="I45" s="664">
        <v>590</v>
      </c>
      <c r="J45" s="664">
        <v>4</v>
      </c>
      <c r="K45" s="664">
        <v>2360</v>
      </c>
      <c r="L45" s="664">
        <v>0.36363636363636365</v>
      </c>
      <c r="M45" s="664">
        <v>590</v>
      </c>
      <c r="N45" s="664">
        <v>15</v>
      </c>
      <c r="O45" s="664">
        <v>8865</v>
      </c>
      <c r="P45" s="677">
        <v>1.3659476117103235</v>
      </c>
      <c r="Q45" s="665">
        <v>591</v>
      </c>
    </row>
    <row r="46" spans="1:17" ht="14.4" customHeight="1" x14ac:dyDescent="0.3">
      <c r="A46" s="660" t="s">
        <v>5565</v>
      </c>
      <c r="B46" s="661" t="s">
        <v>5408</v>
      </c>
      <c r="C46" s="661" t="s">
        <v>5328</v>
      </c>
      <c r="D46" s="661" t="s">
        <v>5485</v>
      </c>
      <c r="E46" s="661" t="s">
        <v>5486</v>
      </c>
      <c r="F46" s="664">
        <v>1</v>
      </c>
      <c r="G46" s="664">
        <v>50</v>
      </c>
      <c r="H46" s="664">
        <v>1</v>
      </c>
      <c r="I46" s="664">
        <v>50</v>
      </c>
      <c r="J46" s="664">
        <v>1</v>
      </c>
      <c r="K46" s="664">
        <v>50</v>
      </c>
      <c r="L46" s="664">
        <v>1</v>
      </c>
      <c r="M46" s="664">
        <v>50</v>
      </c>
      <c r="N46" s="664">
        <v>4</v>
      </c>
      <c r="O46" s="664">
        <v>200</v>
      </c>
      <c r="P46" s="677">
        <v>4</v>
      </c>
      <c r="Q46" s="665">
        <v>50</v>
      </c>
    </row>
    <row r="47" spans="1:17" ht="14.4" customHeight="1" x14ac:dyDescent="0.3">
      <c r="A47" s="660" t="s">
        <v>5565</v>
      </c>
      <c r="B47" s="661" t="s">
        <v>5408</v>
      </c>
      <c r="C47" s="661" t="s">
        <v>5328</v>
      </c>
      <c r="D47" s="661" t="s">
        <v>5487</v>
      </c>
      <c r="E47" s="661" t="s">
        <v>5488</v>
      </c>
      <c r="F47" s="664">
        <v>11</v>
      </c>
      <c r="G47" s="664">
        <v>5995</v>
      </c>
      <c r="H47" s="664">
        <v>1</v>
      </c>
      <c r="I47" s="664">
        <v>545</v>
      </c>
      <c r="J47" s="664">
        <v>4</v>
      </c>
      <c r="K47" s="664">
        <v>2180</v>
      </c>
      <c r="L47" s="664">
        <v>0.36363636363636365</v>
      </c>
      <c r="M47" s="664">
        <v>545</v>
      </c>
      <c r="N47" s="664">
        <v>15</v>
      </c>
      <c r="O47" s="664">
        <v>8190</v>
      </c>
      <c r="P47" s="677">
        <v>1.3661384487072561</v>
      </c>
      <c r="Q47" s="665">
        <v>546</v>
      </c>
    </row>
    <row r="48" spans="1:17" ht="14.4" customHeight="1" x14ac:dyDescent="0.3">
      <c r="A48" s="660" t="s">
        <v>5565</v>
      </c>
      <c r="B48" s="661" t="s">
        <v>5408</v>
      </c>
      <c r="C48" s="661" t="s">
        <v>5328</v>
      </c>
      <c r="D48" s="661" t="s">
        <v>5489</v>
      </c>
      <c r="E48" s="661" t="s">
        <v>5490</v>
      </c>
      <c r="F48" s="664"/>
      <c r="G48" s="664"/>
      <c r="H48" s="664"/>
      <c r="I48" s="664"/>
      <c r="J48" s="664"/>
      <c r="K48" s="664"/>
      <c r="L48" s="664"/>
      <c r="M48" s="664"/>
      <c r="N48" s="664">
        <v>1</v>
      </c>
      <c r="O48" s="664">
        <v>485</v>
      </c>
      <c r="P48" s="677"/>
      <c r="Q48" s="665">
        <v>485</v>
      </c>
    </row>
    <row r="49" spans="1:17" ht="14.4" customHeight="1" x14ac:dyDescent="0.3">
      <c r="A49" s="660" t="s">
        <v>5565</v>
      </c>
      <c r="B49" s="661" t="s">
        <v>5408</v>
      </c>
      <c r="C49" s="661" t="s">
        <v>5328</v>
      </c>
      <c r="D49" s="661" t="s">
        <v>5491</v>
      </c>
      <c r="E49" s="661" t="s">
        <v>5492</v>
      </c>
      <c r="F49" s="664">
        <v>11</v>
      </c>
      <c r="G49" s="664">
        <v>8074</v>
      </c>
      <c r="H49" s="664">
        <v>1</v>
      </c>
      <c r="I49" s="664">
        <v>734</v>
      </c>
      <c r="J49" s="664">
        <v>4</v>
      </c>
      <c r="K49" s="664">
        <v>2936</v>
      </c>
      <c r="L49" s="664">
        <v>0.36363636363636365</v>
      </c>
      <c r="M49" s="664">
        <v>734</v>
      </c>
      <c r="N49" s="664">
        <v>15</v>
      </c>
      <c r="O49" s="664">
        <v>11025</v>
      </c>
      <c r="P49" s="677">
        <v>1.3654941788456776</v>
      </c>
      <c r="Q49" s="665">
        <v>735</v>
      </c>
    </row>
    <row r="50" spans="1:17" ht="14.4" customHeight="1" x14ac:dyDescent="0.3">
      <c r="A50" s="660" t="s">
        <v>5565</v>
      </c>
      <c r="B50" s="661" t="s">
        <v>5408</v>
      </c>
      <c r="C50" s="661" t="s">
        <v>5328</v>
      </c>
      <c r="D50" s="661" t="s">
        <v>5493</v>
      </c>
      <c r="E50" s="661" t="s">
        <v>5494</v>
      </c>
      <c r="F50" s="664">
        <v>1</v>
      </c>
      <c r="G50" s="664">
        <v>326</v>
      </c>
      <c r="H50" s="664">
        <v>1</v>
      </c>
      <c r="I50" s="664">
        <v>326</v>
      </c>
      <c r="J50" s="664"/>
      <c r="K50" s="664"/>
      <c r="L50" s="664"/>
      <c r="M50" s="664"/>
      <c r="N50" s="664">
        <v>6</v>
      </c>
      <c r="O50" s="664">
        <v>1962</v>
      </c>
      <c r="P50" s="677">
        <v>6.0184049079754605</v>
      </c>
      <c r="Q50" s="665">
        <v>327</v>
      </c>
    </row>
    <row r="51" spans="1:17" ht="14.4" customHeight="1" x14ac:dyDescent="0.3">
      <c r="A51" s="660" t="s">
        <v>5565</v>
      </c>
      <c r="B51" s="661" t="s">
        <v>5408</v>
      </c>
      <c r="C51" s="661" t="s">
        <v>5328</v>
      </c>
      <c r="D51" s="661" t="s">
        <v>5495</v>
      </c>
      <c r="E51" s="661" t="s">
        <v>5496</v>
      </c>
      <c r="F51" s="664">
        <v>11</v>
      </c>
      <c r="G51" s="664">
        <v>3784</v>
      </c>
      <c r="H51" s="664">
        <v>1</v>
      </c>
      <c r="I51" s="664">
        <v>344</v>
      </c>
      <c r="J51" s="664">
        <v>4</v>
      </c>
      <c r="K51" s="664">
        <v>1376</v>
      </c>
      <c r="L51" s="664">
        <v>0.36363636363636365</v>
      </c>
      <c r="M51" s="664">
        <v>344</v>
      </c>
      <c r="N51" s="664">
        <v>15</v>
      </c>
      <c r="O51" s="664">
        <v>5175</v>
      </c>
      <c r="P51" s="677">
        <v>1.367600422832981</v>
      </c>
      <c r="Q51" s="665">
        <v>345</v>
      </c>
    </row>
    <row r="52" spans="1:17" ht="14.4" customHeight="1" x14ac:dyDescent="0.3">
      <c r="A52" s="660" t="s">
        <v>5565</v>
      </c>
      <c r="B52" s="661" t="s">
        <v>5408</v>
      </c>
      <c r="C52" s="661" t="s">
        <v>5328</v>
      </c>
      <c r="D52" s="661" t="s">
        <v>5497</v>
      </c>
      <c r="E52" s="661" t="s">
        <v>5498</v>
      </c>
      <c r="F52" s="664">
        <v>4</v>
      </c>
      <c r="G52" s="664">
        <v>3004</v>
      </c>
      <c r="H52" s="664">
        <v>1</v>
      </c>
      <c r="I52" s="664">
        <v>751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5565</v>
      </c>
      <c r="B53" s="661" t="s">
        <v>5408</v>
      </c>
      <c r="C53" s="661" t="s">
        <v>5328</v>
      </c>
      <c r="D53" s="661" t="s">
        <v>5499</v>
      </c>
      <c r="E53" s="661" t="s">
        <v>5500</v>
      </c>
      <c r="F53" s="664"/>
      <c r="G53" s="664"/>
      <c r="H53" s="664"/>
      <c r="I53" s="664"/>
      <c r="J53" s="664">
        <v>1</v>
      </c>
      <c r="K53" s="664">
        <v>230</v>
      </c>
      <c r="L53" s="664"/>
      <c r="M53" s="664">
        <v>230</v>
      </c>
      <c r="N53" s="664">
        <v>20</v>
      </c>
      <c r="O53" s="664">
        <v>4620</v>
      </c>
      <c r="P53" s="677"/>
      <c r="Q53" s="665">
        <v>231</v>
      </c>
    </row>
    <row r="54" spans="1:17" ht="14.4" customHeight="1" x14ac:dyDescent="0.3">
      <c r="A54" s="660" t="s">
        <v>5565</v>
      </c>
      <c r="B54" s="661" t="s">
        <v>5408</v>
      </c>
      <c r="C54" s="661" t="s">
        <v>5328</v>
      </c>
      <c r="D54" s="661" t="s">
        <v>5505</v>
      </c>
      <c r="E54" s="661" t="s">
        <v>5506</v>
      </c>
      <c r="F54" s="664">
        <v>4</v>
      </c>
      <c r="G54" s="664">
        <v>1624</v>
      </c>
      <c r="H54" s="664">
        <v>1</v>
      </c>
      <c r="I54" s="664">
        <v>406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5565</v>
      </c>
      <c r="B55" s="661" t="s">
        <v>5408</v>
      </c>
      <c r="C55" s="661" t="s">
        <v>5328</v>
      </c>
      <c r="D55" s="661" t="s">
        <v>5509</v>
      </c>
      <c r="E55" s="661" t="s">
        <v>5510</v>
      </c>
      <c r="F55" s="664">
        <v>4</v>
      </c>
      <c r="G55" s="664">
        <v>2344</v>
      </c>
      <c r="H55" s="664">
        <v>1</v>
      </c>
      <c r="I55" s="664">
        <v>586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5565</v>
      </c>
      <c r="B56" s="661" t="s">
        <v>5408</v>
      </c>
      <c r="C56" s="661" t="s">
        <v>5328</v>
      </c>
      <c r="D56" s="661" t="s">
        <v>5511</v>
      </c>
      <c r="E56" s="661" t="s">
        <v>5512</v>
      </c>
      <c r="F56" s="664">
        <v>2</v>
      </c>
      <c r="G56" s="664">
        <v>770</v>
      </c>
      <c r="H56" s="664">
        <v>1</v>
      </c>
      <c r="I56" s="664">
        <v>385</v>
      </c>
      <c r="J56" s="664">
        <v>3</v>
      </c>
      <c r="K56" s="664">
        <v>1155</v>
      </c>
      <c r="L56" s="664">
        <v>1.5</v>
      </c>
      <c r="M56" s="664">
        <v>385</v>
      </c>
      <c r="N56" s="664">
        <v>2</v>
      </c>
      <c r="O56" s="664">
        <v>772</v>
      </c>
      <c r="P56" s="677">
        <v>1.0025974025974025</v>
      </c>
      <c r="Q56" s="665">
        <v>386</v>
      </c>
    </row>
    <row r="57" spans="1:17" ht="14.4" customHeight="1" x14ac:dyDescent="0.3">
      <c r="A57" s="660" t="s">
        <v>5565</v>
      </c>
      <c r="B57" s="661" t="s">
        <v>5408</v>
      </c>
      <c r="C57" s="661" t="s">
        <v>5328</v>
      </c>
      <c r="D57" s="661" t="s">
        <v>5513</v>
      </c>
      <c r="E57" s="661" t="s">
        <v>5514</v>
      </c>
      <c r="F57" s="664">
        <v>4</v>
      </c>
      <c r="G57" s="664">
        <v>352</v>
      </c>
      <c r="H57" s="664">
        <v>1</v>
      </c>
      <c r="I57" s="664">
        <v>88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5565</v>
      </c>
      <c r="B58" s="661" t="s">
        <v>5408</v>
      </c>
      <c r="C58" s="661" t="s">
        <v>5328</v>
      </c>
      <c r="D58" s="661" t="s">
        <v>1024</v>
      </c>
      <c r="E58" s="661" t="s">
        <v>5519</v>
      </c>
      <c r="F58" s="664"/>
      <c r="G58" s="664"/>
      <c r="H58" s="664"/>
      <c r="I58" s="664"/>
      <c r="J58" s="664">
        <v>2</v>
      </c>
      <c r="K58" s="664">
        <v>1570</v>
      </c>
      <c r="L58" s="664"/>
      <c r="M58" s="664">
        <v>785</v>
      </c>
      <c r="N58" s="664">
        <v>28</v>
      </c>
      <c r="O58" s="664">
        <v>22008</v>
      </c>
      <c r="P58" s="677"/>
      <c r="Q58" s="665">
        <v>786</v>
      </c>
    </row>
    <row r="59" spans="1:17" ht="14.4" customHeight="1" x14ac:dyDescent="0.3">
      <c r="A59" s="660" t="s">
        <v>5565</v>
      </c>
      <c r="B59" s="661" t="s">
        <v>5408</v>
      </c>
      <c r="C59" s="661" t="s">
        <v>5328</v>
      </c>
      <c r="D59" s="661" t="s">
        <v>5520</v>
      </c>
      <c r="E59" s="661" t="s">
        <v>5521</v>
      </c>
      <c r="F59" s="664"/>
      <c r="G59" s="664"/>
      <c r="H59" s="664"/>
      <c r="I59" s="664"/>
      <c r="J59" s="664"/>
      <c r="K59" s="664"/>
      <c r="L59" s="664"/>
      <c r="M59" s="664"/>
      <c r="N59" s="664">
        <v>6</v>
      </c>
      <c r="O59" s="664">
        <v>1332</v>
      </c>
      <c r="P59" s="677"/>
      <c r="Q59" s="665">
        <v>222</v>
      </c>
    </row>
    <row r="60" spans="1:17" ht="14.4" customHeight="1" x14ac:dyDescent="0.3">
      <c r="A60" s="660" t="s">
        <v>5565</v>
      </c>
      <c r="B60" s="661" t="s">
        <v>5408</v>
      </c>
      <c r="C60" s="661" t="s">
        <v>5328</v>
      </c>
      <c r="D60" s="661" t="s">
        <v>5524</v>
      </c>
      <c r="E60" s="661" t="s">
        <v>5525</v>
      </c>
      <c r="F60" s="664">
        <v>6</v>
      </c>
      <c r="G60" s="664">
        <v>5490</v>
      </c>
      <c r="H60" s="664">
        <v>1</v>
      </c>
      <c r="I60" s="664">
        <v>915</v>
      </c>
      <c r="J60" s="664">
        <v>1</v>
      </c>
      <c r="K60" s="664">
        <v>915</v>
      </c>
      <c r="L60" s="664">
        <v>0.16666666666666666</v>
      </c>
      <c r="M60" s="664">
        <v>915</v>
      </c>
      <c r="N60" s="664"/>
      <c r="O60" s="664"/>
      <c r="P60" s="677"/>
      <c r="Q60" s="665"/>
    </row>
    <row r="61" spans="1:17" ht="14.4" customHeight="1" x14ac:dyDescent="0.3">
      <c r="A61" s="660" t="s">
        <v>5565</v>
      </c>
      <c r="B61" s="661" t="s">
        <v>5408</v>
      </c>
      <c r="C61" s="661" t="s">
        <v>5328</v>
      </c>
      <c r="D61" s="661" t="s">
        <v>5526</v>
      </c>
      <c r="E61" s="661" t="s">
        <v>5527</v>
      </c>
      <c r="F61" s="664">
        <v>6</v>
      </c>
      <c r="G61" s="664">
        <v>5352</v>
      </c>
      <c r="H61" s="664">
        <v>1</v>
      </c>
      <c r="I61" s="664">
        <v>892</v>
      </c>
      <c r="J61" s="664">
        <v>1</v>
      </c>
      <c r="K61" s="664">
        <v>892</v>
      </c>
      <c r="L61" s="664">
        <v>0.16666666666666666</v>
      </c>
      <c r="M61" s="664">
        <v>892</v>
      </c>
      <c r="N61" s="664"/>
      <c r="O61" s="664"/>
      <c r="P61" s="677"/>
      <c r="Q61" s="665"/>
    </row>
    <row r="62" spans="1:17" ht="14.4" customHeight="1" x14ac:dyDescent="0.3">
      <c r="A62" s="660" t="s">
        <v>5566</v>
      </c>
      <c r="B62" s="661" t="s">
        <v>5199</v>
      </c>
      <c r="C62" s="661" t="s">
        <v>5328</v>
      </c>
      <c r="D62" s="661" t="s">
        <v>5333</v>
      </c>
      <c r="E62" s="661" t="s">
        <v>5334</v>
      </c>
      <c r="F62" s="664">
        <v>1</v>
      </c>
      <c r="G62" s="664">
        <v>34</v>
      </c>
      <c r="H62" s="664">
        <v>1</v>
      </c>
      <c r="I62" s="664">
        <v>34</v>
      </c>
      <c r="J62" s="664">
        <v>2</v>
      </c>
      <c r="K62" s="664">
        <v>68</v>
      </c>
      <c r="L62" s="664">
        <v>2</v>
      </c>
      <c r="M62" s="664">
        <v>34</v>
      </c>
      <c r="N62" s="664"/>
      <c r="O62" s="664"/>
      <c r="P62" s="677"/>
      <c r="Q62" s="665"/>
    </row>
    <row r="63" spans="1:17" ht="14.4" customHeight="1" x14ac:dyDescent="0.3">
      <c r="A63" s="660" t="s">
        <v>5566</v>
      </c>
      <c r="B63" s="661" t="s">
        <v>5199</v>
      </c>
      <c r="C63" s="661" t="s">
        <v>5328</v>
      </c>
      <c r="D63" s="661" t="s">
        <v>5351</v>
      </c>
      <c r="E63" s="661" t="s">
        <v>5352</v>
      </c>
      <c r="F63" s="664">
        <v>1</v>
      </c>
      <c r="G63" s="664">
        <v>0</v>
      </c>
      <c r="H63" s="664"/>
      <c r="I63" s="664">
        <v>0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5566</v>
      </c>
      <c r="B64" s="661" t="s">
        <v>5199</v>
      </c>
      <c r="C64" s="661" t="s">
        <v>5328</v>
      </c>
      <c r="D64" s="661" t="s">
        <v>5363</v>
      </c>
      <c r="E64" s="661" t="s">
        <v>5364</v>
      </c>
      <c r="F64" s="664"/>
      <c r="G64" s="664"/>
      <c r="H64" s="664"/>
      <c r="I64" s="664"/>
      <c r="J64" s="664">
        <v>1</v>
      </c>
      <c r="K64" s="664">
        <v>327</v>
      </c>
      <c r="L64" s="664"/>
      <c r="M64" s="664">
        <v>327</v>
      </c>
      <c r="N64" s="664"/>
      <c r="O64" s="664"/>
      <c r="P64" s="677"/>
      <c r="Q64" s="665"/>
    </row>
    <row r="65" spans="1:17" ht="14.4" customHeight="1" x14ac:dyDescent="0.3">
      <c r="A65" s="660" t="s">
        <v>5566</v>
      </c>
      <c r="B65" s="661" t="s">
        <v>5199</v>
      </c>
      <c r="C65" s="661" t="s">
        <v>5328</v>
      </c>
      <c r="D65" s="661" t="s">
        <v>5371</v>
      </c>
      <c r="E65" s="661" t="s">
        <v>5372</v>
      </c>
      <c r="F65" s="664"/>
      <c r="G65" s="664"/>
      <c r="H65" s="664"/>
      <c r="I65" s="664"/>
      <c r="J65" s="664">
        <v>1</v>
      </c>
      <c r="K65" s="664">
        <v>159</v>
      </c>
      <c r="L65" s="664"/>
      <c r="M65" s="664">
        <v>159</v>
      </c>
      <c r="N65" s="664"/>
      <c r="O65" s="664"/>
      <c r="P65" s="677"/>
      <c r="Q65" s="665"/>
    </row>
    <row r="66" spans="1:17" ht="14.4" customHeight="1" x14ac:dyDescent="0.3">
      <c r="A66" s="660" t="s">
        <v>5566</v>
      </c>
      <c r="B66" s="661" t="s">
        <v>5199</v>
      </c>
      <c r="C66" s="661" t="s">
        <v>5328</v>
      </c>
      <c r="D66" s="661" t="s">
        <v>5377</v>
      </c>
      <c r="E66" s="661" t="s">
        <v>5378</v>
      </c>
      <c r="F66" s="664">
        <v>2</v>
      </c>
      <c r="G66" s="664">
        <v>326</v>
      </c>
      <c r="H66" s="664">
        <v>1</v>
      </c>
      <c r="I66" s="664">
        <v>163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5566</v>
      </c>
      <c r="B67" s="661" t="s">
        <v>5199</v>
      </c>
      <c r="C67" s="661" t="s">
        <v>5328</v>
      </c>
      <c r="D67" s="661" t="s">
        <v>5379</v>
      </c>
      <c r="E67" s="661" t="s">
        <v>5380</v>
      </c>
      <c r="F67" s="664">
        <v>1</v>
      </c>
      <c r="G67" s="664">
        <v>645</v>
      </c>
      <c r="H67" s="664">
        <v>1</v>
      </c>
      <c r="I67" s="664">
        <v>645</v>
      </c>
      <c r="J67" s="664">
        <v>1</v>
      </c>
      <c r="K67" s="664">
        <v>645</v>
      </c>
      <c r="L67" s="664">
        <v>1</v>
      </c>
      <c r="M67" s="664">
        <v>645</v>
      </c>
      <c r="N67" s="664">
        <v>2</v>
      </c>
      <c r="O67" s="664">
        <v>1306</v>
      </c>
      <c r="P67" s="677">
        <v>2.0248062015503878</v>
      </c>
      <c r="Q67" s="665">
        <v>653</v>
      </c>
    </row>
    <row r="68" spans="1:17" ht="14.4" customHeight="1" x14ac:dyDescent="0.3">
      <c r="A68" s="660" t="s">
        <v>5566</v>
      </c>
      <c r="B68" s="661" t="s">
        <v>5381</v>
      </c>
      <c r="C68" s="661" t="s">
        <v>5328</v>
      </c>
      <c r="D68" s="661" t="s">
        <v>5388</v>
      </c>
      <c r="E68" s="661" t="s">
        <v>5389</v>
      </c>
      <c r="F68" s="664">
        <v>12</v>
      </c>
      <c r="G68" s="664">
        <v>276</v>
      </c>
      <c r="H68" s="664">
        <v>1</v>
      </c>
      <c r="I68" s="664">
        <v>23</v>
      </c>
      <c r="J68" s="664"/>
      <c r="K68" s="664"/>
      <c r="L68" s="664"/>
      <c r="M68" s="664"/>
      <c r="N68" s="664">
        <v>8</v>
      </c>
      <c r="O68" s="664">
        <v>184</v>
      </c>
      <c r="P68" s="677">
        <v>0.66666666666666663</v>
      </c>
      <c r="Q68" s="665">
        <v>23</v>
      </c>
    </row>
    <row r="69" spans="1:17" ht="14.4" customHeight="1" x14ac:dyDescent="0.3">
      <c r="A69" s="660" t="s">
        <v>5566</v>
      </c>
      <c r="B69" s="661" t="s">
        <v>5381</v>
      </c>
      <c r="C69" s="661" t="s">
        <v>5328</v>
      </c>
      <c r="D69" s="661" t="s">
        <v>5390</v>
      </c>
      <c r="E69" s="661" t="s">
        <v>5391</v>
      </c>
      <c r="F69" s="664">
        <v>6</v>
      </c>
      <c r="G69" s="664">
        <v>7470</v>
      </c>
      <c r="H69" s="664">
        <v>1</v>
      </c>
      <c r="I69" s="664">
        <v>1245</v>
      </c>
      <c r="J69" s="664"/>
      <c r="K69" s="664"/>
      <c r="L69" s="664"/>
      <c r="M69" s="664"/>
      <c r="N69" s="664">
        <v>4</v>
      </c>
      <c r="O69" s="664">
        <v>5072</v>
      </c>
      <c r="P69" s="677">
        <v>0.67898259705488617</v>
      </c>
      <c r="Q69" s="665">
        <v>1268</v>
      </c>
    </row>
    <row r="70" spans="1:17" ht="14.4" customHeight="1" x14ac:dyDescent="0.3">
      <c r="A70" s="660" t="s">
        <v>5566</v>
      </c>
      <c r="B70" s="661" t="s">
        <v>5381</v>
      </c>
      <c r="C70" s="661" t="s">
        <v>5328</v>
      </c>
      <c r="D70" s="661" t="s">
        <v>5396</v>
      </c>
      <c r="E70" s="661" t="s">
        <v>5397</v>
      </c>
      <c r="F70" s="664">
        <v>9</v>
      </c>
      <c r="G70" s="664">
        <v>3816</v>
      </c>
      <c r="H70" s="664">
        <v>1</v>
      </c>
      <c r="I70" s="664">
        <v>424</v>
      </c>
      <c r="J70" s="664"/>
      <c r="K70" s="664"/>
      <c r="L70" s="664"/>
      <c r="M70" s="664"/>
      <c r="N70" s="664">
        <v>6</v>
      </c>
      <c r="O70" s="664">
        <v>2592</v>
      </c>
      <c r="P70" s="677">
        <v>0.67924528301886788</v>
      </c>
      <c r="Q70" s="665">
        <v>432</v>
      </c>
    </row>
    <row r="71" spans="1:17" ht="14.4" customHeight="1" x14ac:dyDescent="0.3">
      <c r="A71" s="660" t="s">
        <v>5566</v>
      </c>
      <c r="B71" s="661" t="s">
        <v>5381</v>
      </c>
      <c r="C71" s="661" t="s">
        <v>5328</v>
      </c>
      <c r="D71" s="661" t="s">
        <v>5400</v>
      </c>
      <c r="E71" s="661" t="s">
        <v>5401</v>
      </c>
      <c r="F71" s="664">
        <v>9</v>
      </c>
      <c r="G71" s="664">
        <v>9018</v>
      </c>
      <c r="H71" s="664">
        <v>1</v>
      </c>
      <c r="I71" s="664">
        <v>1002</v>
      </c>
      <c r="J71" s="664"/>
      <c r="K71" s="664"/>
      <c r="L71" s="664"/>
      <c r="M71" s="664"/>
      <c r="N71" s="664">
        <v>6</v>
      </c>
      <c r="O71" s="664">
        <v>6048</v>
      </c>
      <c r="P71" s="677">
        <v>0.6706586826347305</v>
      </c>
      <c r="Q71" s="665">
        <v>1008</v>
      </c>
    </row>
    <row r="72" spans="1:17" ht="14.4" customHeight="1" x14ac:dyDescent="0.3">
      <c r="A72" s="660" t="s">
        <v>5566</v>
      </c>
      <c r="B72" s="661" t="s">
        <v>5381</v>
      </c>
      <c r="C72" s="661" t="s">
        <v>5328</v>
      </c>
      <c r="D72" s="661" t="s">
        <v>5402</v>
      </c>
      <c r="E72" s="661" t="s">
        <v>5403</v>
      </c>
      <c r="F72" s="664">
        <v>3</v>
      </c>
      <c r="G72" s="664">
        <v>6699</v>
      </c>
      <c r="H72" s="664">
        <v>1</v>
      </c>
      <c r="I72" s="664">
        <v>2233</v>
      </c>
      <c r="J72" s="664"/>
      <c r="K72" s="664"/>
      <c r="L72" s="664"/>
      <c r="M72" s="664"/>
      <c r="N72" s="664">
        <v>2</v>
      </c>
      <c r="O72" s="664">
        <v>4528</v>
      </c>
      <c r="P72" s="677">
        <v>0.67592177937005526</v>
      </c>
      <c r="Q72" s="665">
        <v>2264</v>
      </c>
    </row>
    <row r="73" spans="1:17" ht="14.4" customHeight="1" x14ac:dyDescent="0.3">
      <c r="A73" s="660" t="s">
        <v>5566</v>
      </c>
      <c r="B73" s="661" t="s">
        <v>5408</v>
      </c>
      <c r="C73" s="661" t="s">
        <v>5328</v>
      </c>
      <c r="D73" s="661" t="s">
        <v>5415</v>
      </c>
      <c r="E73" s="661" t="s">
        <v>5416</v>
      </c>
      <c r="F73" s="664">
        <v>2</v>
      </c>
      <c r="G73" s="664">
        <v>700</v>
      </c>
      <c r="H73" s="664">
        <v>1</v>
      </c>
      <c r="I73" s="664">
        <v>350</v>
      </c>
      <c r="J73" s="664"/>
      <c r="K73" s="664"/>
      <c r="L73" s="664"/>
      <c r="M73" s="664"/>
      <c r="N73" s="664">
        <v>2</v>
      </c>
      <c r="O73" s="664">
        <v>702</v>
      </c>
      <c r="P73" s="677">
        <v>1.0028571428571429</v>
      </c>
      <c r="Q73" s="665">
        <v>351</v>
      </c>
    </row>
    <row r="74" spans="1:17" ht="14.4" customHeight="1" x14ac:dyDescent="0.3">
      <c r="A74" s="660" t="s">
        <v>5566</v>
      </c>
      <c r="B74" s="661" t="s">
        <v>5408</v>
      </c>
      <c r="C74" s="661" t="s">
        <v>5328</v>
      </c>
      <c r="D74" s="661" t="s">
        <v>5419</v>
      </c>
      <c r="E74" s="661" t="s">
        <v>5420</v>
      </c>
      <c r="F74" s="664">
        <v>648</v>
      </c>
      <c r="G74" s="664">
        <v>42120</v>
      </c>
      <c r="H74" s="664">
        <v>1</v>
      </c>
      <c r="I74" s="664">
        <v>65</v>
      </c>
      <c r="J74" s="664">
        <v>743</v>
      </c>
      <c r="K74" s="664">
        <v>48295</v>
      </c>
      <c r="L74" s="664">
        <v>1.146604938271605</v>
      </c>
      <c r="M74" s="664">
        <v>65</v>
      </c>
      <c r="N74" s="664">
        <v>717</v>
      </c>
      <c r="O74" s="664">
        <v>46605</v>
      </c>
      <c r="P74" s="677">
        <v>1.1064814814814814</v>
      </c>
      <c r="Q74" s="665">
        <v>65</v>
      </c>
    </row>
    <row r="75" spans="1:17" ht="14.4" customHeight="1" x14ac:dyDescent="0.3">
      <c r="A75" s="660" t="s">
        <v>5566</v>
      </c>
      <c r="B75" s="661" t="s">
        <v>5408</v>
      </c>
      <c r="C75" s="661" t="s">
        <v>5328</v>
      </c>
      <c r="D75" s="661" t="s">
        <v>5423</v>
      </c>
      <c r="E75" s="661" t="s">
        <v>5424</v>
      </c>
      <c r="F75" s="664">
        <v>3</v>
      </c>
      <c r="G75" s="664">
        <v>1770</v>
      </c>
      <c r="H75" s="664">
        <v>1</v>
      </c>
      <c r="I75" s="664">
        <v>590</v>
      </c>
      <c r="J75" s="664"/>
      <c r="K75" s="664"/>
      <c r="L75" s="664"/>
      <c r="M75" s="664"/>
      <c r="N75" s="664">
        <v>3</v>
      </c>
      <c r="O75" s="664">
        <v>1773</v>
      </c>
      <c r="P75" s="677">
        <v>1.0016949152542374</v>
      </c>
      <c r="Q75" s="665">
        <v>591</v>
      </c>
    </row>
    <row r="76" spans="1:17" ht="14.4" customHeight="1" x14ac:dyDescent="0.3">
      <c r="A76" s="660" t="s">
        <v>5566</v>
      </c>
      <c r="B76" s="661" t="s">
        <v>5408</v>
      </c>
      <c r="C76" s="661" t="s">
        <v>5328</v>
      </c>
      <c r="D76" s="661" t="s">
        <v>5425</v>
      </c>
      <c r="E76" s="661" t="s">
        <v>5426</v>
      </c>
      <c r="F76" s="664">
        <v>3</v>
      </c>
      <c r="G76" s="664">
        <v>1845</v>
      </c>
      <c r="H76" s="664">
        <v>1</v>
      </c>
      <c r="I76" s="664">
        <v>615</v>
      </c>
      <c r="J76" s="664"/>
      <c r="K76" s="664"/>
      <c r="L76" s="664"/>
      <c r="M76" s="664"/>
      <c r="N76" s="664">
        <v>3</v>
      </c>
      <c r="O76" s="664">
        <v>1848</v>
      </c>
      <c r="P76" s="677">
        <v>1.0016260162601627</v>
      </c>
      <c r="Q76" s="665">
        <v>616</v>
      </c>
    </row>
    <row r="77" spans="1:17" ht="14.4" customHeight="1" x14ac:dyDescent="0.3">
      <c r="A77" s="660" t="s">
        <v>5566</v>
      </c>
      <c r="B77" s="661" t="s">
        <v>5408</v>
      </c>
      <c r="C77" s="661" t="s">
        <v>5328</v>
      </c>
      <c r="D77" s="661" t="s">
        <v>5427</v>
      </c>
      <c r="E77" s="661" t="s">
        <v>5428</v>
      </c>
      <c r="F77" s="664">
        <v>1</v>
      </c>
      <c r="G77" s="664">
        <v>149</v>
      </c>
      <c r="H77" s="664">
        <v>1</v>
      </c>
      <c r="I77" s="664">
        <v>149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5566</v>
      </c>
      <c r="B78" s="661" t="s">
        <v>5408</v>
      </c>
      <c r="C78" s="661" t="s">
        <v>5328</v>
      </c>
      <c r="D78" s="661" t="s">
        <v>5431</v>
      </c>
      <c r="E78" s="661" t="s">
        <v>5432</v>
      </c>
      <c r="F78" s="664">
        <v>35</v>
      </c>
      <c r="G78" s="664">
        <v>805</v>
      </c>
      <c r="H78" s="664">
        <v>1</v>
      </c>
      <c r="I78" s="664">
        <v>23</v>
      </c>
      <c r="J78" s="664">
        <v>17</v>
      </c>
      <c r="K78" s="664">
        <v>391</v>
      </c>
      <c r="L78" s="664">
        <v>0.48571428571428571</v>
      </c>
      <c r="M78" s="664">
        <v>23</v>
      </c>
      <c r="N78" s="664">
        <v>16</v>
      </c>
      <c r="O78" s="664">
        <v>384</v>
      </c>
      <c r="P78" s="677">
        <v>0.47701863354037266</v>
      </c>
      <c r="Q78" s="665">
        <v>24</v>
      </c>
    </row>
    <row r="79" spans="1:17" ht="14.4" customHeight="1" x14ac:dyDescent="0.3">
      <c r="A79" s="660" t="s">
        <v>5566</v>
      </c>
      <c r="B79" s="661" t="s">
        <v>5408</v>
      </c>
      <c r="C79" s="661" t="s">
        <v>5328</v>
      </c>
      <c r="D79" s="661" t="s">
        <v>5435</v>
      </c>
      <c r="E79" s="661" t="s">
        <v>5436</v>
      </c>
      <c r="F79" s="664">
        <v>4</v>
      </c>
      <c r="G79" s="664">
        <v>216</v>
      </c>
      <c r="H79" s="664">
        <v>1</v>
      </c>
      <c r="I79" s="664">
        <v>54</v>
      </c>
      <c r="J79" s="664">
        <v>7</v>
      </c>
      <c r="K79" s="664">
        <v>378</v>
      </c>
      <c r="L79" s="664">
        <v>1.75</v>
      </c>
      <c r="M79" s="664">
        <v>54</v>
      </c>
      <c r="N79" s="664">
        <v>3</v>
      </c>
      <c r="O79" s="664">
        <v>162</v>
      </c>
      <c r="P79" s="677">
        <v>0.75</v>
      </c>
      <c r="Q79" s="665">
        <v>54</v>
      </c>
    </row>
    <row r="80" spans="1:17" ht="14.4" customHeight="1" x14ac:dyDescent="0.3">
      <c r="A80" s="660" t="s">
        <v>5566</v>
      </c>
      <c r="B80" s="661" t="s">
        <v>5408</v>
      </c>
      <c r="C80" s="661" t="s">
        <v>5328</v>
      </c>
      <c r="D80" s="661" t="s">
        <v>5437</v>
      </c>
      <c r="E80" s="661" t="s">
        <v>5438</v>
      </c>
      <c r="F80" s="664">
        <v>517</v>
      </c>
      <c r="G80" s="664">
        <v>39809</v>
      </c>
      <c r="H80" s="664">
        <v>1</v>
      </c>
      <c r="I80" s="664">
        <v>77</v>
      </c>
      <c r="J80" s="664">
        <v>458</v>
      </c>
      <c r="K80" s="664">
        <v>35266</v>
      </c>
      <c r="L80" s="664">
        <v>0.88588007736943908</v>
      </c>
      <c r="M80" s="664">
        <v>77</v>
      </c>
      <c r="N80" s="664">
        <v>545</v>
      </c>
      <c r="O80" s="664">
        <v>41965</v>
      </c>
      <c r="P80" s="677">
        <v>1.0541586073500968</v>
      </c>
      <c r="Q80" s="665">
        <v>77</v>
      </c>
    </row>
    <row r="81" spans="1:17" ht="14.4" customHeight="1" x14ac:dyDescent="0.3">
      <c r="A81" s="660" t="s">
        <v>5566</v>
      </c>
      <c r="B81" s="661" t="s">
        <v>5408</v>
      </c>
      <c r="C81" s="661" t="s">
        <v>5328</v>
      </c>
      <c r="D81" s="661" t="s">
        <v>5441</v>
      </c>
      <c r="E81" s="661" t="s">
        <v>5442</v>
      </c>
      <c r="F81" s="664">
        <v>121</v>
      </c>
      <c r="G81" s="664">
        <v>2662</v>
      </c>
      <c r="H81" s="664">
        <v>1</v>
      </c>
      <c r="I81" s="664">
        <v>22</v>
      </c>
      <c r="J81" s="664">
        <v>107</v>
      </c>
      <c r="K81" s="664">
        <v>2354</v>
      </c>
      <c r="L81" s="664">
        <v>0.88429752066115708</v>
      </c>
      <c r="M81" s="664">
        <v>22</v>
      </c>
      <c r="N81" s="664">
        <v>96</v>
      </c>
      <c r="O81" s="664">
        <v>2208</v>
      </c>
      <c r="P81" s="677">
        <v>0.82945154019534184</v>
      </c>
      <c r="Q81" s="665">
        <v>23</v>
      </c>
    </row>
    <row r="82" spans="1:17" ht="14.4" customHeight="1" x14ac:dyDescent="0.3">
      <c r="A82" s="660" t="s">
        <v>5566</v>
      </c>
      <c r="B82" s="661" t="s">
        <v>5408</v>
      </c>
      <c r="C82" s="661" t="s">
        <v>5328</v>
      </c>
      <c r="D82" s="661" t="s">
        <v>5451</v>
      </c>
      <c r="E82" s="661" t="s">
        <v>5452</v>
      </c>
      <c r="F82" s="664">
        <v>79</v>
      </c>
      <c r="G82" s="664">
        <v>16511</v>
      </c>
      <c r="H82" s="664">
        <v>1</v>
      </c>
      <c r="I82" s="664">
        <v>209</v>
      </c>
      <c r="J82" s="664"/>
      <c r="K82" s="664"/>
      <c r="L82" s="664"/>
      <c r="M82" s="664"/>
      <c r="N82" s="664">
        <v>1</v>
      </c>
      <c r="O82" s="664">
        <v>209</v>
      </c>
      <c r="P82" s="677">
        <v>1.2658227848101266E-2</v>
      </c>
      <c r="Q82" s="665">
        <v>209</v>
      </c>
    </row>
    <row r="83" spans="1:17" ht="14.4" customHeight="1" x14ac:dyDescent="0.3">
      <c r="A83" s="660" t="s">
        <v>5566</v>
      </c>
      <c r="B83" s="661" t="s">
        <v>5408</v>
      </c>
      <c r="C83" s="661" t="s">
        <v>5328</v>
      </c>
      <c r="D83" s="661" t="s">
        <v>5453</v>
      </c>
      <c r="E83" s="661" t="s">
        <v>5454</v>
      </c>
      <c r="F83" s="664">
        <v>20</v>
      </c>
      <c r="G83" s="664">
        <v>1320</v>
      </c>
      <c r="H83" s="664">
        <v>1</v>
      </c>
      <c r="I83" s="664">
        <v>66</v>
      </c>
      <c r="J83" s="664">
        <v>11</v>
      </c>
      <c r="K83" s="664">
        <v>726</v>
      </c>
      <c r="L83" s="664">
        <v>0.55000000000000004</v>
      </c>
      <c r="M83" s="664">
        <v>66</v>
      </c>
      <c r="N83" s="664">
        <v>22</v>
      </c>
      <c r="O83" s="664">
        <v>1452</v>
      </c>
      <c r="P83" s="677">
        <v>1.1000000000000001</v>
      </c>
      <c r="Q83" s="665">
        <v>66</v>
      </c>
    </row>
    <row r="84" spans="1:17" ht="14.4" customHeight="1" x14ac:dyDescent="0.3">
      <c r="A84" s="660" t="s">
        <v>5566</v>
      </c>
      <c r="B84" s="661" t="s">
        <v>5408</v>
      </c>
      <c r="C84" s="661" t="s">
        <v>5328</v>
      </c>
      <c r="D84" s="661" t="s">
        <v>5455</v>
      </c>
      <c r="E84" s="661" t="s">
        <v>5456</v>
      </c>
      <c r="F84" s="664">
        <v>553</v>
      </c>
      <c r="G84" s="664">
        <v>8848</v>
      </c>
      <c r="H84" s="664">
        <v>1</v>
      </c>
      <c r="I84" s="664">
        <v>16</v>
      </c>
      <c r="J84" s="664">
        <v>459</v>
      </c>
      <c r="K84" s="664">
        <v>7344</v>
      </c>
      <c r="L84" s="664">
        <v>0.83001808318264014</v>
      </c>
      <c r="M84" s="664">
        <v>16</v>
      </c>
      <c r="N84" s="664">
        <v>539</v>
      </c>
      <c r="O84" s="664">
        <v>8624</v>
      </c>
      <c r="P84" s="677">
        <v>0.97468354430379744</v>
      </c>
      <c r="Q84" s="665">
        <v>16</v>
      </c>
    </row>
    <row r="85" spans="1:17" ht="14.4" customHeight="1" x14ac:dyDescent="0.3">
      <c r="A85" s="660" t="s">
        <v>5566</v>
      </c>
      <c r="B85" s="661" t="s">
        <v>5408</v>
      </c>
      <c r="C85" s="661" t="s">
        <v>5328</v>
      </c>
      <c r="D85" s="661" t="s">
        <v>5461</v>
      </c>
      <c r="E85" s="661" t="s">
        <v>5462</v>
      </c>
      <c r="F85" s="664">
        <v>86</v>
      </c>
      <c r="G85" s="664">
        <v>2064</v>
      </c>
      <c r="H85" s="664">
        <v>1</v>
      </c>
      <c r="I85" s="664">
        <v>24</v>
      </c>
      <c r="J85" s="664">
        <v>88</v>
      </c>
      <c r="K85" s="664">
        <v>2112</v>
      </c>
      <c r="L85" s="664">
        <v>1.0232558139534884</v>
      </c>
      <c r="M85" s="664">
        <v>24</v>
      </c>
      <c r="N85" s="664">
        <v>80</v>
      </c>
      <c r="O85" s="664">
        <v>1920</v>
      </c>
      <c r="P85" s="677">
        <v>0.93023255813953487</v>
      </c>
      <c r="Q85" s="665">
        <v>24</v>
      </c>
    </row>
    <row r="86" spans="1:17" ht="14.4" customHeight="1" x14ac:dyDescent="0.3">
      <c r="A86" s="660" t="s">
        <v>5566</v>
      </c>
      <c r="B86" s="661" t="s">
        <v>5408</v>
      </c>
      <c r="C86" s="661" t="s">
        <v>5328</v>
      </c>
      <c r="D86" s="661" t="s">
        <v>5463</v>
      </c>
      <c r="E86" s="661" t="s">
        <v>5464</v>
      </c>
      <c r="F86" s="664">
        <v>3</v>
      </c>
      <c r="G86" s="664">
        <v>2214</v>
      </c>
      <c r="H86" s="664">
        <v>1</v>
      </c>
      <c r="I86" s="664">
        <v>738</v>
      </c>
      <c r="J86" s="664"/>
      <c r="K86" s="664"/>
      <c r="L86" s="664"/>
      <c r="M86" s="664"/>
      <c r="N86" s="664">
        <v>3</v>
      </c>
      <c r="O86" s="664">
        <v>2217</v>
      </c>
      <c r="P86" s="677">
        <v>1.0013550135501355</v>
      </c>
      <c r="Q86" s="665">
        <v>739</v>
      </c>
    </row>
    <row r="87" spans="1:17" ht="14.4" customHeight="1" x14ac:dyDescent="0.3">
      <c r="A87" s="660" t="s">
        <v>5566</v>
      </c>
      <c r="B87" s="661" t="s">
        <v>5408</v>
      </c>
      <c r="C87" s="661" t="s">
        <v>5328</v>
      </c>
      <c r="D87" s="661" t="s">
        <v>5465</v>
      </c>
      <c r="E87" s="661" t="s">
        <v>5466</v>
      </c>
      <c r="F87" s="664">
        <v>6</v>
      </c>
      <c r="G87" s="664">
        <v>1080</v>
      </c>
      <c r="H87" s="664">
        <v>1</v>
      </c>
      <c r="I87" s="664">
        <v>180</v>
      </c>
      <c r="J87" s="664">
        <v>1</v>
      </c>
      <c r="K87" s="664">
        <v>180</v>
      </c>
      <c r="L87" s="664">
        <v>0.16666666666666666</v>
      </c>
      <c r="M87" s="664">
        <v>180</v>
      </c>
      <c r="N87" s="664">
        <v>4</v>
      </c>
      <c r="O87" s="664">
        <v>720</v>
      </c>
      <c r="P87" s="677">
        <v>0.66666666666666663</v>
      </c>
      <c r="Q87" s="665">
        <v>180</v>
      </c>
    </row>
    <row r="88" spans="1:17" ht="14.4" customHeight="1" x14ac:dyDescent="0.3">
      <c r="A88" s="660" t="s">
        <v>5566</v>
      </c>
      <c r="B88" s="661" t="s">
        <v>5408</v>
      </c>
      <c r="C88" s="661" t="s">
        <v>5328</v>
      </c>
      <c r="D88" s="661" t="s">
        <v>5471</v>
      </c>
      <c r="E88" s="661" t="s">
        <v>5472</v>
      </c>
      <c r="F88" s="664">
        <v>4</v>
      </c>
      <c r="G88" s="664">
        <v>1012</v>
      </c>
      <c r="H88" s="664">
        <v>1</v>
      </c>
      <c r="I88" s="664">
        <v>253</v>
      </c>
      <c r="J88" s="664">
        <v>60</v>
      </c>
      <c r="K88" s="664">
        <v>15180</v>
      </c>
      <c r="L88" s="664">
        <v>15</v>
      </c>
      <c r="M88" s="664">
        <v>253</v>
      </c>
      <c r="N88" s="664">
        <v>58</v>
      </c>
      <c r="O88" s="664">
        <v>14674</v>
      </c>
      <c r="P88" s="677">
        <v>14.5</v>
      </c>
      <c r="Q88" s="665">
        <v>253</v>
      </c>
    </row>
    <row r="89" spans="1:17" ht="14.4" customHeight="1" x14ac:dyDescent="0.3">
      <c r="A89" s="660" t="s">
        <v>5566</v>
      </c>
      <c r="B89" s="661" t="s">
        <v>5408</v>
      </c>
      <c r="C89" s="661" t="s">
        <v>5328</v>
      </c>
      <c r="D89" s="661" t="s">
        <v>5473</v>
      </c>
      <c r="E89" s="661" t="s">
        <v>5474</v>
      </c>
      <c r="F89" s="664">
        <v>3</v>
      </c>
      <c r="G89" s="664">
        <v>792</v>
      </c>
      <c r="H89" s="664">
        <v>1</v>
      </c>
      <c r="I89" s="664">
        <v>264</v>
      </c>
      <c r="J89" s="664"/>
      <c r="K89" s="664"/>
      <c r="L89" s="664"/>
      <c r="M89" s="664"/>
      <c r="N89" s="664">
        <v>3</v>
      </c>
      <c r="O89" s="664">
        <v>795</v>
      </c>
      <c r="P89" s="677">
        <v>1.0037878787878789</v>
      </c>
      <c r="Q89" s="665">
        <v>265</v>
      </c>
    </row>
    <row r="90" spans="1:17" ht="14.4" customHeight="1" x14ac:dyDescent="0.3">
      <c r="A90" s="660" t="s">
        <v>5566</v>
      </c>
      <c r="B90" s="661" t="s">
        <v>5408</v>
      </c>
      <c r="C90" s="661" t="s">
        <v>5328</v>
      </c>
      <c r="D90" s="661" t="s">
        <v>5475</v>
      </c>
      <c r="E90" s="661" t="s">
        <v>5476</v>
      </c>
      <c r="F90" s="664">
        <v>1</v>
      </c>
      <c r="G90" s="664">
        <v>189</v>
      </c>
      <c r="H90" s="664">
        <v>1</v>
      </c>
      <c r="I90" s="664">
        <v>189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5566</v>
      </c>
      <c r="B91" s="661" t="s">
        <v>5408</v>
      </c>
      <c r="C91" s="661" t="s">
        <v>5328</v>
      </c>
      <c r="D91" s="661" t="s">
        <v>5479</v>
      </c>
      <c r="E91" s="661" t="s">
        <v>5480</v>
      </c>
      <c r="F91" s="664">
        <v>11</v>
      </c>
      <c r="G91" s="664">
        <v>2376</v>
      </c>
      <c r="H91" s="664">
        <v>1</v>
      </c>
      <c r="I91" s="664">
        <v>216</v>
      </c>
      <c r="J91" s="664">
        <v>7</v>
      </c>
      <c r="K91" s="664">
        <v>1512</v>
      </c>
      <c r="L91" s="664">
        <v>0.63636363636363635</v>
      </c>
      <c r="M91" s="664">
        <v>216</v>
      </c>
      <c r="N91" s="664">
        <v>2</v>
      </c>
      <c r="O91" s="664">
        <v>432</v>
      </c>
      <c r="P91" s="677">
        <v>0.18181818181818182</v>
      </c>
      <c r="Q91" s="665">
        <v>216</v>
      </c>
    </row>
    <row r="92" spans="1:17" ht="14.4" customHeight="1" x14ac:dyDescent="0.3">
      <c r="A92" s="660" t="s">
        <v>5566</v>
      </c>
      <c r="B92" s="661" t="s">
        <v>5408</v>
      </c>
      <c r="C92" s="661" t="s">
        <v>5328</v>
      </c>
      <c r="D92" s="661" t="s">
        <v>5481</v>
      </c>
      <c r="E92" s="661" t="s">
        <v>5482</v>
      </c>
      <c r="F92" s="664"/>
      <c r="G92" s="664"/>
      <c r="H92" s="664"/>
      <c r="I92" s="664"/>
      <c r="J92" s="664">
        <v>1</v>
      </c>
      <c r="K92" s="664">
        <v>35</v>
      </c>
      <c r="L92" s="664"/>
      <c r="M92" s="664">
        <v>35</v>
      </c>
      <c r="N92" s="664"/>
      <c r="O92" s="664"/>
      <c r="P92" s="677"/>
      <c r="Q92" s="665"/>
    </row>
    <row r="93" spans="1:17" ht="14.4" customHeight="1" x14ac:dyDescent="0.3">
      <c r="A93" s="660" t="s">
        <v>5566</v>
      </c>
      <c r="B93" s="661" t="s">
        <v>5408</v>
      </c>
      <c r="C93" s="661" t="s">
        <v>5328</v>
      </c>
      <c r="D93" s="661" t="s">
        <v>5483</v>
      </c>
      <c r="E93" s="661" t="s">
        <v>5484</v>
      </c>
      <c r="F93" s="664">
        <v>3</v>
      </c>
      <c r="G93" s="664">
        <v>1770</v>
      </c>
      <c r="H93" s="664">
        <v>1</v>
      </c>
      <c r="I93" s="664">
        <v>590</v>
      </c>
      <c r="J93" s="664"/>
      <c r="K93" s="664"/>
      <c r="L93" s="664"/>
      <c r="M93" s="664"/>
      <c r="N93" s="664">
        <v>3</v>
      </c>
      <c r="O93" s="664">
        <v>1773</v>
      </c>
      <c r="P93" s="677">
        <v>1.0016949152542374</v>
      </c>
      <c r="Q93" s="665">
        <v>591</v>
      </c>
    </row>
    <row r="94" spans="1:17" ht="14.4" customHeight="1" x14ac:dyDescent="0.3">
      <c r="A94" s="660" t="s">
        <v>5566</v>
      </c>
      <c r="B94" s="661" t="s">
        <v>5408</v>
      </c>
      <c r="C94" s="661" t="s">
        <v>5328</v>
      </c>
      <c r="D94" s="661" t="s">
        <v>5485</v>
      </c>
      <c r="E94" s="661" t="s">
        <v>5486</v>
      </c>
      <c r="F94" s="664">
        <v>3</v>
      </c>
      <c r="G94" s="664">
        <v>150</v>
      </c>
      <c r="H94" s="664">
        <v>1</v>
      </c>
      <c r="I94" s="664">
        <v>50</v>
      </c>
      <c r="J94" s="664">
        <v>5</v>
      </c>
      <c r="K94" s="664">
        <v>250</v>
      </c>
      <c r="L94" s="664">
        <v>1.6666666666666667</v>
      </c>
      <c r="M94" s="664">
        <v>50</v>
      </c>
      <c r="N94" s="664">
        <v>7</v>
      </c>
      <c r="O94" s="664">
        <v>350</v>
      </c>
      <c r="P94" s="677">
        <v>2.3333333333333335</v>
      </c>
      <c r="Q94" s="665">
        <v>50</v>
      </c>
    </row>
    <row r="95" spans="1:17" ht="14.4" customHeight="1" x14ac:dyDescent="0.3">
      <c r="A95" s="660" t="s">
        <v>5566</v>
      </c>
      <c r="B95" s="661" t="s">
        <v>5408</v>
      </c>
      <c r="C95" s="661" t="s">
        <v>5328</v>
      </c>
      <c r="D95" s="661" t="s">
        <v>5487</v>
      </c>
      <c r="E95" s="661" t="s">
        <v>5488</v>
      </c>
      <c r="F95" s="664">
        <v>3</v>
      </c>
      <c r="G95" s="664">
        <v>1635</v>
      </c>
      <c r="H95" s="664">
        <v>1</v>
      </c>
      <c r="I95" s="664">
        <v>545</v>
      </c>
      <c r="J95" s="664"/>
      <c r="K95" s="664"/>
      <c r="L95" s="664"/>
      <c r="M95" s="664"/>
      <c r="N95" s="664">
        <v>3</v>
      </c>
      <c r="O95" s="664">
        <v>1638</v>
      </c>
      <c r="P95" s="677">
        <v>1.001834862385321</v>
      </c>
      <c r="Q95" s="665">
        <v>546</v>
      </c>
    </row>
    <row r="96" spans="1:17" ht="14.4" customHeight="1" x14ac:dyDescent="0.3">
      <c r="A96" s="660" t="s">
        <v>5566</v>
      </c>
      <c r="B96" s="661" t="s">
        <v>5408</v>
      </c>
      <c r="C96" s="661" t="s">
        <v>5328</v>
      </c>
      <c r="D96" s="661" t="s">
        <v>5489</v>
      </c>
      <c r="E96" s="661" t="s">
        <v>5490</v>
      </c>
      <c r="F96" s="664">
        <v>1</v>
      </c>
      <c r="G96" s="664">
        <v>479</v>
      </c>
      <c r="H96" s="664">
        <v>1</v>
      </c>
      <c r="I96" s="664">
        <v>479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5566</v>
      </c>
      <c r="B97" s="661" t="s">
        <v>5408</v>
      </c>
      <c r="C97" s="661" t="s">
        <v>5328</v>
      </c>
      <c r="D97" s="661" t="s">
        <v>5491</v>
      </c>
      <c r="E97" s="661" t="s">
        <v>5492</v>
      </c>
      <c r="F97" s="664">
        <v>3</v>
      </c>
      <c r="G97" s="664">
        <v>2202</v>
      </c>
      <c r="H97" s="664">
        <v>1</v>
      </c>
      <c r="I97" s="664">
        <v>734</v>
      </c>
      <c r="J97" s="664"/>
      <c r="K97" s="664"/>
      <c r="L97" s="664"/>
      <c r="M97" s="664"/>
      <c r="N97" s="664">
        <v>3</v>
      </c>
      <c r="O97" s="664">
        <v>2205</v>
      </c>
      <c r="P97" s="677">
        <v>1.0013623978201636</v>
      </c>
      <c r="Q97" s="665">
        <v>735</v>
      </c>
    </row>
    <row r="98" spans="1:17" ht="14.4" customHeight="1" x14ac:dyDescent="0.3">
      <c r="A98" s="660" t="s">
        <v>5566</v>
      </c>
      <c r="B98" s="661" t="s">
        <v>5408</v>
      </c>
      <c r="C98" s="661" t="s">
        <v>5328</v>
      </c>
      <c r="D98" s="661" t="s">
        <v>5495</v>
      </c>
      <c r="E98" s="661" t="s">
        <v>5496</v>
      </c>
      <c r="F98" s="664">
        <v>3</v>
      </c>
      <c r="G98" s="664">
        <v>1032</v>
      </c>
      <c r="H98" s="664">
        <v>1</v>
      </c>
      <c r="I98" s="664">
        <v>344</v>
      </c>
      <c r="J98" s="664"/>
      <c r="K98" s="664"/>
      <c r="L98" s="664"/>
      <c r="M98" s="664"/>
      <c r="N98" s="664">
        <v>3</v>
      </c>
      <c r="O98" s="664">
        <v>1035</v>
      </c>
      <c r="P98" s="677">
        <v>1.0029069767441861</v>
      </c>
      <c r="Q98" s="665">
        <v>345</v>
      </c>
    </row>
    <row r="99" spans="1:17" ht="14.4" customHeight="1" x14ac:dyDescent="0.3">
      <c r="A99" s="660" t="s">
        <v>5566</v>
      </c>
      <c r="B99" s="661" t="s">
        <v>5408</v>
      </c>
      <c r="C99" s="661" t="s">
        <v>5328</v>
      </c>
      <c r="D99" s="661" t="s">
        <v>5503</v>
      </c>
      <c r="E99" s="661" t="s">
        <v>5504</v>
      </c>
      <c r="F99" s="664">
        <v>1</v>
      </c>
      <c r="G99" s="664">
        <v>229</v>
      </c>
      <c r="H99" s="664">
        <v>1</v>
      </c>
      <c r="I99" s="664">
        <v>229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5566</v>
      </c>
      <c r="B100" s="661" t="s">
        <v>5408</v>
      </c>
      <c r="C100" s="661" t="s">
        <v>5328</v>
      </c>
      <c r="D100" s="661" t="s">
        <v>5517</v>
      </c>
      <c r="E100" s="661" t="s">
        <v>5518</v>
      </c>
      <c r="F100" s="664">
        <v>1</v>
      </c>
      <c r="G100" s="664">
        <v>164</v>
      </c>
      <c r="H100" s="664">
        <v>1</v>
      </c>
      <c r="I100" s="664">
        <v>164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5566</v>
      </c>
      <c r="B101" s="661" t="s">
        <v>5408</v>
      </c>
      <c r="C101" s="661" t="s">
        <v>5328</v>
      </c>
      <c r="D101" s="661" t="s">
        <v>5524</v>
      </c>
      <c r="E101" s="661" t="s">
        <v>5525</v>
      </c>
      <c r="F101" s="664">
        <v>1</v>
      </c>
      <c r="G101" s="664">
        <v>915</v>
      </c>
      <c r="H101" s="664">
        <v>1</v>
      </c>
      <c r="I101" s="664">
        <v>915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5566</v>
      </c>
      <c r="B102" s="661" t="s">
        <v>5408</v>
      </c>
      <c r="C102" s="661" t="s">
        <v>5328</v>
      </c>
      <c r="D102" s="661" t="s">
        <v>5526</v>
      </c>
      <c r="E102" s="661" t="s">
        <v>5527</v>
      </c>
      <c r="F102" s="664">
        <v>1</v>
      </c>
      <c r="G102" s="664">
        <v>892</v>
      </c>
      <c r="H102" s="664">
        <v>1</v>
      </c>
      <c r="I102" s="664">
        <v>892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5567</v>
      </c>
      <c r="B103" s="661" t="s">
        <v>5199</v>
      </c>
      <c r="C103" s="661" t="s">
        <v>5321</v>
      </c>
      <c r="D103" s="661" t="s">
        <v>5322</v>
      </c>
      <c r="E103" s="661" t="s">
        <v>5323</v>
      </c>
      <c r="F103" s="664"/>
      <c r="G103" s="664"/>
      <c r="H103" s="664"/>
      <c r="I103" s="664"/>
      <c r="J103" s="664"/>
      <c r="K103" s="664"/>
      <c r="L103" s="664"/>
      <c r="M103" s="664"/>
      <c r="N103" s="664">
        <v>3</v>
      </c>
      <c r="O103" s="664">
        <v>1695.3000000000002</v>
      </c>
      <c r="P103" s="677"/>
      <c r="Q103" s="665">
        <v>565.1</v>
      </c>
    </row>
    <row r="104" spans="1:17" ht="14.4" customHeight="1" x14ac:dyDescent="0.3">
      <c r="A104" s="660" t="s">
        <v>5567</v>
      </c>
      <c r="B104" s="661" t="s">
        <v>5199</v>
      </c>
      <c r="C104" s="661" t="s">
        <v>5321</v>
      </c>
      <c r="D104" s="661" t="s">
        <v>5324</v>
      </c>
      <c r="E104" s="661" t="s">
        <v>5325</v>
      </c>
      <c r="F104" s="664"/>
      <c r="G104" s="664"/>
      <c r="H104" s="664"/>
      <c r="I104" s="664"/>
      <c r="J104" s="664"/>
      <c r="K104" s="664"/>
      <c r="L104" s="664"/>
      <c r="M104" s="664"/>
      <c r="N104" s="664">
        <v>4</v>
      </c>
      <c r="O104" s="664">
        <v>4196</v>
      </c>
      <c r="P104" s="677"/>
      <c r="Q104" s="665">
        <v>1049</v>
      </c>
    </row>
    <row r="105" spans="1:17" ht="14.4" customHeight="1" x14ac:dyDescent="0.3">
      <c r="A105" s="660" t="s">
        <v>5567</v>
      </c>
      <c r="B105" s="661" t="s">
        <v>5199</v>
      </c>
      <c r="C105" s="661" t="s">
        <v>5328</v>
      </c>
      <c r="D105" s="661" t="s">
        <v>5333</v>
      </c>
      <c r="E105" s="661" t="s">
        <v>5334</v>
      </c>
      <c r="F105" s="664">
        <v>1</v>
      </c>
      <c r="G105" s="664">
        <v>34</v>
      </c>
      <c r="H105" s="664">
        <v>1</v>
      </c>
      <c r="I105" s="664">
        <v>34</v>
      </c>
      <c r="J105" s="664">
        <v>2</v>
      </c>
      <c r="K105" s="664">
        <v>68</v>
      </c>
      <c r="L105" s="664">
        <v>2</v>
      </c>
      <c r="M105" s="664">
        <v>34</v>
      </c>
      <c r="N105" s="664">
        <v>9</v>
      </c>
      <c r="O105" s="664">
        <v>315</v>
      </c>
      <c r="P105" s="677">
        <v>9.264705882352942</v>
      </c>
      <c r="Q105" s="665">
        <v>35</v>
      </c>
    </row>
    <row r="106" spans="1:17" ht="14.4" customHeight="1" x14ac:dyDescent="0.3">
      <c r="A106" s="660" t="s">
        <v>5567</v>
      </c>
      <c r="B106" s="661" t="s">
        <v>5199</v>
      </c>
      <c r="C106" s="661" t="s">
        <v>5328</v>
      </c>
      <c r="D106" s="661" t="s">
        <v>5337</v>
      </c>
      <c r="E106" s="661" t="s">
        <v>5338</v>
      </c>
      <c r="F106" s="664"/>
      <c r="G106" s="664"/>
      <c r="H106" s="664"/>
      <c r="I106" s="664"/>
      <c r="J106" s="664"/>
      <c r="K106" s="664"/>
      <c r="L106" s="664"/>
      <c r="M106" s="664"/>
      <c r="N106" s="664">
        <v>3</v>
      </c>
      <c r="O106" s="664">
        <v>495</v>
      </c>
      <c r="P106" s="677"/>
      <c r="Q106" s="665">
        <v>165</v>
      </c>
    </row>
    <row r="107" spans="1:17" ht="14.4" customHeight="1" x14ac:dyDescent="0.3">
      <c r="A107" s="660" t="s">
        <v>5567</v>
      </c>
      <c r="B107" s="661" t="s">
        <v>5199</v>
      </c>
      <c r="C107" s="661" t="s">
        <v>5328</v>
      </c>
      <c r="D107" s="661" t="s">
        <v>5568</v>
      </c>
      <c r="E107" s="661" t="s">
        <v>5569</v>
      </c>
      <c r="F107" s="664">
        <v>4</v>
      </c>
      <c r="G107" s="664">
        <v>41644</v>
      </c>
      <c r="H107" s="664">
        <v>1</v>
      </c>
      <c r="I107" s="664">
        <v>10411</v>
      </c>
      <c r="J107" s="664">
        <v>5</v>
      </c>
      <c r="K107" s="664">
        <v>52055</v>
      </c>
      <c r="L107" s="664">
        <v>1.25</v>
      </c>
      <c r="M107" s="664">
        <v>10411</v>
      </c>
      <c r="N107" s="664"/>
      <c r="O107" s="664"/>
      <c r="P107" s="677"/>
      <c r="Q107" s="665"/>
    </row>
    <row r="108" spans="1:17" ht="14.4" customHeight="1" x14ac:dyDescent="0.3">
      <c r="A108" s="660" t="s">
        <v>5567</v>
      </c>
      <c r="B108" s="661" t="s">
        <v>5199</v>
      </c>
      <c r="C108" s="661" t="s">
        <v>5328</v>
      </c>
      <c r="D108" s="661" t="s">
        <v>5339</v>
      </c>
      <c r="E108" s="661" t="s">
        <v>5340</v>
      </c>
      <c r="F108" s="664"/>
      <c r="G108" s="664"/>
      <c r="H108" s="664"/>
      <c r="I108" s="664"/>
      <c r="J108" s="664"/>
      <c r="K108" s="664"/>
      <c r="L108" s="664"/>
      <c r="M108" s="664"/>
      <c r="N108" s="664">
        <v>3</v>
      </c>
      <c r="O108" s="664">
        <v>141</v>
      </c>
      <c r="P108" s="677"/>
      <c r="Q108" s="665">
        <v>47</v>
      </c>
    </row>
    <row r="109" spans="1:17" ht="14.4" customHeight="1" x14ac:dyDescent="0.3">
      <c r="A109" s="660" t="s">
        <v>5567</v>
      </c>
      <c r="B109" s="661" t="s">
        <v>5199</v>
      </c>
      <c r="C109" s="661" t="s">
        <v>5328</v>
      </c>
      <c r="D109" s="661" t="s">
        <v>5351</v>
      </c>
      <c r="E109" s="661" t="s">
        <v>5352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0</v>
      </c>
      <c r="P109" s="677"/>
      <c r="Q109" s="665">
        <v>0</v>
      </c>
    </row>
    <row r="110" spans="1:17" ht="14.4" customHeight="1" x14ac:dyDescent="0.3">
      <c r="A110" s="660" t="s">
        <v>5567</v>
      </c>
      <c r="B110" s="661" t="s">
        <v>5199</v>
      </c>
      <c r="C110" s="661" t="s">
        <v>5328</v>
      </c>
      <c r="D110" s="661" t="s">
        <v>5355</v>
      </c>
      <c r="E110" s="661" t="s">
        <v>5356</v>
      </c>
      <c r="F110" s="664"/>
      <c r="G110" s="664"/>
      <c r="H110" s="664"/>
      <c r="I110" s="664"/>
      <c r="J110" s="664"/>
      <c r="K110" s="664"/>
      <c r="L110" s="664"/>
      <c r="M110" s="664"/>
      <c r="N110" s="664">
        <v>6</v>
      </c>
      <c r="O110" s="664">
        <v>492</v>
      </c>
      <c r="P110" s="677"/>
      <c r="Q110" s="665">
        <v>82</v>
      </c>
    </row>
    <row r="111" spans="1:17" ht="14.4" customHeight="1" x14ac:dyDescent="0.3">
      <c r="A111" s="660" t="s">
        <v>5567</v>
      </c>
      <c r="B111" s="661" t="s">
        <v>5199</v>
      </c>
      <c r="C111" s="661" t="s">
        <v>5328</v>
      </c>
      <c r="D111" s="661" t="s">
        <v>5369</v>
      </c>
      <c r="E111" s="661" t="s">
        <v>5370</v>
      </c>
      <c r="F111" s="664"/>
      <c r="G111" s="664"/>
      <c r="H111" s="664"/>
      <c r="I111" s="664"/>
      <c r="J111" s="664"/>
      <c r="K111" s="664"/>
      <c r="L111" s="664"/>
      <c r="M111" s="664"/>
      <c r="N111" s="664">
        <v>5</v>
      </c>
      <c r="O111" s="664">
        <v>2215</v>
      </c>
      <c r="P111" s="677"/>
      <c r="Q111" s="665">
        <v>443</v>
      </c>
    </row>
    <row r="112" spans="1:17" ht="14.4" customHeight="1" x14ac:dyDescent="0.3">
      <c r="A112" s="660" t="s">
        <v>5567</v>
      </c>
      <c r="B112" s="661" t="s">
        <v>5199</v>
      </c>
      <c r="C112" s="661" t="s">
        <v>5328</v>
      </c>
      <c r="D112" s="661" t="s">
        <v>5371</v>
      </c>
      <c r="E112" s="661" t="s">
        <v>5372</v>
      </c>
      <c r="F112" s="664">
        <v>1</v>
      </c>
      <c r="G112" s="664">
        <v>159</v>
      </c>
      <c r="H112" s="664">
        <v>1</v>
      </c>
      <c r="I112" s="664">
        <v>159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5567</v>
      </c>
      <c r="B113" s="661" t="s">
        <v>5199</v>
      </c>
      <c r="C113" s="661" t="s">
        <v>5328</v>
      </c>
      <c r="D113" s="661" t="s">
        <v>5377</v>
      </c>
      <c r="E113" s="661" t="s">
        <v>5378</v>
      </c>
      <c r="F113" s="664"/>
      <c r="G113" s="664"/>
      <c r="H113" s="664"/>
      <c r="I113" s="664"/>
      <c r="J113" s="664">
        <v>1</v>
      </c>
      <c r="K113" s="664">
        <v>163</v>
      </c>
      <c r="L113" s="664"/>
      <c r="M113" s="664">
        <v>163</v>
      </c>
      <c r="N113" s="664">
        <v>5</v>
      </c>
      <c r="O113" s="664">
        <v>825</v>
      </c>
      <c r="P113" s="677"/>
      <c r="Q113" s="665">
        <v>165</v>
      </c>
    </row>
    <row r="114" spans="1:17" ht="14.4" customHeight="1" x14ac:dyDescent="0.3">
      <c r="A114" s="660" t="s">
        <v>5567</v>
      </c>
      <c r="B114" s="661" t="s">
        <v>5199</v>
      </c>
      <c r="C114" s="661" t="s">
        <v>5328</v>
      </c>
      <c r="D114" s="661" t="s">
        <v>5379</v>
      </c>
      <c r="E114" s="661" t="s">
        <v>5380</v>
      </c>
      <c r="F114" s="664"/>
      <c r="G114" s="664"/>
      <c r="H114" s="664"/>
      <c r="I114" s="664"/>
      <c r="J114" s="664"/>
      <c r="K114" s="664"/>
      <c r="L114" s="664"/>
      <c r="M114" s="664"/>
      <c r="N114" s="664">
        <v>4</v>
      </c>
      <c r="O114" s="664">
        <v>2612</v>
      </c>
      <c r="P114" s="677"/>
      <c r="Q114" s="665">
        <v>653</v>
      </c>
    </row>
    <row r="115" spans="1:17" ht="14.4" customHeight="1" x14ac:dyDescent="0.3">
      <c r="A115" s="660" t="s">
        <v>5567</v>
      </c>
      <c r="B115" s="661" t="s">
        <v>5381</v>
      </c>
      <c r="C115" s="661" t="s">
        <v>5328</v>
      </c>
      <c r="D115" s="661" t="s">
        <v>5386</v>
      </c>
      <c r="E115" s="661" t="s">
        <v>5387</v>
      </c>
      <c r="F115" s="664">
        <v>8</v>
      </c>
      <c r="G115" s="664">
        <v>2376</v>
      </c>
      <c r="H115" s="664">
        <v>1</v>
      </c>
      <c r="I115" s="664">
        <v>297</v>
      </c>
      <c r="J115" s="664">
        <v>8</v>
      </c>
      <c r="K115" s="664">
        <v>2376</v>
      </c>
      <c r="L115" s="664">
        <v>1</v>
      </c>
      <c r="M115" s="664">
        <v>297</v>
      </c>
      <c r="N115" s="664"/>
      <c r="O115" s="664"/>
      <c r="P115" s="677"/>
      <c r="Q115" s="665"/>
    </row>
    <row r="116" spans="1:17" ht="14.4" customHeight="1" x14ac:dyDescent="0.3">
      <c r="A116" s="660" t="s">
        <v>5567</v>
      </c>
      <c r="B116" s="661" t="s">
        <v>5381</v>
      </c>
      <c r="C116" s="661" t="s">
        <v>5328</v>
      </c>
      <c r="D116" s="661" t="s">
        <v>5388</v>
      </c>
      <c r="E116" s="661" t="s">
        <v>5389</v>
      </c>
      <c r="F116" s="664">
        <v>25</v>
      </c>
      <c r="G116" s="664">
        <v>575</v>
      </c>
      <c r="H116" s="664">
        <v>1</v>
      </c>
      <c r="I116" s="664">
        <v>23</v>
      </c>
      <c r="J116" s="664">
        <v>16</v>
      </c>
      <c r="K116" s="664">
        <v>368</v>
      </c>
      <c r="L116" s="664">
        <v>0.64</v>
      </c>
      <c r="M116" s="664">
        <v>23</v>
      </c>
      <c r="N116" s="664">
        <v>3</v>
      </c>
      <c r="O116" s="664">
        <v>69</v>
      </c>
      <c r="P116" s="677">
        <v>0.12</v>
      </c>
      <c r="Q116" s="665">
        <v>23</v>
      </c>
    </row>
    <row r="117" spans="1:17" ht="14.4" customHeight="1" x14ac:dyDescent="0.3">
      <c r="A117" s="660" t="s">
        <v>5567</v>
      </c>
      <c r="B117" s="661" t="s">
        <v>5381</v>
      </c>
      <c r="C117" s="661" t="s">
        <v>5328</v>
      </c>
      <c r="D117" s="661" t="s">
        <v>5390</v>
      </c>
      <c r="E117" s="661" t="s">
        <v>5391</v>
      </c>
      <c r="F117" s="664">
        <v>13</v>
      </c>
      <c r="G117" s="664">
        <v>16185</v>
      </c>
      <c r="H117" s="664">
        <v>1</v>
      </c>
      <c r="I117" s="664">
        <v>1245</v>
      </c>
      <c r="J117" s="664">
        <v>6</v>
      </c>
      <c r="K117" s="664">
        <v>7470</v>
      </c>
      <c r="L117" s="664">
        <v>0.46153846153846156</v>
      </c>
      <c r="M117" s="664">
        <v>1245</v>
      </c>
      <c r="N117" s="664">
        <v>1</v>
      </c>
      <c r="O117" s="664">
        <v>1268</v>
      </c>
      <c r="P117" s="677">
        <v>7.8344145814025337E-2</v>
      </c>
      <c r="Q117" s="665">
        <v>1268</v>
      </c>
    </row>
    <row r="118" spans="1:17" ht="14.4" customHeight="1" x14ac:dyDescent="0.3">
      <c r="A118" s="660" t="s">
        <v>5567</v>
      </c>
      <c r="B118" s="661" t="s">
        <v>5381</v>
      </c>
      <c r="C118" s="661" t="s">
        <v>5328</v>
      </c>
      <c r="D118" s="661" t="s">
        <v>5392</v>
      </c>
      <c r="E118" s="661" t="s">
        <v>5393</v>
      </c>
      <c r="F118" s="664">
        <v>41</v>
      </c>
      <c r="G118" s="664">
        <v>382817</v>
      </c>
      <c r="H118" s="664">
        <v>1</v>
      </c>
      <c r="I118" s="664">
        <v>9337</v>
      </c>
      <c r="J118" s="664">
        <v>77</v>
      </c>
      <c r="K118" s="664">
        <v>718949</v>
      </c>
      <c r="L118" s="664">
        <v>1.8780487804878048</v>
      </c>
      <c r="M118" s="664">
        <v>9337</v>
      </c>
      <c r="N118" s="664"/>
      <c r="O118" s="664"/>
      <c r="P118" s="677"/>
      <c r="Q118" s="665"/>
    </row>
    <row r="119" spans="1:17" ht="14.4" customHeight="1" x14ac:dyDescent="0.3">
      <c r="A119" s="660" t="s">
        <v>5567</v>
      </c>
      <c r="B119" s="661" t="s">
        <v>5381</v>
      </c>
      <c r="C119" s="661" t="s">
        <v>5328</v>
      </c>
      <c r="D119" s="661" t="s">
        <v>5394</v>
      </c>
      <c r="E119" s="661" t="s">
        <v>5395</v>
      </c>
      <c r="F119" s="664">
        <v>14</v>
      </c>
      <c r="G119" s="664">
        <v>136458</v>
      </c>
      <c r="H119" s="664">
        <v>1</v>
      </c>
      <c r="I119" s="664">
        <v>9747</v>
      </c>
      <c r="J119" s="664">
        <v>9</v>
      </c>
      <c r="K119" s="664">
        <v>87723</v>
      </c>
      <c r="L119" s="664">
        <v>0.6428571428571429</v>
      </c>
      <c r="M119" s="664">
        <v>9747</v>
      </c>
      <c r="N119" s="664"/>
      <c r="O119" s="664"/>
      <c r="P119" s="677"/>
      <c r="Q119" s="665"/>
    </row>
    <row r="120" spans="1:17" ht="14.4" customHeight="1" x14ac:dyDescent="0.3">
      <c r="A120" s="660" t="s">
        <v>5567</v>
      </c>
      <c r="B120" s="661" t="s">
        <v>5381</v>
      </c>
      <c r="C120" s="661" t="s">
        <v>5328</v>
      </c>
      <c r="D120" s="661" t="s">
        <v>5396</v>
      </c>
      <c r="E120" s="661" t="s">
        <v>5397</v>
      </c>
      <c r="F120" s="664">
        <v>21</v>
      </c>
      <c r="G120" s="664">
        <v>8904</v>
      </c>
      <c r="H120" s="664">
        <v>1</v>
      </c>
      <c r="I120" s="664">
        <v>424</v>
      </c>
      <c r="J120" s="664">
        <v>12</v>
      </c>
      <c r="K120" s="664">
        <v>5088</v>
      </c>
      <c r="L120" s="664">
        <v>0.5714285714285714</v>
      </c>
      <c r="M120" s="664">
        <v>424</v>
      </c>
      <c r="N120" s="664">
        <v>3</v>
      </c>
      <c r="O120" s="664">
        <v>1296</v>
      </c>
      <c r="P120" s="677">
        <v>0.14555256064690028</v>
      </c>
      <c r="Q120" s="665">
        <v>432</v>
      </c>
    </row>
    <row r="121" spans="1:17" ht="14.4" customHeight="1" x14ac:dyDescent="0.3">
      <c r="A121" s="660" t="s">
        <v>5567</v>
      </c>
      <c r="B121" s="661" t="s">
        <v>5381</v>
      </c>
      <c r="C121" s="661" t="s">
        <v>5328</v>
      </c>
      <c r="D121" s="661" t="s">
        <v>5400</v>
      </c>
      <c r="E121" s="661" t="s">
        <v>5401</v>
      </c>
      <c r="F121" s="664">
        <v>21</v>
      </c>
      <c r="G121" s="664">
        <v>21042</v>
      </c>
      <c r="H121" s="664">
        <v>1</v>
      </c>
      <c r="I121" s="664">
        <v>1002</v>
      </c>
      <c r="J121" s="664">
        <v>15</v>
      </c>
      <c r="K121" s="664">
        <v>15030</v>
      </c>
      <c r="L121" s="664">
        <v>0.7142857142857143</v>
      </c>
      <c r="M121" s="664">
        <v>1002</v>
      </c>
      <c r="N121" s="664">
        <v>3</v>
      </c>
      <c r="O121" s="664">
        <v>3024</v>
      </c>
      <c r="P121" s="677">
        <v>0.1437125748502994</v>
      </c>
      <c r="Q121" s="665">
        <v>1008</v>
      </c>
    </row>
    <row r="122" spans="1:17" ht="14.4" customHeight="1" x14ac:dyDescent="0.3">
      <c r="A122" s="660" t="s">
        <v>5567</v>
      </c>
      <c r="B122" s="661" t="s">
        <v>5381</v>
      </c>
      <c r="C122" s="661" t="s">
        <v>5328</v>
      </c>
      <c r="D122" s="661" t="s">
        <v>5402</v>
      </c>
      <c r="E122" s="661" t="s">
        <v>5403</v>
      </c>
      <c r="F122" s="664">
        <v>6</v>
      </c>
      <c r="G122" s="664">
        <v>13398</v>
      </c>
      <c r="H122" s="664">
        <v>1</v>
      </c>
      <c r="I122" s="664">
        <v>2233</v>
      </c>
      <c r="J122" s="664">
        <v>1</v>
      </c>
      <c r="K122" s="664">
        <v>2233</v>
      </c>
      <c r="L122" s="664">
        <v>0.16666666666666666</v>
      </c>
      <c r="M122" s="664">
        <v>2233</v>
      </c>
      <c r="N122" s="664"/>
      <c r="O122" s="664"/>
      <c r="P122" s="677"/>
      <c r="Q122" s="665"/>
    </row>
    <row r="123" spans="1:17" ht="14.4" customHeight="1" x14ac:dyDescent="0.3">
      <c r="A123" s="660" t="s">
        <v>5567</v>
      </c>
      <c r="B123" s="661" t="s">
        <v>5408</v>
      </c>
      <c r="C123" s="661" t="s">
        <v>5328</v>
      </c>
      <c r="D123" s="661" t="s">
        <v>5411</v>
      </c>
      <c r="E123" s="661" t="s">
        <v>5412</v>
      </c>
      <c r="F123" s="664">
        <v>11</v>
      </c>
      <c r="G123" s="664">
        <v>2387</v>
      </c>
      <c r="H123" s="664">
        <v>1</v>
      </c>
      <c r="I123" s="664">
        <v>217</v>
      </c>
      <c r="J123" s="664">
        <v>2</v>
      </c>
      <c r="K123" s="664">
        <v>434</v>
      </c>
      <c r="L123" s="664">
        <v>0.18181818181818182</v>
      </c>
      <c r="M123" s="664">
        <v>217</v>
      </c>
      <c r="N123" s="664">
        <v>1</v>
      </c>
      <c r="O123" s="664">
        <v>219</v>
      </c>
      <c r="P123" s="677">
        <v>9.1746962714704644E-2</v>
      </c>
      <c r="Q123" s="665">
        <v>219</v>
      </c>
    </row>
    <row r="124" spans="1:17" ht="14.4" customHeight="1" x14ac:dyDescent="0.3">
      <c r="A124" s="660" t="s">
        <v>5567</v>
      </c>
      <c r="B124" s="661" t="s">
        <v>5408</v>
      </c>
      <c r="C124" s="661" t="s">
        <v>5328</v>
      </c>
      <c r="D124" s="661" t="s">
        <v>5413</v>
      </c>
      <c r="E124" s="661" t="s">
        <v>5414</v>
      </c>
      <c r="F124" s="664">
        <v>15</v>
      </c>
      <c r="G124" s="664">
        <v>7455</v>
      </c>
      <c r="H124" s="664">
        <v>1</v>
      </c>
      <c r="I124" s="664">
        <v>497</v>
      </c>
      <c r="J124" s="664">
        <v>2</v>
      </c>
      <c r="K124" s="664">
        <v>994</v>
      </c>
      <c r="L124" s="664">
        <v>0.13333333333333333</v>
      </c>
      <c r="M124" s="664">
        <v>497</v>
      </c>
      <c r="N124" s="664">
        <v>1</v>
      </c>
      <c r="O124" s="664">
        <v>503</v>
      </c>
      <c r="P124" s="677">
        <v>6.7471495640509721E-2</v>
      </c>
      <c r="Q124" s="665">
        <v>503</v>
      </c>
    </row>
    <row r="125" spans="1:17" ht="14.4" customHeight="1" x14ac:dyDescent="0.3">
      <c r="A125" s="660" t="s">
        <v>5567</v>
      </c>
      <c r="B125" s="661" t="s">
        <v>5408</v>
      </c>
      <c r="C125" s="661" t="s">
        <v>5328</v>
      </c>
      <c r="D125" s="661" t="s">
        <v>5415</v>
      </c>
      <c r="E125" s="661" t="s">
        <v>5416</v>
      </c>
      <c r="F125" s="664">
        <v>83</v>
      </c>
      <c r="G125" s="664">
        <v>29050</v>
      </c>
      <c r="H125" s="664">
        <v>1</v>
      </c>
      <c r="I125" s="664">
        <v>350</v>
      </c>
      <c r="J125" s="664">
        <v>76</v>
      </c>
      <c r="K125" s="664">
        <v>26600</v>
      </c>
      <c r="L125" s="664">
        <v>0.91566265060240959</v>
      </c>
      <c r="M125" s="664">
        <v>350</v>
      </c>
      <c r="N125" s="664">
        <v>94</v>
      </c>
      <c r="O125" s="664">
        <v>32994</v>
      </c>
      <c r="P125" s="677">
        <v>1.1357659208261617</v>
      </c>
      <c r="Q125" s="665">
        <v>351</v>
      </c>
    </row>
    <row r="126" spans="1:17" ht="14.4" customHeight="1" x14ac:dyDescent="0.3">
      <c r="A126" s="660" t="s">
        <v>5567</v>
      </c>
      <c r="B126" s="661" t="s">
        <v>5408</v>
      </c>
      <c r="C126" s="661" t="s">
        <v>5328</v>
      </c>
      <c r="D126" s="661" t="s">
        <v>5419</v>
      </c>
      <c r="E126" s="661" t="s">
        <v>5420</v>
      </c>
      <c r="F126" s="664">
        <v>1020</v>
      </c>
      <c r="G126" s="664">
        <v>66300</v>
      </c>
      <c r="H126" s="664">
        <v>1</v>
      </c>
      <c r="I126" s="664">
        <v>65</v>
      </c>
      <c r="J126" s="664">
        <v>836</v>
      </c>
      <c r="K126" s="664">
        <v>54340</v>
      </c>
      <c r="L126" s="664">
        <v>0.81960784313725488</v>
      </c>
      <c r="M126" s="664">
        <v>65</v>
      </c>
      <c r="N126" s="664">
        <v>750</v>
      </c>
      <c r="O126" s="664">
        <v>48750</v>
      </c>
      <c r="P126" s="677">
        <v>0.73529411764705888</v>
      </c>
      <c r="Q126" s="665">
        <v>65</v>
      </c>
    </row>
    <row r="127" spans="1:17" ht="14.4" customHeight="1" x14ac:dyDescent="0.3">
      <c r="A127" s="660" t="s">
        <v>5567</v>
      </c>
      <c r="B127" s="661" t="s">
        <v>5408</v>
      </c>
      <c r="C127" s="661" t="s">
        <v>5328</v>
      </c>
      <c r="D127" s="661" t="s">
        <v>5421</v>
      </c>
      <c r="E127" s="661" t="s">
        <v>5422</v>
      </c>
      <c r="F127" s="664"/>
      <c r="G127" s="664"/>
      <c r="H127" s="664"/>
      <c r="I127" s="664"/>
      <c r="J127" s="664"/>
      <c r="K127" s="664"/>
      <c r="L127" s="664"/>
      <c r="M127" s="664"/>
      <c r="N127" s="664">
        <v>1</v>
      </c>
      <c r="O127" s="664">
        <v>544</v>
      </c>
      <c r="P127" s="677"/>
      <c r="Q127" s="665">
        <v>544</v>
      </c>
    </row>
    <row r="128" spans="1:17" ht="14.4" customHeight="1" x14ac:dyDescent="0.3">
      <c r="A128" s="660" t="s">
        <v>5567</v>
      </c>
      <c r="B128" s="661" t="s">
        <v>5408</v>
      </c>
      <c r="C128" s="661" t="s">
        <v>5328</v>
      </c>
      <c r="D128" s="661" t="s">
        <v>5423</v>
      </c>
      <c r="E128" s="661" t="s">
        <v>5424</v>
      </c>
      <c r="F128" s="664">
        <v>14</v>
      </c>
      <c r="G128" s="664">
        <v>8260</v>
      </c>
      <c r="H128" s="664">
        <v>1</v>
      </c>
      <c r="I128" s="664">
        <v>590</v>
      </c>
      <c r="J128" s="664">
        <v>9</v>
      </c>
      <c r="K128" s="664">
        <v>5310</v>
      </c>
      <c r="L128" s="664">
        <v>0.6428571428571429</v>
      </c>
      <c r="M128" s="664">
        <v>590</v>
      </c>
      <c r="N128" s="664">
        <v>22</v>
      </c>
      <c r="O128" s="664">
        <v>13002</v>
      </c>
      <c r="P128" s="677">
        <v>1.57409200968523</v>
      </c>
      <c r="Q128" s="665">
        <v>591</v>
      </c>
    </row>
    <row r="129" spans="1:17" ht="14.4" customHeight="1" x14ac:dyDescent="0.3">
      <c r="A129" s="660" t="s">
        <v>5567</v>
      </c>
      <c r="B129" s="661" t="s">
        <v>5408</v>
      </c>
      <c r="C129" s="661" t="s">
        <v>5328</v>
      </c>
      <c r="D129" s="661" t="s">
        <v>5425</v>
      </c>
      <c r="E129" s="661" t="s">
        <v>5426</v>
      </c>
      <c r="F129" s="664">
        <v>14</v>
      </c>
      <c r="G129" s="664">
        <v>8610</v>
      </c>
      <c r="H129" s="664">
        <v>1</v>
      </c>
      <c r="I129" s="664">
        <v>615</v>
      </c>
      <c r="J129" s="664">
        <v>8</v>
      </c>
      <c r="K129" s="664">
        <v>4920</v>
      </c>
      <c r="L129" s="664">
        <v>0.5714285714285714</v>
      </c>
      <c r="M129" s="664">
        <v>615</v>
      </c>
      <c r="N129" s="664">
        <v>22</v>
      </c>
      <c r="O129" s="664">
        <v>13552</v>
      </c>
      <c r="P129" s="677">
        <v>1.5739837398373984</v>
      </c>
      <c r="Q129" s="665">
        <v>616</v>
      </c>
    </row>
    <row r="130" spans="1:17" ht="14.4" customHeight="1" x14ac:dyDescent="0.3">
      <c r="A130" s="660" t="s">
        <v>5567</v>
      </c>
      <c r="B130" s="661" t="s">
        <v>5408</v>
      </c>
      <c r="C130" s="661" t="s">
        <v>5328</v>
      </c>
      <c r="D130" s="661" t="s">
        <v>5427</v>
      </c>
      <c r="E130" s="661" t="s">
        <v>5428</v>
      </c>
      <c r="F130" s="664">
        <v>38</v>
      </c>
      <c r="G130" s="664">
        <v>5662</v>
      </c>
      <c r="H130" s="664">
        <v>1</v>
      </c>
      <c r="I130" s="664">
        <v>149</v>
      </c>
      <c r="J130" s="664">
        <v>28</v>
      </c>
      <c r="K130" s="664">
        <v>4172</v>
      </c>
      <c r="L130" s="664">
        <v>0.73684210526315785</v>
      </c>
      <c r="M130" s="664">
        <v>149</v>
      </c>
      <c r="N130" s="664">
        <v>30</v>
      </c>
      <c r="O130" s="664">
        <v>4500</v>
      </c>
      <c r="P130" s="677">
        <v>0.79477216531261041</v>
      </c>
      <c r="Q130" s="665">
        <v>150</v>
      </c>
    </row>
    <row r="131" spans="1:17" ht="14.4" customHeight="1" x14ac:dyDescent="0.3">
      <c r="A131" s="660" t="s">
        <v>5567</v>
      </c>
      <c r="B131" s="661" t="s">
        <v>5408</v>
      </c>
      <c r="C131" s="661" t="s">
        <v>5328</v>
      </c>
      <c r="D131" s="661" t="s">
        <v>5429</v>
      </c>
      <c r="E131" s="661" t="s">
        <v>5430</v>
      </c>
      <c r="F131" s="664">
        <v>1</v>
      </c>
      <c r="G131" s="664">
        <v>675</v>
      </c>
      <c r="H131" s="664">
        <v>1</v>
      </c>
      <c r="I131" s="664">
        <v>675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5567</v>
      </c>
      <c r="B132" s="661" t="s">
        <v>5408</v>
      </c>
      <c r="C132" s="661" t="s">
        <v>5328</v>
      </c>
      <c r="D132" s="661" t="s">
        <v>5431</v>
      </c>
      <c r="E132" s="661" t="s">
        <v>5432</v>
      </c>
      <c r="F132" s="664">
        <v>26</v>
      </c>
      <c r="G132" s="664">
        <v>598</v>
      </c>
      <c r="H132" s="664">
        <v>1</v>
      </c>
      <c r="I132" s="664">
        <v>23</v>
      </c>
      <c r="J132" s="664">
        <v>30</v>
      </c>
      <c r="K132" s="664">
        <v>690</v>
      </c>
      <c r="L132" s="664">
        <v>1.1538461538461537</v>
      </c>
      <c r="M132" s="664">
        <v>23</v>
      </c>
      <c r="N132" s="664">
        <v>15</v>
      </c>
      <c r="O132" s="664">
        <v>360</v>
      </c>
      <c r="P132" s="677">
        <v>0.60200668896321075</v>
      </c>
      <c r="Q132" s="665">
        <v>24</v>
      </c>
    </row>
    <row r="133" spans="1:17" ht="14.4" customHeight="1" x14ac:dyDescent="0.3">
      <c r="A133" s="660" t="s">
        <v>5567</v>
      </c>
      <c r="B133" s="661" t="s">
        <v>5408</v>
      </c>
      <c r="C133" s="661" t="s">
        <v>5328</v>
      </c>
      <c r="D133" s="661" t="s">
        <v>5435</v>
      </c>
      <c r="E133" s="661" t="s">
        <v>5436</v>
      </c>
      <c r="F133" s="664">
        <v>1</v>
      </c>
      <c r="G133" s="664">
        <v>54</v>
      </c>
      <c r="H133" s="664">
        <v>1</v>
      </c>
      <c r="I133" s="664">
        <v>54</v>
      </c>
      <c r="J133" s="664">
        <v>1</v>
      </c>
      <c r="K133" s="664">
        <v>54</v>
      </c>
      <c r="L133" s="664">
        <v>1</v>
      </c>
      <c r="M133" s="664">
        <v>54</v>
      </c>
      <c r="N133" s="664">
        <v>2</v>
      </c>
      <c r="O133" s="664">
        <v>108</v>
      </c>
      <c r="P133" s="677">
        <v>2</v>
      </c>
      <c r="Q133" s="665">
        <v>54</v>
      </c>
    </row>
    <row r="134" spans="1:17" ht="14.4" customHeight="1" x14ac:dyDescent="0.3">
      <c r="A134" s="660" t="s">
        <v>5567</v>
      </c>
      <c r="B134" s="661" t="s">
        <v>5408</v>
      </c>
      <c r="C134" s="661" t="s">
        <v>5328</v>
      </c>
      <c r="D134" s="661" t="s">
        <v>5437</v>
      </c>
      <c r="E134" s="661" t="s">
        <v>5438</v>
      </c>
      <c r="F134" s="664">
        <v>500</v>
      </c>
      <c r="G134" s="664">
        <v>38500</v>
      </c>
      <c r="H134" s="664">
        <v>1</v>
      </c>
      <c r="I134" s="664">
        <v>77</v>
      </c>
      <c r="J134" s="664">
        <v>422</v>
      </c>
      <c r="K134" s="664">
        <v>32494</v>
      </c>
      <c r="L134" s="664">
        <v>0.84399999999999997</v>
      </c>
      <c r="M134" s="664">
        <v>77</v>
      </c>
      <c r="N134" s="664">
        <v>458</v>
      </c>
      <c r="O134" s="664">
        <v>35266</v>
      </c>
      <c r="P134" s="677">
        <v>0.91600000000000004</v>
      </c>
      <c r="Q134" s="665">
        <v>77</v>
      </c>
    </row>
    <row r="135" spans="1:17" ht="14.4" customHeight="1" x14ac:dyDescent="0.3">
      <c r="A135" s="660" t="s">
        <v>5567</v>
      </c>
      <c r="B135" s="661" t="s">
        <v>5408</v>
      </c>
      <c r="C135" s="661" t="s">
        <v>5328</v>
      </c>
      <c r="D135" s="661" t="s">
        <v>5441</v>
      </c>
      <c r="E135" s="661" t="s">
        <v>5442</v>
      </c>
      <c r="F135" s="664">
        <v>239</v>
      </c>
      <c r="G135" s="664">
        <v>5258</v>
      </c>
      <c r="H135" s="664">
        <v>1</v>
      </c>
      <c r="I135" s="664">
        <v>22</v>
      </c>
      <c r="J135" s="664">
        <v>206</v>
      </c>
      <c r="K135" s="664">
        <v>4532</v>
      </c>
      <c r="L135" s="664">
        <v>0.86192468619246865</v>
      </c>
      <c r="M135" s="664">
        <v>22</v>
      </c>
      <c r="N135" s="664">
        <v>139</v>
      </c>
      <c r="O135" s="664">
        <v>3197</v>
      </c>
      <c r="P135" s="677">
        <v>0.60802586534804104</v>
      </c>
      <c r="Q135" s="665">
        <v>23</v>
      </c>
    </row>
    <row r="136" spans="1:17" ht="14.4" customHeight="1" x14ac:dyDescent="0.3">
      <c r="A136" s="660" t="s">
        <v>5567</v>
      </c>
      <c r="B136" s="661" t="s">
        <v>5408</v>
      </c>
      <c r="C136" s="661" t="s">
        <v>5328</v>
      </c>
      <c r="D136" s="661" t="s">
        <v>5449</v>
      </c>
      <c r="E136" s="661" t="s">
        <v>5450</v>
      </c>
      <c r="F136" s="664">
        <v>22</v>
      </c>
      <c r="G136" s="664">
        <v>13794</v>
      </c>
      <c r="H136" s="664">
        <v>1</v>
      </c>
      <c r="I136" s="664">
        <v>627</v>
      </c>
      <c r="J136" s="664">
        <v>13</v>
      </c>
      <c r="K136" s="664">
        <v>8151</v>
      </c>
      <c r="L136" s="664">
        <v>0.59090909090909094</v>
      </c>
      <c r="M136" s="664">
        <v>627</v>
      </c>
      <c r="N136" s="664">
        <v>14</v>
      </c>
      <c r="O136" s="664">
        <v>8792</v>
      </c>
      <c r="P136" s="677">
        <v>0.63737857039292445</v>
      </c>
      <c r="Q136" s="665">
        <v>628</v>
      </c>
    </row>
    <row r="137" spans="1:17" ht="14.4" customHeight="1" x14ac:dyDescent="0.3">
      <c r="A137" s="660" t="s">
        <v>5567</v>
      </c>
      <c r="B137" s="661" t="s">
        <v>5408</v>
      </c>
      <c r="C137" s="661" t="s">
        <v>5328</v>
      </c>
      <c r="D137" s="661" t="s">
        <v>5451</v>
      </c>
      <c r="E137" s="661" t="s">
        <v>5452</v>
      </c>
      <c r="F137" s="664">
        <v>127</v>
      </c>
      <c r="G137" s="664">
        <v>26543</v>
      </c>
      <c r="H137" s="664">
        <v>1</v>
      </c>
      <c r="I137" s="664">
        <v>209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5567</v>
      </c>
      <c r="B138" s="661" t="s">
        <v>5408</v>
      </c>
      <c r="C138" s="661" t="s">
        <v>5328</v>
      </c>
      <c r="D138" s="661" t="s">
        <v>5453</v>
      </c>
      <c r="E138" s="661" t="s">
        <v>5454</v>
      </c>
      <c r="F138" s="664">
        <v>98</v>
      </c>
      <c r="G138" s="664">
        <v>6468</v>
      </c>
      <c r="H138" s="664">
        <v>1</v>
      </c>
      <c r="I138" s="664">
        <v>66</v>
      </c>
      <c r="J138" s="664">
        <v>86</v>
      </c>
      <c r="K138" s="664">
        <v>5676</v>
      </c>
      <c r="L138" s="664">
        <v>0.87755102040816324</v>
      </c>
      <c r="M138" s="664">
        <v>66</v>
      </c>
      <c r="N138" s="664">
        <v>38</v>
      </c>
      <c r="O138" s="664">
        <v>2508</v>
      </c>
      <c r="P138" s="677">
        <v>0.38775510204081631</v>
      </c>
      <c r="Q138" s="665">
        <v>66</v>
      </c>
    </row>
    <row r="139" spans="1:17" ht="14.4" customHeight="1" x14ac:dyDescent="0.3">
      <c r="A139" s="660" t="s">
        <v>5567</v>
      </c>
      <c r="B139" s="661" t="s">
        <v>5408</v>
      </c>
      <c r="C139" s="661" t="s">
        <v>5328</v>
      </c>
      <c r="D139" s="661" t="s">
        <v>5455</v>
      </c>
      <c r="E139" s="661" t="s">
        <v>5456</v>
      </c>
      <c r="F139" s="664">
        <v>785</v>
      </c>
      <c r="G139" s="664">
        <v>12560</v>
      </c>
      <c r="H139" s="664">
        <v>1</v>
      </c>
      <c r="I139" s="664">
        <v>16</v>
      </c>
      <c r="J139" s="664">
        <v>649</v>
      </c>
      <c r="K139" s="664">
        <v>10384</v>
      </c>
      <c r="L139" s="664">
        <v>0.82675159235668794</v>
      </c>
      <c r="M139" s="664">
        <v>16</v>
      </c>
      <c r="N139" s="664">
        <v>753</v>
      </c>
      <c r="O139" s="664">
        <v>12048</v>
      </c>
      <c r="P139" s="677">
        <v>0.95923566878980893</v>
      </c>
      <c r="Q139" s="665">
        <v>16</v>
      </c>
    </row>
    <row r="140" spans="1:17" ht="14.4" customHeight="1" x14ac:dyDescent="0.3">
      <c r="A140" s="660" t="s">
        <v>5567</v>
      </c>
      <c r="B140" s="661" t="s">
        <v>5408</v>
      </c>
      <c r="C140" s="661" t="s">
        <v>5328</v>
      </c>
      <c r="D140" s="661" t="s">
        <v>5459</v>
      </c>
      <c r="E140" s="661" t="s">
        <v>5460</v>
      </c>
      <c r="F140" s="664">
        <v>200</v>
      </c>
      <c r="G140" s="664">
        <v>69600</v>
      </c>
      <c r="H140" s="664">
        <v>1</v>
      </c>
      <c r="I140" s="664">
        <v>348</v>
      </c>
      <c r="J140" s="664">
        <v>118</v>
      </c>
      <c r="K140" s="664">
        <v>41064</v>
      </c>
      <c r="L140" s="664">
        <v>0.59</v>
      </c>
      <c r="M140" s="664">
        <v>348</v>
      </c>
      <c r="N140" s="664">
        <v>40</v>
      </c>
      <c r="O140" s="664">
        <v>13960</v>
      </c>
      <c r="P140" s="677">
        <v>0.20057471264367815</v>
      </c>
      <c r="Q140" s="665">
        <v>349</v>
      </c>
    </row>
    <row r="141" spans="1:17" ht="14.4" customHeight="1" x14ac:dyDescent="0.3">
      <c r="A141" s="660" t="s">
        <v>5567</v>
      </c>
      <c r="B141" s="661" t="s">
        <v>5408</v>
      </c>
      <c r="C141" s="661" t="s">
        <v>5328</v>
      </c>
      <c r="D141" s="661" t="s">
        <v>5461</v>
      </c>
      <c r="E141" s="661" t="s">
        <v>5462</v>
      </c>
      <c r="F141" s="664">
        <v>188</v>
      </c>
      <c r="G141" s="664">
        <v>4512</v>
      </c>
      <c r="H141" s="664">
        <v>1</v>
      </c>
      <c r="I141" s="664">
        <v>24</v>
      </c>
      <c r="J141" s="664">
        <v>160</v>
      </c>
      <c r="K141" s="664">
        <v>3840</v>
      </c>
      <c r="L141" s="664">
        <v>0.85106382978723405</v>
      </c>
      <c r="M141" s="664">
        <v>24</v>
      </c>
      <c r="N141" s="664">
        <v>89</v>
      </c>
      <c r="O141" s="664">
        <v>2136</v>
      </c>
      <c r="P141" s="677">
        <v>0.47340425531914893</v>
      </c>
      <c r="Q141" s="665">
        <v>24</v>
      </c>
    </row>
    <row r="142" spans="1:17" ht="14.4" customHeight="1" x14ac:dyDescent="0.3">
      <c r="A142" s="660" t="s">
        <v>5567</v>
      </c>
      <c r="B142" s="661" t="s">
        <v>5408</v>
      </c>
      <c r="C142" s="661" t="s">
        <v>5328</v>
      </c>
      <c r="D142" s="661" t="s">
        <v>5463</v>
      </c>
      <c r="E142" s="661" t="s">
        <v>5464</v>
      </c>
      <c r="F142" s="664">
        <v>16</v>
      </c>
      <c r="G142" s="664">
        <v>11808</v>
      </c>
      <c r="H142" s="664">
        <v>1</v>
      </c>
      <c r="I142" s="664">
        <v>738</v>
      </c>
      <c r="J142" s="664">
        <v>10</v>
      </c>
      <c r="K142" s="664">
        <v>7380</v>
      </c>
      <c r="L142" s="664">
        <v>0.625</v>
      </c>
      <c r="M142" s="664">
        <v>738</v>
      </c>
      <c r="N142" s="664">
        <v>20</v>
      </c>
      <c r="O142" s="664">
        <v>14780</v>
      </c>
      <c r="P142" s="677">
        <v>1.2516937669376693</v>
      </c>
      <c r="Q142" s="665">
        <v>739</v>
      </c>
    </row>
    <row r="143" spans="1:17" ht="14.4" customHeight="1" x14ac:dyDescent="0.3">
      <c r="A143" s="660" t="s">
        <v>5567</v>
      </c>
      <c r="B143" s="661" t="s">
        <v>5408</v>
      </c>
      <c r="C143" s="661" t="s">
        <v>5328</v>
      </c>
      <c r="D143" s="661" t="s">
        <v>5465</v>
      </c>
      <c r="E143" s="661" t="s">
        <v>5466</v>
      </c>
      <c r="F143" s="664">
        <v>21</v>
      </c>
      <c r="G143" s="664">
        <v>3780</v>
      </c>
      <c r="H143" s="664">
        <v>1</v>
      </c>
      <c r="I143" s="664">
        <v>180</v>
      </c>
      <c r="J143" s="664">
        <v>15</v>
      </c>
      <c r="K143" s="664">
        <v>2700</v>
      </c>
      <c r="L143" s="664">
        <v>0.7142857142857143</v>
      </c>
      <c r="M143" s="664">
        <v>180</v>
      </c>
      <c r="N143" s="664">
        <v>28</v>
      </c>
      <c r="O143" s="664">
        <v>5040</v>
      </c>
      <c r="P143" s="677">
        <v>1.3333333333333333</v>
      </c>
      <c r="Q143" s="665">
        <v>180</v>
      </c>
    </row>
    <row r="144" spans="1:17" ht="14.4" customHeight="1" x14ac:dyDescent="0.3">
      <c r="A144" s="660" t="s">
        <v>5567</v>
      </c>
      <c r="B144" s="661" t="s">
        <v>5408</v>
      </c>
      <c r="C144" s="661" t="s">
        <v>5328</v>
      </c>
      <c r="D144" s="661" t="s">
        <v>5471</v>
      </c>
      <c r="E144" s="661" t="s">
        <v>5472</v>
      </c>
      <c r="F144" s="664">
        <v>4</v>
      </c>
      <c r="G144" s="664">
        <v>1012</v>
      </c>
      <c r="H144" s="664">
        <v>1</v>
      </c>
      <c r="I144" s="664">
        <v>253</v>
      </c>
      <c r="J144" s="664">
        <v>126</v>
      </c>
      <c r="K144" s="664">
        <v>31878</v>
      </c>
      <c r="L144" s="664">
        <v>31.5</v>
      </c>
      <c r="M144" s="664">
        <v>253</v>
      </c>
      <c r="N144" s="664">
        <v>133</v>
      </c>
      <c r="O144" s="664">
        <v>33649</v>
      </c>
      <c r="P144" s="677">
        <v>33.25</v>
      </c>
      <c r="Q144" s="665">
        <v>253</v>
      </c>
    </row>
    <row r="145" spans="1:17" ht="14.4" customHeight="1" x14ac:dyDescent="0.3">
      <c r="A145" s="660" t="s">
        <v>5567</v>
      </c>
      <c r="B145" s="661" t="s">
        <v>5408</v>
      </c>
      <c r="C145" s="661" t="s">
        <v>5328</v>
      </c>
      <c r="D145" s="661" t="s">
        <v>5473</v>
      </c>
      <c r="E145" s="661" t="s">
        <v>5474</v>
      </c>
      <c r="F145" s="664">
        <v>14</v>
      </c>
      <c r="G145" s="664">
        <v>3696</v>
      </c>
      <c r="H145" s="664">
        <v>1</v>
      </c>
      <c r="I145" s="664">
        <v>264</v>
      </c>
      <c r="J145" s="664">
        <v>8</v>
      </c>
      <c r="K145" s="664">
        <v>2112</v>
      </c>
      <c r="L145" s="664">
        <v>0.5714285714285714</v>
      </c>
      <c r="M145" s="664">
        <v>264</v>
      </c>
      <c r="N145" s="664">
        <v>22</v>
      </c>
      <c r="O145" s="664">
        <v>5830</v>
      </c>
      <c r="P145" s="677">
        <v>1.5773809523809523</v>
      </c>
      <c r="Q145" s="665">
        <v>265</v>
      </c>
    </row>
    <row r="146" spans="1:17" ht="14.4" customHeight="1" x14ac:dyDescent="0.3">
      <c r="A146" s="660" t="s">
        <v>5567</v>
      </c>
      <c r="B146" s="661" t="s">
        <v>5408</v>
      </c>
      <c r="C146" s="661" t="s">
        <v>5328</v>
      </c>
      <c r="D146" s="661" t="s">
        <v>5475</v>
      </c>
      <c r="E146" s="661" t="s">
        <v>5476</v>
      </c>
      <c r="F146" s="664">
        <v>44</v>
      </c>
      <c r="G146" s="664">
        <v>8316</v>
      </c>
      <c r="H146" s="664">
        <v>1</v>
      </c>
      <c r="I146" s="664">
        <v>189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5567</v>
      </c>
      <c r="B147" s="661" t="s">
        <v>5408</v>
      </c>
      <c r="C147" s="661" t="s">
        <v>5328</v>
      </c>
      <c r="D147" s="661" t="s">
        <v>5479</v>
      </c>
      <c r="E147" s="661" t="s">
        <v>5480</v>
      </c>
      <c r="F147" s="664">
        <v>18</v>
      </c>
      <c r="G147" s="664">
        <v>3888</v>
      </c>
      <c r="H147" s="664">
        <v>1</v>
      </c>
      <c r="I147" s="664">
        <v>216</v>
      </c>
      <c r="J147" s="664">
        <v>7</v>
      </c>
      <c r="K147" s="664">
        <v>1512</v>
      </c>
      <c r="L147" s="664">
        <v>0.3888888888888889</v>
      </c>
      <c r="M147" s="664">
        <v>216</v>
      </c>
      <c r="N147" s="664">
        <v>10</v>
      </c>
      <c r="O147" s="664">
        <v>2160</v>
      </c>
      <c r="P147" s="677">
        <v>0.55555555555555558</v>
      </c>
      <c r="Q147" s="665">
        <v>216</v>
      </c>
    </row>
    <row r="148" spans="1:17" ht="14.4" customHeight="1" x14ac:dyDescent="0.3">
      <c r="A148" s="660" t="s">
        <v>5567</v>
      </c>
      <c r="B148" s="661" t="s">
        <v>5408</v>
      </c>
      <c r="C148" s="661" t="s">
        <v>5328</v>
      </c>
      <c r="D148" s="661" t="s">
        <v>5481</v>
      </c>
      <c r="E148" s="661" t="s">
        <v>5482</v>
      </c>
      <c r="F148" s="664">
        <v>21</v>
      </c>
      <c r="G148" s="664">
        <v>735</v>
      </c>
      <c r="H148" s="664">
        <v>1</v>
      </c>
      <c r="I148" s="664">
        <v>35</v>
      </c>
      <c r="J148" s="664">
        <v>10</v>
      </c>
      <c r="K148" s="664">
        <v>350</v>
      </c>
      <c r="L148" s="664">
        <v>0.47619047619047616</v>
      </c>
      <c r="M148" s="664">
        <v>35</v>
      </c>
      <c r="N148" s="664">
        <v>34</v>
      </c>
      <c r="O148" s="664">
        <v>1224</v>
      </c>
      <c r="P148" s="677">
        <v>1.6653061224489796</v>
      </c>
      <c r="Q148" s="665">
        <v>36</v>
      </c>
    </row>
    <row r="149" spans="1:17" ht="14.4" customHeight="1" x14ac:dyDescent="0.3">
      <c r="A149" s="660" t="s">
        <v>5567</v>
      </c>
      <c r="B149" s="661" t="s">
        <v>5408</v>
      </c>
      <c r="C149" s="661" t="s">
        <v>5328</v>
      </c>
      <c r="D149" s="661" t="s">
        <v>5483</v>
      </c>
      <c r="E149" s="661" t="s">
        <v>5484</v>
      </c>
      <c r="F149" s="664">
        <v>14</v>
      </c>
      <c r="G149" s="664">
        <v>8260</v>
      </c>
      <c r="H149" s="664">
        <v>1</v>
      </c>
      <c r="I149" s="664">
        <v>590</v>
      </c>
      <c r="J149" s="664">
        <v>8</v>
      </c>
      <c r="K149" s="664">
        <v>4720</v>
      </c>
      <c r="L149" s="664">
        <v>0.5714285714285714</v>
      </c>
      <c r="M149" s="664">
        <v>590</v>
      </c>
      <c r="N149" s="664">
        <v>22</v>
      </c>
      <c r="O149" s="664">
        <v>13002</v>
      </c>
      <c r="P149" s="677">
        <v>1.57409200968523</v>
      </c>
      <c r="Q149" s="665">
        <v>591</v>
      </c>
    </row>
    <row r="150" spans="1:17" ht="14.4" customHeight="1" x14ac:dyDescent="0.3">
      <c r="A150" s="660" t="s">
        <v>5567</v>
      </c>
      <c r="B150" s="661" t="s">
        <v>5408</v>
      </c>
      <c r="C150" s="661" t="s">
        <v>5328</v>
      </c>
      <c r="D150" s="661" t="s">
        <v>5570</v>
      </c>
      <c r="E150" s="661" t="s">
        <v>5571</v>
      </c>
      <c r="F150" s="664">
        <v>4</v>
      </c>
      <c r="G150" s="664">
        <v>22388</v>
      </c>
      <c r="H150" s="664">
        <v>1</v>
      </c>
      <c r="I150" s="664">
        <v>5597</v>
      </c>
      <c r="J150" s="664">
        <v>8</v>
      </c>
      <c r="K150" s="664">
        <v>44776</v>
      </c>
      <c r="L150" s="664">
        <v>2</v>
      </c>
      <c r="M150" s="664">
        <v>5597</v>
      </c>
      <c r="N150" s="664"/>
      <c r="O150" s="664"/>
      <c r="P150" s="677"/>
      <c r="Q150" s="665"/>
    </row>
    <row r="151" spans="1:17" ht="14.4" customHeight="1" x14ac:dyDescent="0.3">
      <c r="A151" s="660" t="s">
        <v>5567</v>
      </c>
      <c r="B151" s="661" t="s">
        <v>5408</v>
      </c>
      <c r="C151" s="661" t="s">
        <v>5328</v>
      </c>
      <c r="D151" s="661" t="s">
        <v>5485</v>
      </c>
      <c r="E151" s="661" t="s">
        <v>5486</v>
      </c>
      <c r="F151" s="664">
        <v>11</v>
      </c>
      <c r="G151" s="664">
        <v>550</v>
      </c>
      <c r="H151" s="664">
        <v>1</v>
      </c>
      <c r="I151" s="664">
        <v>50</v>
      </c>
      <c r="J151" s="664">
        <v>10</v>
      </c>
      <c r="K151" s="664">
        <v>500</v>
      </c>
      <c r="L151" s="664">
        <v>0.90909090909090906</v>
      </c>
      <c r="M151" s="664">
        <v>50</v>
      </c>
      <c r="N151" s="664">
        <v>1</v>
      </c>
      <c r="O151" s="664">
        <v>50</v>
      </c>
      <c r="P151" s="677">
        <v>9.0909090909090912E-2</v>
      </c>
      <c r="Q151" s="665">
        <v>50</v>
      </c>
    </row>
    <row r="152" spans="1:17" ht="14.4" customHeight="1" x14ac:dyDescent="0.3">
      <c r="A152" s="660" t="s">
        <v>5567</v>
      </c>
      <c r="B152" s="661" t="s">
        <v>5408</v>
      </c>
      <c r="C152" s="661" t="s">
        <v>5328</v>
      </c>
      <c r="D152" s="661" t="s">
        <v>5487</v>
      </c>
      <c r="E152" s="661" t="s">
        <v>5488</v>
      </c>
      <c r="F152" s="664">
        <v>14</v>
      </c>
      <c r="G152" s="664">
        <v>7630</v>
      </c>
      <c r="H152" s="664">
        <v>1</v>
      </c>
      <c r="I152" s="664">
        <v>545</v>
      </c>
      <c r="J152" s="664">
        <v>8</v>
      </c>
      <c r="K152" s="664">
        <v>4360</v>
      </c>
      <c r="L152" s="664">
        <v>0.5714285714285714</v>
      </c>
      <c r="M152" s="664">
        <v>545</v>
      </c>
      <c r="N152" s="664">
        <v>22</v>
      </c>
      <c r="O152" s="664">
        <v>12012</v>
      </c>
      <c r="P152" s="677">
        <v>1.5743119266055046</v>
      </c>
      <c r="Q152" s="665">
        <v>546</v>
      </c>
    </row>
    <row r="153" spans="1:17" ht="14.4" customHeight="1" x14ac:dyDescent="0.3">
      <c r="A153" s="660" t="s">
        <v>5567</v>
      </c>
      <c r="B153" s="661" t="s">
        <v>5408</v>
      </c>
      <c r="C153" s="661" t="s">
        <v>5328</v>
      </c>
      <c r="D153" s="661" t="s">
        <v>5489</v>
      </c>
      <c r="E153" s="661" t="s">
        <v>5490</v>
      </c>
      <c r="F153" s="664">
        <v>36</v>
      </c>
      <c r="G153" s="664">
        <v>17244</v>
      </c>
      <c r="H153" s="664">
        <v>1</v>
      </c>
      <c r="I153" s="664">
        <v>479</v>
      </c>
      <c r="J153" s="664">
        <v>18</v>
      </c>
      <c r="K153" s="664">
        <v>8622</v>
      </c>
      <c r="L153" s="664">
        <v>0.5</v>
      </c>
      <c r="M153" s="664">
        <v>479</v>
      </c>
      <c r="N153" s="664">
        <v>4</v>
      </c>
      <c r="O153" s="664">
        <v>1940</v>
      </c>
      <c r="P153" s="677">
        <v>0.112502899559267</v>
      </c>
      <c r="Q153" s="665">
        <v>485</v>
      </c>
    </row>
    <row r="154" spans="1:17" ht="14.4" customHeight="1" x14ac:dyDescent="0.3">
      <c r="A154" s="660" t="s">
        <v>5567</v>
      </c>
      <c r="B154" s="661" t="s">
        <v>5408</v>
      </c>
      <c r="C154" s="661" t="s">
        <v>5328</v>
      </c>
      <c r="D154" s="661" t="s">
        <v>5491</v>
      </c>
      <c r="E154" s="661" t="s">
        <v>5492</v>
      </c>
      <c r="F154" s="664">
        <v>17</v>
      </c>
      <c r="G154" s="664">
        <v>12478</v>
      </c>
      <c r="H154" s="664">
        <v>1</v>
      </c>
      <c r="I154" s="664">
        <v>734</v>
      </c>
      <c r="J154" s="664">
        <v>10</v>
      </c>
      <c r="K154" s="664">
        <v>7340</v>
      </c>
      <c r="L154" s="664">
        <v>0.58823529411764708</v>
      </c>
      <c r="M154" s="664">
        <v>734</v>
      </c>
      <c r="N154" s="664">
        <v>22</v>
      </c>
      <c r="O154" s="664">
        <v>16170</v>
      </c>
      <c r="P154" s="677">
        <v>1.2958807501202116</v>
      </c>
      <c r="Q154" s="665">
        <v>735</v>
      </c>
    </row>
    <row r="155" spans="1:17" ht="14.4" customHeight="1" x14ac:dyDescent="0.3">
      <c r="A155" s="660" t="s">
        <v>5567</v>
      </c>
      <c r="B155" s="661" t="s">
        <v>5408</v>
      </c>
      <c r="C155" s="661" t="s">
        <v>5328</v>
      </c>
      <c r="D155" s="661" t="s">
        <v>5493</v>
      </c>
      <c r="E155" s="661" t="s">
        <v>5494</v>
      </c>
      <c r="F155" s="664">
        <v>14</v>
      </c>
      <c r="G155" s="664">
        <v>4564</v>
      </c>
      <c r="H155" s="664">
        <v>1</v>
      </c>
      <c r="I155" s="664">
        <v>326</v>
      </c>
      <c r="J155" s="664">
        <v>2</v>
      </c>
      <c r="K155" s="664">
        <v>652</v>
      </c>
      <c r="L155" s="664">
        <v>0.14285714285714285</v>
      </c>
      <c r="M155" s="664">
        <v>326</v>
      </c>
      <c r="N155" s="664">
        <v>12</v>
      </c>
      <c r="O155" s="664">
        <v>3924</v>
      </c>
      <c r="P155" s="677">
        <v>0.85977212971077999</v>
      </c>
      <c r="Q155" s="665">
        <v>327</v>
      </c>
    </row>
    <row r="156" spans="1:17" ht="14.4" customHeight="1" x14ac:dyDescent="0.3">
      <c r="A156" s="660" t="s">
        <v>5567</v>
      </c>
      <c r="B156" s="661" t="s">
        <v>5408</v>
      </c>
      <c r="C156" s="661" t="s">
        <v>5328</v>
      </c>
      <c r="D156" s="661" t="s">
        <v>5495</v>
      </c>
      <c r="E156" s="661" t="s">
        <v>5496</v>
      </c>
      <c r="F156" s="664">
        <v>14</v>
      </c>
      <c r="G156" s="664">
        <v>4816</v>
      </c>
      <c r="H156" s="664">
        <v>1</v>
      </c>
      <c r="I156" s="664">
        <v>344</v>
      </c>
      <c r="J156" s="664">
        <v>8</v>
      </c>
      <c r="K156" s="664">
        <v>2752</v>
      </c>
      <c r="L156" s="664">
        <v>0.5714285714285714</v>
      </c>
      <c r="M156" s="664">
        <v>344</v>
      </c>
      <c r="N156" s="664">
        <v>22</v>
      </c>
      <c r="O156" s="664">
        <v>7590</v>
      </c>
      <c r="P156" s="677">
        <v>1.5759966777408638</v>
      </c>
      <c r="Q156" s="665">
        <v>345</v>
      </c>
    </row>
    <row r="157" spans="1:17" ht="14.4" customHeight="1" x14ac:dyDescent="0.3">
      <c r="A157" s="660" t="s">
        <v>5567</v>
      </c>
      <c r="B157" s="661" t="s">
        <v>5408</v>
      </c>
      <c r="C157" s="661" t="s">
        <v>5328</v>
      </c>
      <c r="D157" s="661" t="s">
        <v>5497</v>
      </c>
      <c r="E157" s="661" t="s">
        <v>5498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752</v>
      </c>
      <c r="P157" s="677"/>
      <c r="Q157" s="665">
        <v>752</v>
      </c>
    </row>
    <row r="158" spans="1:17" ht="14.4" customHeight="1" x14ac:dyDescent="0.3">
      <c r="A158" s="660" t="s">
        <v>5567</v>
      </c>
      <c r="B158" s="661" t="s">
        <v>5408</v>
      </c>
      <c r="C158" s="661" t="s">
        <v>5328</v>
      </c>
      <c r="D158" s="661" t="s">
        <v>5499</v>
      </c>
      <c r="E158" s="661" t="s">
        <v>5500</v>
      </c>
      <c r="F158" s="664"/>
      <c r="G158" s="664"/>
      <c r="H158" s="664"/>
      <c r="I158" s="664"/>
      <c r="J158" s="664">
        <v>20</v>
      </c>
      <c r="K158" s="664">
        <v>4600</v>
      </c>
      <c r="L158" s="664"/>
      <c r="M158" s="664">
        <v>230</v>
      </c>
      <c r="N158" s="664">
        <v>48</v>
      </c>
      <c r="O158" s="664">
        <v>11088</v>
      </c>
      <c r="P158" s="677"/>
      <c r="Q158" s="665">
        <v>231</v>
      </c>
    </row>
    <row r="159" spans="1:17" ht="14.4" customHeight="1" x14ac:dyDescent="0.3">
      <c r="A159" s="660" t="s">
        <v>5567</v>
      </c>
      <c r="B159" s="661" t="s">
        <v>5408</v>
      </c>
      <c r="C159" s="661" t="s">
        <v>5328</v>
      </c>
      <c r="D159" s="661" t="s">
        <v>5501</v>
      </c>
      <c r="E159" s="661" t="s">
        <v>5502</v>
      </c>
      <c r="F159" s="664">
        <v>16</v>
      </c>
      <c r="G159" s="664">
        <v>53360</v>
      </c>
      <c r="H159" s="664">
        <v>1</v>
      </c>
      <c r="I159" s="664">
        <v>3335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5567</v>
      </c>
      <c r="B160" s="661" t="s">
        <v>5408</v>
      </c>
      <c r="C160" s="661" t="s">
        <v>5328</v>
      </c>
      <c r="D160" s="661" t="s">
        <v>5503</v>
      </c>
      <c r="E160" s="661" t="s">
        <v>5504</v>
      </c>
      <c r="F160" s="664">
        <v>37</v>
      </c>
      <c r="G160" s="664">
        <v>8473</v>
      </c>
      <c r="H160" s="664">
        <v>1</v>
      </c>
      <c r="I160" s="664">
        <v>229</v>
      </c>
      <c r="J160" s="664">
        <v>25</v>
      </c>
      <c r="K160" s="664">
        <v>5725</v>
      </c>
      <c r="L160" s="664">
        <v>0.67567567567567566</v>
      </c>
      <c r="M160" s="664">
        <v>229</v>
      </c>
      <c r="N160" s="664">
        <v>29</v>
      </c>
      <c r="O160" s="664">
        <v>6670</v>
      </c>
      <c r="P160" s="677">
        <v>0.78720642039419331</v>
      </c>
      <c r="Q160" s="665">
        <v>230</v>
      </c>
    </row>
    <row r="161" spans="1:17" ht="14.4" customHeight="1" x14ac:dyDescent="0.3">
      <c r="A161" s="660" t="s">
        <v>5567</v>
      </c>
      <c r="B161" s="661" t="s">
        <v>5408</v>
      </c>
      <c r="C161" s="661" t="s">
        <v>5328</v>
      </c>
      <c r="D161" s="661" t="s">
        <v>5505</v>
      </c>
      <c r="E161" s="661" t="s">
        <v>5506</v>
      </c>
      <c r="F161" s="664"/>
      <c r="G161" s="664"/>
      <c r="H161" s="664"/>
      <c r="I161" s="664"/>
      <c r="J161" s="664"/>
      <c r="K161" s="664"/>
      <c r="L161" s="664"/>
      <c r="M161" s="664"/>
      <c r="N161" s="664">
        <v>9</v>
      </c>
      <c r="O161" s="664">
        <v>3663</v>
      </c>
      <c r="P161" s="677"/>
      <c r="Q161" s="665">
        <v>407</v>
      </c>
    </row>
    <row r="162" spans="1:17" ht="14.4" customHeight="1" x14ac:dyDescent="0.3">
      <c r="A162" s="660" t="s">
        <v>5567</v>
      </c>
      <c r="B162" s="661" t="s">
        <v>5408</v>
      </c>
      <c r="C162" s="661" t="s">
        <v>5328</v>
      </c>
      <c r="D162" s="661" t="s">
        <v>5507</v>
      </c>
      <c r="E162" s="661" t="s">
        <v>5508</v>
      </c>
      <c r="F162" s="664"/>
      <c r="G162" s="664"/>
      <c r="H162" s="664"/>
      <c r="I162" s="664"/>
      <c r="J162" s="664">
        <v>1</v>
      </c>
      <c r="K162" s="664">
        <v>650</v>
      </c>
      <c r="L162" s="664"/>
      <c r="M162" s="664">
        <v>650</v>
      </c>
      <c r="N162" s="664"/>
      <c r="O162" s="664"/>
      <c r="P162" s="677"/>
      <c r="Q162" s="665"/>
    </row>
    <row r="163" spans="1:17" ht="14.4" customHeight="1" x14ac:dyDescent="0.3">
      <c r="A163" s="660" t="s">
        <v>5567</v>
      </c>
      <c r="B163" s="661" t="s">
        <v>5408</v>
      </c>
      <c r="C163" s="661" t="s">
        <v>5328</v>
      </c>
      <c r="D163" s="661" t="s">
        <v>5509</v>
      </c>
      <c r="E163" s="661" t="s">
        <v>5510</v>
      </c>
      <c r="F163" s="664"/>
      <c r="G163" s="664"/>
      <c r="H163" s="664"/>
      <c r="I163" s="664"/>
      <c r="J163" s="664"/>
      <c r="K163" s="664"/>
      <c r="L163" s="664"/>
      <c r="M163" s="664"/>
      <c r="N163" s="664">
        <v>5</v>
      </c>
      <c r="O163" s="664">
        <v>2935</v>
      </c>
      <c r="P163" s="677"/>
      <c r="Q163" s="665">
        <v>587</v>
      </c>
    </row>
    <row r="164" spans="1:17" ht="14.4" customHeight="1" x14ac:dyDescent="0.3">
      <c r="A164" s="660" t="s">
        <v>5567</v>
      </c>
      <c r="B164" s="661" t="s">
        <v>5408</v>
      </c>
      <c r="C164" s="661" t="s">
        <v>5328</v>
      </c>
      <c r="D164" s="661" t="s">
        <v>5511</v>
      </c>
      <c r="E164" s="661" t="s">
        <v>5512</v>
      </c>
      <c r="F164" s="664">
        <v>1</v>
      </c>
      <c r="G164" s="664">
        <v>385</v>
      </c>
      <c r="H164" s="664">
        <v>1</v>
      </c>
      <c r="I164" s="664">
        <v>385</v>
      </c>
      <c r="J164" s="664">
        <v>4</v>
      </c>
      <c r="K164" s="664">
        <v>1540</v>
      </c>
      <c r="L164" s="664">
        <v>4</v>
      </c>
      <c r="M164" s="664">
        <v>385</v>
      </c>
      <c r="N164" s="664"/>
      <c r="O164" s="664"/>
      <c r="P164" s="677"/>
      <c r="Q164" s="665"/>
    </row>
    <row r="165" spans="1:17" ht="14.4" customHeight="1" x14ac:dyDescent="0.3">
      <c r="A165" s="660" t="s">
        <v>5567</v>
      </c>
      <c r="B165" s="661" t="s">
        <v>5408</v>
      </c>
      <c r="C165" s="661" t="s">
        <v>5328</v>
      </c>
      <c r="D165" s="661" t="s">
        <v>5513</v>
      </c>
      <c r="E165" s="661" t="s">
        <v>5514</v>
      </c>
      <c r="F165" s="664">
        <v>1</v>
      </c>
      <c r="G165" s="664">
        <v>88</v>
      </c>
      <c r="H165" s="664">
        <v>1</v>
      </c>
      <c r="I165" s="664">
        <v>88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5567</v>
      </c>
      <c r="B166" s="661" t="s">
        <v>5408</v>
      </c>
      <c r="C166" s="661" t="s">
        <v>5328</v>
      </c>
      <c r="D166" s="661" t="s">
        <v>5517</v>
      </c>
      <c r="E166" s="661" t="s">
        <v>5518</v>
      </c>
      <c r="F166" s="664">
        <v>5</v>
      </c>
      <c r="G166" s="664">
        <v>820</v>
      </c>
      <c r="H166" s="664">
        <v>1</v>
      </c>
      <c r="I166" s="664">
        <v>164</v>
      </c>
      <c r="J166" s="664">
        <v>5</v>
      </c>
      <c r="K166" s="664">
        <v>820</v>
      </c>
      <c r="L166" s="664">
        <v>1</v>
      </c>
      <c r="M166" s="664">
        <v>164</v>
      </c>
      <c r="N166" s="664"/>
      <c r="O166" s="664"/>
      <c r="P166" s="677"/>
      <c r="Q166" s="665"/>
    </row>
    <row r="167" spans="1:17" ht="14.4" customHeight="1" x14ac:dyDescent="0.3">
      <c r="A167" s="660" t="s">
        <v>5567</v>
      </c>
      <c r="B167" s="661" t="s">
        <v>5408</v>
      </c>
      <c r="C167" s="661" t="s">
        <v>5328</v>
      </c>
      <c r="D167" s="661" t="s">
        <v>1024</v>
      </c>
      <c r="E167" s="661" t="s">
        <v>5519</v>
      </c>
      <c r="F167" s="664"/>
      <c r="G167" s="664"/>
      <c r="H167" s="664"/>
      <c r="I167" s="664"/>
      <c r="J167" s="664">
        <v>36</v>
      </c>
      <c r="K167" s="664">
        <v>28260</v>
      </c>
      <c r="L167" s="664"/>
      <c r="M167" s="664">
        <v>785</v>
      </c>
      <c r="N167" s="664">
        <v>78</v>
      </c>
      <c r="O167" s="664">
        <v>61308</v>
      </c>
      <c r="P167" s="677"/>
      <c r="Q167" s="665">
        <v>786</v>
      </c>
    </row>
    <row r="168" spans="1:17" ht="14.4" customHeight="1" x14ac:dyDescent="0.3">
      <c r="A168" s="660" t="s">
        <v>5567</v>
      </c>
      <c r="B168" s="661" t="s">
        <v>5408</v>
      </c>
      <c r="C168" s="661" t="s">
        <v>5328</v>
      </c>
      <c r="D168" s="661" t="s">
        <v>5520</v>
      </c>
      <c r="E168" s="661" t="s">
        <v>5521</v>
      </c>
      <c r="F168" s="664"/>
      <c r="G168" s="664"/>
      <c r="H168" s="664"/>
      <c r="I168" s="664"/>
      <c r="J168" s="664">
        <v>2</v>
      </c>
      <c r="K168" s="664">
        <v>442</v>
      </c>
      <c r="L168" s="664"/>
      <c r="M168" s="664">
        <v>221</v>
      </c>
      <c r="N168" s="664">
        <v>12</v>
      </c>
      <c r="O168" s="664">
        <v>2664</v>
      </c>
      <c r="P168" s="677"/>
      <c r="Q168" s="665">
        <v>222</v>
      </c>
    </row>
    <row r="169" spans="1:17" ht="14.4" customHeight="1" x14ac:dyDescent="0.3">
      <c r="A169" s="660" t="s">
        <v>5567</v>
      </c>
      <c r="B169" s="661" t="s">
        <v>5408</v>
      </c>
      <c r="C169" s="661" t="s">
        <v>5328</v>
      </c>
      <c r="D169" s="661" t="s">
        <v>5522</v>
      </c>
      <c r="E169" s="661" t="s">
        <v>5523</v>
      </c>
      <c r="F169" s="664"/>
      <c r="G169" s="664"/>
      <c r="H169" s="664"/>
      <c r="I169" s="664"/>
      <c r="J169" s="664">
        <v>2</v>
      </c>
      <c r="K169" s="664">
        <v>1128</v>
      </c>
      <c r="L169" s="664"/>
      <c r="M169" s="664">
        <v>564</v>
      </c>
      <c r="N169" s="664"/>
      <c r="O169" s="664"/>
      <c r="P169" s="677"/>
      <c r="Q169" s="665"/>
    </row>
    <row r="170" spans="1:17" ht="14.4" customHeight="1" x14ac:dyDescent="0.3">
      <c r="A170" s="660" t="s">
        <v>5567</v>
      </c>
      <c r="B170" s="661" t="s">
        <v>5408</v>
      </c>
      <c r="C170" s="661" t="s">
        <v>5328</v>
      </c>
      <c r="D170" s="661" t="s">
        <v>5524</v>
      </c>
      <c r="E170" s="661" t="s">
        <v>5525</v>
      </c>
      <c r="F170" s="664">
        <v>3</v>
      </c>
      <c r="G170" s="664">
        <v>2745</v>
      </c>
      <c r="H170" s="664">
        <v>1</v>
      </c>
      <c r="I170" s="664">
        <v>915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5567</v>
      </c>
      <c r="B171" s="661" t="s">
        <v>5408</v>
      </c>
      <c r="C171" s="661" t="s">
        <v>5328</v>
      </c>
      <c r="D171" s="661" t="s">
        <v>5526</v>
      </c>
      <c r="E171" s="661" t="s">
        <v>5527</v>
      </c>
      <c r="F171" s="664">
        <v>3</v>
      </c>
      <c r="G171" s="664">
        <v>2676</v>
      </c>
      <c r="H171" s="664">
        <v>1</v>
      </c>
      <c r="I171" s="664">
        <v>892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5567</v>
      </c>
      <c r="B172" s="661" t="s">
        <v>5408</v>
      </c>
      <c r="C172" s="661" t="s">
        <v>5328</v>
      </c>
      <c r="D172" s="661" t="s">
        <v>5532</v>
      </c>
      <c r="E172" s="661" t="s">
        <v>5533</v>
      </c>
      <c r="F172" s="664">
        <v>11</v>
      </c>
      <c r="G172" s="664">
        <v>946</v>
      </c>
      <c r="H172" s="664">
        <v>1</v>
      </c>
      <c r="I172" s="664">
        <v>86</v>
      </c>
      <c r="J172" s="664"/>
      <c r="K172" s="664"/>
      <c r="L172" s="664"/>
      <c r="M172" s="664"/>
      <c r="N172" s="664">
        <v>1</v>
      </c>
      <c r="O172" s="664">
        <v>89</v>
      </c>
      <c r="P172" s="677">
        <v>9.4080338266384775E-2</v>
      </c>
      <c r="Q172" s="665">
        <v>89</v>
      </c>
    </row>
    <row r="173" spans="1:17" ht="14.4" customHeight="1" x14ac:dyDescent="0.3">
      <c r="A173" s="660" t="s">
        <v>5572</v>
      </c>
      <c r="B173" s="661" t="s">
        <v>5199</v>
      </c>
      <c r="C173" s="661" t="s">
        <v>5328</v>
      </c>
      <c r="D173" s="661" t="s">
        <v>5333</v>
      </c>
      <c r="E173" s="661" t="s">
        <v>5334</v>
      </c>
      <c r="F173" s="664">
        <v>1</v>
      </c>
      <c r="G173" s="664">
        <v>34</v>
      </c>
      <c r="H173" s="664">
        <v>1</v>
      </c>
      <c r="I173" s="664">
        <v>34</v>
      </c>
      <c r="J173" s="664">
        <v>1</v>
      </c>
      <c r="K173" s="664">
        <v>34</v>
      </c>
      <c r="L173" s="664">
        <v>1</v>
      </c>
      <c r="M173" s="664">
        <v>34</v>
      </c>
      <c r="N173" s="664"/>
      <c r="O173" s="664"/>
      <c r="P173" s="677"/>
      <c r="Q173" s="665"/>
    </row>
    <row r="174" spans="1:17" ht="14.4" customHeight="1" x14ac:dyDescent="0.3">
      <c r="A174" s="660" t="s">
        <v>5572</v>
      </c>
      <c r="B174" s="661" t="s">
        <v>5199</v>
      </c>
      <c r="C174" s="661" t="s">
        <v>5328</v>
      </c>
      <c r="D174" s="661" t="s">
        <v>5371</v>
      </c>
      <c r="E174" s="661" t="s">
        <v>5372</v>
      </c>
      <c r="F174" s="664">
        <v>2</v>
      </c>
      <c r="G174" s="664">
        <v>318</v>
      </c>
      <c r="H174" s="664">
        <v>1</v>
      </c>
      <c r="I174" s="664">
        <v>159</v>
      </c>
      <c r="J174" s="664">
        <v>1</v>
      </c>
      <c r="K174" s="664">
        <v>159</v>
      </c>
      <c r="L174" s="664">
        <v>0.5</v>
      </c>
      <c r="M174" s="664">
        <v>159</v>
      </c>
      <c r="N174" s="664">
        <v>1</v>
      </c>
      <c r="O174" s="664">
        <v>161</v>
      </c>
      <c r="P174" s="677">
        <v>0.50628930817610063</v>
      </c>
      <c r="Q174" s="665">
        <v>161</v>
      </c>
    </row>
    <row r="175" spans="1:17" ht="14.4" customHeight="1" x14ac:dyDescent="0.3">
      <c r="A175" s="660" t="s">
        <v>5572</v>
      </c>
      <c r="B175" s="661" t="s">
        <v>5199</v>
      </c>
      <c r="C175" s="661" t="s">
        <v>5328</v>
      </c>
      <c r="D175" s="661" t="s">
        <v>5379</v>
      </c>
      <c r="E175" s="661" t="s">
        <v>5380</v>
      </c>
      <c r="F175" s="664"/>
      <c r="G175" s="664"/>
      <c r="H175" s="664"/>
      <c r="I175" s="664"/>
      <c r="J175" s="664">
        <v>1</v>
      </c>
      <c r="K175" s="664">
        <v>645</v>
      </c>
      <c r="L175" s="664"/>
      <c r="M175" s="664">
        <v>645</v>
      </c>
      <c r="N175" s="664">
        <v>1</v>
      </c>
      <c r="O175" s="664">
        <v>653</v>
      </c>
      <c r="P175" s="677"/>
      <c r="Q175" s="665">
        <v>653</v>
      </c>
    </row>
    <row r="176" spans="1:17" ht="14.4" customHeight="1" x14ac:dyDescent="0.3">
      <c r="A176" s="660" t="s">
        <v>5572</v>
      </c>
      <c r="B176" s="661" t="s">
        <v>5381</v>
      </c>
      <c r="C176" s="661" t="s">
        <v>5328</v>
      </c>
      <c r="D176" s="661" t="s">
        <v>5386</v>
      </c>
      <c r="E176" s="661" t="s">
        <v>5387</v>
      </c>
      <c r="F176" s="664"/>
      <c r="G176" s="664"/>
      <c r="H176" s="664"/>
      <c r="I176" s="664"/>
      <c r="J176" s="664">
        <v>3</v>
      </c>
      <c r="K176" s="664">
        <v>891</v>
      </c>
      <c r="L176" s="664"/>
      <c r="M176" s="664">
        <v>297</v>
      </c>
      <c r="N176" s="664"/>
      <c r="O176" s="664"/>
      <c r="P176" s="677"/>
      <c r="Q176" s="665"/>
    </row>
    <row r="177" spans="1:17" ht="14.4" customHeight="1" x14ac:dyDescent="0.3">
      <c r="A177" s="660" t="s">
        <v>5572</v>
      </c>
      <c r="B177" s="661" t="s">
        <v>5381</v>
      </c>
      <c r="C177" s="661" t="s">
        <v>5328</v>
      </c>
      <c r="D177" s="661" t="s">
        <v>5390</v>
      </c>
      <c r="E177" s="661" t="s">
        <v>5391</v>
      </c>
      <c r="F177" s="664"/>
      <c r="G177" s="664"/>
      <c r="H177" s="664"/>
      <c r="I177" s="664"/>
      <c r="J177" s="664">
        <v>9</v>
      </c>
      <c r="K177" s="664">
        <v>11205</v>
      </c>
      <c r="L177" s="664"/>
      <c r="M177" s="664">
        <v>1245</v>
      </c>
      <c r="N177" s="664">
        <v>2</v>
      </c>
      <c r="O177" s="664">
        <v>2536</v>
      </c>
      <c r="P177" s="677"/>
      <c r="Q177" s="665">
        <v>1268</v>
      </c>
    </row>
    <row r="178" spans="1:17" ht="14.4" customHeight="1" x14ac:dyDescent="0.3">
      <c r="A178" s="660" t="s">
        <v>5572</v>
      </c>
      <c r="B178" s="661" t="s">
        <v>5381</v>
      </c>
      <c r="C178" s="661" t="s">
        <v>5328</v>
      </c>
      <c r="D178" s="661" t="s">
        <v>5392</v>
      </c>
      <c r="E178" s="661" t="s">
        <v>5393</v>
      </c>
      <c r="F178" s="664"/>
      <c r="G178" s="664"/>
      <c r="H178" s="664"/>
      <c r="I178" s="664"/>
      <c r="J178" s="664">
        <v>2</v>
      </c>
      <c r="K178" s="664">
        <v>18674</v>
      </c>
      <c r="L178" s="664"/>
      <c r="M178" s="664">
        <v>9337</v>
      </c>
      <c r="N178" s="664"/>
      <c r="O178" s="664"/>
      <c r="P178" s="677"/>
      <c r="Q178" s="665"/>
    </row>
    <row r="179" spans="1:17" ht="14.4" customHeight="1" x14ac:dyDescent="0.3">
      <c r="A179" s="660" t="s">
        <v>5572</v>
      </c>
      <c r="B179" s="661" t="s">
        <v>5381</v>
      </c>
      <c r="C179" s="661" t="s">
        <v>5328</v>
      </c>
      <c r="D179" s="661" t="s">
        <v>5394</v>
      </c>
      <c r="E179" s="661" t="s">
        <v>5395</v>
      </c>
      <c r="F179" s="664"/>
      <c r="G179" s="664"/>
      <c r="H179" s="664"/>
      <c r="I179" s="664"/>
      <c r="J179" s="664">
        <v>3</v>
      </c>
      <c r="K179" s="664">
        <v>29241</v>
      </c>
      <c r="L179" s="664"/>
      <c r="M179" s="664">
        <v>9747</v>
      </c>
      <c r="N179" s="664"/>
      <c r="O179" s="664"/>
      <c r="P179" s="677"/>
      <c r="Q179" s="665"/>
    </row>
    <row r="180" spans="1:17" ht="14.4" customHeight="1" x14ac:dyDescent="0.3">
      <c r="A180" s="660" t="s">
        <v>5572</v>
      </c>
      <c r="B180" s="661" t="s">
        <v>5381</v>
      </c>
      <c r="C180" s="661" t="s">
        <v>5328</v>
      </c>
      <c r="D180" s="661" t="s">
        <v>5400</v>
      </c>
      <c r="E180" s="661" t="s">
        <v>5401</v>
      </c>
      <c r="F180" s="664"/>
      <c r="G180" s="664"/>
      <c r="H180" s="664"/>
      <c r="I180" s="664"/>
      <c r="J180" s="664">
        <v>4</v>
      </c>
      <c r="K180" s="664">
        <v>4008</v>
      </c>
      <c r="L180" s="664"/>
      <c r="M180" s="664">
        <v>1002</v>
      </c>
      <c r="N180" s="664">
        <v>11</v>
      </c>
      <c r="O180" s="664">
        <v>11088</v>
      </c>
      <c r="P180" s="677"/>
      <c r="Q180" s="665">
        <v>1008</v>
      </c>
    </row>
    <row r="181" spans="1:17" ht="14.4" customHeight="1" x14ac:dyDescent="0.3">
      <c r="A181" s="660" t="s">
        <v>5572</v>
      </c>
      <c r="B181" s="661" t="s">
        <v>5381</v>
      </c>
      <c r="C181" s="661" t="s">
        <v>5328</v>
      </c>
      <c r="D181" s="661" t="s">
        <v>5402</v>
      </c>
      <c r="E181" s="661" t="s">
        <v>5403</v>
      </c>
      <c r="F181" s="664"/>
      <c r="G181" s="664"/>
      <c r="H181" s="664"/>
      <c r="I181" s="664"/>
      <c r="J181" s="664">
        <v>47</v>
      </c>
      <c r="K181" s="664">
        <v>104951</v>
      </c>
      <c r="L181" s="664"/>
      <c r="M181" s="664">
        <v>2233</v>
      </c>
      <c r="N181" s="664">
        <v>8</v>
      </c>
      <c r="O181" s="664">
        <v>18112</v>
      </c>
      <c r="P181" s="677"/>
      <c r="Q181" s="665">
        <v>2264</v>
      </c>
    </row>
    <row r="182" spans="1:17" ht="14.4" customHeight="1" x14ac:dyDescent="0.3">
      <c r="A182" s="660" t="s">
        <v>5572</v>
      </c>
      <c r="B182" s="661" t="s">
        <v>5381</v>
      </c>
      <c r="C182" s="661" t="s">
        <v>5328</v>
      </c>
      <c r="D182" s="661" t="s">
        <v>5404</v>
      </c>
      <c r="E182" s="661" t="s">
        <v>5405</v>
      </c>
      <c r="F182" s="664"/>
      <c r="G182" s="664"/>
      <c r="H182" s="664"/>
      <c r="I182" s="664"/>
      <c r="J182" s="664">
        <v>2</v>
      </c>
      <c r="K182" s="664">
        <v>732</v>
      </c>
      <c r="L182" s="664"/>
      <c r="M182" s="664">
        <v>366</v>
      </c>
      <c r="N182" s="664"/>
      <c r="O182" s="664"/>
      <c r="P182" s="677"/>
      <c r="Q182" s="665"/>
    </row>
    <row r="183" spans="1:17" ht="14.4" customHeight="1" x14ac:dyDescent="0.3">
      <c r="A183" s="660" t="s">
        <v>5572</v>
      </c>
      <c r="B183" s="661" t="s">
        <v>5408</v>
      </c>
      <c r="C183" s="661" t="s">
        <v>5328</v>
      </c>
      <c r="D183" s="661" t="s">
        <v>5411</v>
      </c>
      <c r="E183" s="661" t="s">
        <v>5412</v>
      </c>
      <c r="F183" s="664"/>
      <c r="G183" s="664"/>
      <c r="H183" s="664"/>
      <c r="I183" s="664"/>
      <c r="J183" s="664"/>
      <c r="K183" s="664"/>
      <c r="L183" s="664"/>
      <c r="M183" s="664"/>
      <c r="N183" s="664">
        <v>1</v>
      </c>
      <c r="O183" s="664">
        <v>219</v>
      </c>
      <c r="P183" s="677"/>
      <c r="Q183" s="665">
        <v>219</v>
      </c>
    </row>
    <row r="184" spans="1:17" ht="14.4" customHeight="1" x14ac:dyDescent="0.3">
      <c r="A184" s="660" t="s">
        <v>5572</v>
      </c>
      <c r="B184" s="661" t="s">
        <v>5408</v>
      </c>
      <c r="C184" s="661" t="s">
        <v>5328</v>
      </c>
      <c r="D184" s="661" t="s">
        <v>5413</v>
      </c>
      <c r="E184" s="661" t="s">
        <v>5414</v>
      </c>
      <c r="F184" s="664"/>
      <c r="G184" s="664"/>
      <c r="H184" s="664"/>
      <c r="I184" s="664"/>
      <c r="J184" s="664"/>
      <c r="K184" s="664"/>
      <c r="L184" s="664"/>
      <c r="M184" s="664"/>
      <c r="N184" s="664">
        <v>1</v>
      </c>
      <c r="O184" s="664">
        <v>503</v>
      </c>
      <c r="P184" s="677"/>
      <c r="Q184" s="665">
        <v>503</v>
      </c>
    </row>
    <row r="185" spans="1:17" ht="14.4" customHeight="1" x14ac:dyDescent="0.3">
      <c r="A185" s="660" t="s">
        <v>5572</v>
      </c>
      <c r="B185" s="661" t="s">
        <v>5408</v>
      </c>
      <c r="C185" s="661" t="s">
        <v>5328</v>
      </c>
      <c r="D185" s="661" t="s">
        <v>5415</v>
      </c>
      <c r="E185" s="661" t="s">
        <v>5416</v>
      </c>
      <c r="F185" s="664">
        <v>1</v>
      </c>
      <c r="G185" s="664">
        <v>350</v>
      </c>
      <c r="H185" s="664">
        <v>1</v>
      </c>
      <c r="I185" s="664">
        <v>350</v>
      </c>
      <c r="J185" s="664">
        <v>5</v>
      </c>
      <c r="K185" s="664">
        <v>1750</v>
      </c>
      <c r="L185" s="664">
        <v>5</v>
      </c>
      <c r="M185" s="664">
        <v>350</v>
      </c>
      <c r="N185" s="664">
        <v>4</v>
      </c>
      <c r="O185" s="664">
        <v>1404</v>
      </c>
      <c r="P185" s="677">
        <v>4.0114285714285716</v>
      </c>
      <c r="Q185" s="665">
        <v>351</v>
      </c>
    </row>
    <row r="186" spans="1:17" ht="14.4" customHeight="1" x14ac:dyDescent="0.3">
      <c r="A186" s="660" t="s">
        <v>5572</v>
      </c>
      <c r="B186" s="661" t="s">
        <v>5408</v>
      </c>
      <c r="C186" s="661" t="s">
        <v>5328</v>
      </c>
      <c r="D186" s="661" t="s">
        <v>5419</v>
      </c>
      <c r="E186" s="661" t="s">
        <v>5420</v>
      </c>
      <c r="F186" s="664">
        <v>105</v>
      </c>
      <c r="G186" s="664">
        <v>6825</v>
      </c>
      <c r="H186" s="664">
        <v>1</v>
      </c>
      <c r="I186" s="664">
        <v>65</v>
      </c>
      <c r="J186" s="664">
        <v>109</v>
      </c>
      <c r="K186" s="664">
        <v>7085</v>
      </c>
      <c r="L186" s="664">
        <v>1.0380952380952382</v>
      </c>
      <c r="M186" s="664">
        <v>65</v>
      </c>
      <c r="N186" s="664">
        <v>97</v>
      </c>
      <c r="O186" s="664">
        <v>6305</v>
      </c>
      <c r="P186" s="677">
        <v>0.92380952380952386</v>
      </c>
      <c r="Q186" s="665">
        <v>65</v>
      </c>
    </row>
    <row r="187" spans="1:17" ht="14.4" customHeight="1" x14ac:dyDescent="0.3">
      <c r="A187" s="660" t="s">
        <v>5572</v>
      </c>
      <c r="B187" s="661" t="s">
        <v>5408</v>
      </c>
      <c r="C187" s="661" t="s">
        <v>5328</v>
      </c>
      <c r="D187" s="661" t="s">
        <v>5425</v>
      </c>
      <c r="E187" s="661" t="s">
        <v>5426</v>
      </c>
      <c r="F187" s="664">
        <v>1</v>
      </c>
      <c r="G187" s="664">
        <v>615</v>
      </c>
      <c r="H187" s="664">
        <v>1</v>
      </c>
      <c r="I187" s="664">
        <v>615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5572</v>
      </c>
      <c r="B188" s="661" t="s">
        <v>5408</v>
      </c>
      <c r="C188" s="661" t="s">
        <v>5328</v>
      </c>
      <c r="D188" s="661" t="s">
        <v>5431</v>
      </c>
      <c r="E188" s="661" t="s">
        <v>5432</v>
      </c>
      <c r="F188" s="664">
        <v>9</v>
      </c>
      <c r="G188" s="664">
        <v>207</v>
      </c>
      <c r="H188" s="664">
        <v>1</v>
      </c>
      <c r="I188" s="664">
        <v>23</v>
      </c>
      <c r="J188" s="664">
        <v>2</v>
      </c>
      <c r="K188" s="664">
        <v>46</v>
      </c>
      <c r="L188" s="664">
        <v>0.22222222222222221</v>
      </c>
      <c r="M188" s="664">
        <v>23</v>
      </c>
      <c r="N188" s="664">
        <v>4</v>
      </c>
      <c r="O188" s="664">
        <v>96</v>
      </c>
      <c r="P188" s="677">
        <v>0.46376811594202899</v>
      </c>
      <c r="Q188" s="665">
        <v>24</v>
      </c>
    </row>
    <row r="189" spans="1:17" ht="14.4" customHeight="1" x14ac:dyDescent="0.3">
      <c r="A189" s="660" t="s">
        <v>5572</v>
      </c>
      <c r="B189" s="661" t="s">
        <v>5408</v>
      </c>
      <c r="C189" s="661" t="s">
        <v>5328</v>
      </c>
      <c r="D189" s="661" t="s">
        <v>5435</v>
      </c>
      <c r="E189" s="661" t="s">
        <v>5436</v>
      </c>
      <c r="F189" s="664">
        <v>3</v>
      </c>
      <c r="G189" s="664">
        <v>162</v>
      </c>
      <c r="H189" s="664">
        <v>1</v>
      </c>
      <c r="I189" s="664">
        <v>54</v>
      </c>
      <c r="J189" s="664">
        <v>7</v>
      </c>
      <c r="K189" s="664">
        <v>378</v>
      </c>
      <c r="L189" s="664">
        <v>2.3333333333333335</v>
      </c>
      <c r="M189" s="664">
        <v>54</v>
      </c>
      <c r="N189" s="664">
        <v>14</v>
      </c>
      <c r="O189" s="664">
        <v>756</v>
      </c>
      <c r="P189" s="677">
        <v>4.666666666666667</v>
      </c>
      <c r="Q189" s="665">
        <v>54</v>
      </c>
    </row>
    <row r="190" spans="1:17" ht="14.4" customHeight="1" x14ac:dyDescent="0.3">
      <c r="A190" s="660" t="s">
        <v>5572</v>
      </c>
      <c r="B190" s="661" t="s">
        <v>5408</v>
      </c>
      <c r="C190" s="661" t="s">
        <v>5328</v>
      </c>
      <c r="D190" s="661" t="s">
        <v>5437</v>
      </c>
      <c r="E190" s="661" t="s">
        <v>5438</v>
      </c>
      <c r="F190" s="664">
        <v>312</v>
      </c>
      <c r="G190" s="664">
        <v>24024</v>
      </c>
      <c r="H190" s="664">
        <v>1</v>
      </c>
      <c r="I190" s="664">
        <v>77</v>
      </c>
      <c r="J190" s="664">
        <v>301</v>
      </c>
      <c r="K190" s="664">
        <v>23177</v>
      </c>
      <c r="L190" s="664">
        <v>0.96474358974358976</v>
      </c>
      <c r="M190" s="664">
        <v>77</v>
      </c>
      <c r="N190" s="664">
        <v>225</v>
      </c>
      <c r="O190" s="664">
        <v>17325</v>
      </c>
      <c r="P190" s="677">
        <v>0.72115384615384615</v>
      </c>
      <c r="Q190" s="665">
        <v>77</v>
      </c>
    </row>
    <row r="191" spans="1:17" ht="14.4" customHeight="1" x14ac:dyDescent="0.3">
      <c r="A191" s="660" t="s">
        <v>5572</v>
      </c>
      <c r="B191" s="661" t="s">
        <v>5408</v>
      </c>
      <c r="C191" s="661" t="s">
        <v>5328</v>
      </c>
      <c r="D191" s="661" t="s">
        <v>5441</v>
      </c>
      <c r="E191" s="661" t="s">
        <v>5442</v>
      </c>
      <c r="F191" s="664">
        <v>18</v>
      </c>
      <c r="G191" s="664">
        <v>396</v>
      </c>
      <c r="H191" s="664">
        <v>1</v>
      </c>
      <c r="I191" s="664">
        <v>22</v>
      </c>
      <c r="J191" s="664">
        <v>17</v>
      </c>
      <c r="K191" s="664">
        <v>374</v>
      </c>
      <c r="L191" s="664">
        <v>0.94444444444444442</v>
      </c>
      <c r="M191" s="664">
        <v>22</v>
      </c>
      <c r="N191" s="664">
        <v>11</v>
      </c>
      <c r="O191" s="664">
        <v>253</v>
      </c>
      <c r="P191" s="677">
        <v>0.63888888888888884</v>
      </c>
      <c r="Q191" s="665">
        <v>23</v>
      </c>
    </row>
    <row r="192" spans="1:17" ht="14.4" customHeight="1" x14ac:dyDescent="0.3">
      <c r="A192" s="660" t="s">
        <v>5572</v>
      </c>
      <c r="B192" s="661" t="s">
        <v>5408</v>
      </c>
      <c r="C192" s="661" t="s">
        <v>5328</v>
      </c>
      <c r="D192" s="661" t="s">
        <v>5451</v>
      </c>
      <c r="E192" s="661" t="s">
        <v>5452</v>
      </c>
      <c r="F192" s="664">
        <v>8</v>
      </c>
      <c r="G192" s="664">
        <v>1672</v>
      </c>
      <c r="H192" s="664">
        <v>1</v>
      </c>
      <c r="I192" s="664">
        <v>209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5572</v>
      </c>
      <c r="B193" s="661" t="s">
        <v>5408</v>
      </c>
      <c r="C193" s="661" t="s">
        <v>5328</v>
      </c>
      <c r="D193" s="661" t="s">
        <v>5453</v>
      </c>
      <c r="E193" s="661" t="s">
        <v>5454</v>
      </c>
      <c r="F193" s="664">
        <v>6</v>
      </c>
      <c r="G193" s="664">
        <v>396</v>
      </c>
      <c r="H193" s="664">
        <v>1</v>
      </c>
      <c r="I193" s="664">
        <v>66</v>
      </c>
      <c r="J193" s="664">
        <v>3</v>
      </c>
      <c r="K193" s="664">
        <v>198</v>
      </c>
      <c r="L193" s="664">
        <v>0.5</v>
      </c>
      <c r="M193" s="664">
        <v>66</v>
      </c>
      <c r="N193" s="664">
        <v>5</v>
      </c>
      <c r="O193" s="664">
        <v>330</v>
      </c>
      <c r="P193" s="677">
        <v>0.83333333333333337</v>
      </c>
      <c r="Q193" s="665">
        <v>66</v>
      </c>
    </row>
    <row r="194" spans="1:17" ht="14.4" customHeight="1" x14ac:dyDescent="0.3">
      <c r="A194" s="660" t="s">
        <v>5572</v>
      </c>
      <c r="B194" s="661" t="s">
        <v>5408</v>
      </c>
      <c r="C194" s="661" t="s">
        <v>5328</v>
      </c>
      <c r="D194" s="661" t="s">
        <v>5455</v>
      </c>
      <c r="E194" s="661" t="s">
        <v>5456</v>
      </c>
      <c r="F194" s="664">
        <v>311</v>
      </c>
      <c r="G194" s="664">
        <v>4976</v>
      </c>
      <c r="H194" s="664">
        <v>1</v>
      </c>
      <c r="I194" s="664">
        <v>16</v>
      </c>
      <c r="J194" s="664">
        <v>312</v>
      </c>
      <c r="K194" s="664">
        <v>4992</v>
      </c>
      <c r="L194" s="664">
        <v>1.0032154340836013</v>
      </c>
      <c r="M194" s="664">
        <v>16</v>
      </c>
      <c r="N194" s="664">
        <v>224</v>
      </c>
      <c r="O194" s="664">
        <v>3584</v>
      </c>
      <c r="P194" s="677">
        <v>0.72025723472668812</v>
      </c>
      <c r="Q194" s="665">
        <v>16</v>
      </c>
    </row>
    <row r="195" spans="1:17" ht="14.4" customHeight="1" x14ac:dyDescent="0.3">
      <c r="A195" s="660" t="s">
        <v>5572</v>
      </c>
      <c r="B195" s="661" t="s">
        <v>5408</v>
      </c>
      <c r="C195" s="661" t="s">
        <v>5328</v>
      </c>
      <c r="D195" s="661" t="s">
        <v>5459</v>
      </c>
      <c r="E195" s="661" t="s">
        <v>5460</v>
      </c>
      <c r="F195" s="664"/>
      <c r="G195" s="664"/>
      <c r="H195" s="664"/>
      <c r="I195" s="664"/>
      <c r="J195" s="664"/>
      <c r="K195" s="664"/>
      <c r="L195" s="664"/>
      <c r="M195" s="664"/>
      <c r="N195" s="664">
        <v>23</v>
      </c>
      <c r="O195" s="664">
        <v>8027</v>
      </c>
      <c r="P195" s="677"/>
      <c r="Q195" s="665">
        <v>349</v>
      </c>
    </row>
    <row r="196" spans="1:17" ht="14.4" customHeight="1" x14ac:dyDescent="0.3">
      <c r="A196" s="660" t="s">
        <v>5572</v>
      </c>
      <c r="B196" s="661" t="s">
        <v>5408</v>
      </c>
      <c r="C196" s="661" t="s">
        <v>5328</v>
      </c>
      <c r="D196" s="661" t="s">
        <v>5461</v>
      </c>
      <c r="E196" s="661" t="s">
        <v>5462</v>
      </c>
      <c r="F196" s="664">
        <v>9</v>
      </c>
      <c r="G196" s="664">
        <v>216</v>
      </c>
      <c r="H196" s="664">
        <v>1</v>
      </c>
      <c r="I196" s="664">
        <v>24</v>
      </c>
      <c r="J196" s="664">
        <v>14</v>
      </c>
      <c r="K196" s="664">
        <v>336</v>
      </c>
      <c r="L196" s="664">
        <v>1.5555555555555556</v>
      </c>
      <c r="M196" s="664">
        <v>24</v>
      </c>
      <c r="N196" s="664">
        <v>5</v>
      </c>
      <c r="O196" s="664">
        <v>120</v>
      </c>
      <c r="P196" s="677">
        <v>0.55555555555555558</v>
      </c>
      <c r="Q196" s="665">
        <v>24</v>
      </c>
    </row>
    <row r="197" spans="1:17" ht="14.4" customHeight="1" x14ac:dyDescent="0.3">
      <c r="A197" s="660" t="s">
        <v>5572</v>
      </c>
      <c r="B197" s="661" t="s">
        <v>5408</v>
      </c>
      <c r="C197" s="661" t="s">
        <v>5328</v>
      </c>
      <c r="D197" s="661" t="s">
        <v>5465</v>
      </c>
      <c r="E197" s="661" t="s">
        <v>5466</v>
      </c>
      <c r="F197" s="664">
        <v>2</v>
      </c>
      <c r="G197" s="664">
        <v>360</v>
      </c>
      <c r="H197" s="664">
        <v>1</v>
      </c>
      <c r="I197" s="664">
        <v>180</v>
      </c>
      <c r="J197" s="664">
        <v>5</v>
      </c>
      <c r="K197" s="664">
        <v>900</v>
      </c>
      <c r="L197" s="664">
        <v>2.5</v>
      </c>
      <c r="M197" s="664">
        <v>180</v>
      </c>
      <c r="N197" s="664">
        <v>15</v>
      </c>
      <c r="O197" s="664">
        <v>2700</v>
      </c>
      <c r="P197" s="677">
        <v>7.5</v>
      </c>
      <c r="Q197" s="665">
        <v>180</v>
      </c>
    </row>
    <row r="198" spans="1:17" ht="14.4" customHeight="1" x14ac:dyDescent="0.3">
      <c r="A198" s="660" t="s">
        <v>5572</v>
      </c>
      <c r="B198" s="661" t="s">
        <v>5408</v>
      </c>
      <c r="C198" s="661" t="s">
        <v>5328</v>
      </c>
      <c r="D198" s="661" t="s">
        <v>5471</v>
      </c>
      <c r="E198" s="661" t="s">
        <v>5472</v>
      </c>
      <c r="F198" s="664"/>
      <c r="G198" s="664"/>
      <c r="H198" s="664"/>
      <c r="I198" s="664"/>
      <c r="J198" s="664">
        <v>17</v>
      </c>
      <c r="K198" s="664">
        <v>4301</v>
      </c>
      <c r="L198" s="664"/>
      <c r="M198" s="664">
        <v>253</v>
      </c>
      <c r="N198" s="664">
        <v>33</v>
      </c>
      <c r="O198" s="664">
        <v>8349</v>
      </c>
      <c r="P198" s="677"/>
      <c r="Q198" s="665">
        <v>253</v>
      </c>
    </row>
    <row r="199" spans="1:17" ht="14.4" customHeight="1" x14ac:dyDescent="0.3">
      <c r="A199" s="660" t="s">
        <v>5572</v>
      </c>
      <c r="B199" s="661" t="s">
        <v>5408</v>
      </c>
      <c r="C199" s="661" t="s">
        <v>5328</v>
      </c>
      <c r="D199" s="661" t="s">
        <v>5479</v>
      </c>
      <c r="E199" s="661" t="s">
        <v>5480</v>
      </c>
      <c r="F199" s="664">
        <v>3</v>
      </c>
      <c r="G199" s="664">
        <v>648</v>
      </c>
      <c r="H199" s="664">
        <v>1</v>
      </c>
      <c r="I199" s="664">
        <v>216</v>
      </c>
      <c r="J199" s="664">
        <v>6</v>
      </c>
      <c r="K199" s="664">
        <v>1296</v>
      </c>
      <c r="L199" s="664">
        <v>2</v>
      </c>
      <c r="M199" s="664">
        <v>216</v>
      </c>
      <c r="N199" s="664">
        <v>16</v>
      </c>
      <c r="O199" s="664">
        <v>3456</v>
      </c>
      <c r="P199" s="677">
        <v>5.333333333333333</v>
      </c>
      <c r="Q199" s="665">
        <v>216</v>
      </c>
    </row>
    <row r="200" spans="1:17" ht="14.4" customHeight="1" x14ac:dyDescent="0.3">
      <c r="A200" s="660" t="s">
        <v>5572</v>
      </c>
      <c r="B200" s="661" t="s">
        <v>5408</v>
      </c>
      <c r="C200" s="661" t="s">
        <v>5328</v>
      </c>
      <c r="D200" s="661" t="s">
        <v>5481</v>
      </c>
      <c r="E200" s="661" t="s">
        <v>5482</v>
      </c>
      <c r="F200" s="664"/>
      <c r="G200" s="664"/>
      <c r="H200" s="664"/>
      <c r="I200" s="664"/>
      <c r="J200" s="664">
        <v>1</v>
      </c>
      <c r="K200" s="664">
        <v>35</v>
      </c>
      <c r="L200" s="664"/>
      <c r="M200" s="664">
        <v>35</v>
      </c>
      <c r="N200" s="664"/>
      <c r="O200" s="664"/>
      <c r="P200" s="677"/>
      <c r="Q200" s="665"/>
    </row>
    <row r="201" spans="1:17" ht="14.4" customHeight="1" x14ac:dyDescent="0.3">
      <c r="A201" s="660" t="s">
        <v>5572</v>
      </c>
      <c r="B201" s="661" t="s">
        <v>5408</v>
      </c>
      <c r="C201" s="661" t="s">
        <v>5328</v>
      </c>
      <c r="D201" s="661" t="s">
        <v>5493</v>
      </c>
      <c r="E201" s="661" t="s">
        <v>5494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327</v>
      </c>
      <c r="P201" s="677"/>
      <c r="Q201" s="665">
        <v>327</v>
      </c>
    </row>
    <row r="202" spans="1:17" ht="14.4" customHeight="1" x14ac:dyDescent="0.3">
      <c r="A202" s="660" t="s">
        <v>5572</v>
      </c>
      <c r="B202" s="661" t="s">
        <v>5408</v>
      </c>
      <c r="C202" s="661" t="s">
        <v>5328</v>
      </c>
      <c r="D202" s="661" t="s">
        <v>5499</v>
      </c>
      <c r="E202" s="661" t="s">
        <v>5500</v>
      </c>
      <c r="F202" s="664"/>
      <c r="G202" s="664"/>
      <c r="H202" s="664"/>
      <c r="I202" s="664"/>
      <c r="J202" s="664"/>
      <c r="K202" s="664"/>
      <c r="L202" s="664"/>
      <c r="M202" s="664"/>
      <c r="N202" s="664">
        <v>1</v>
      </c>
      <c r="O202" s="664">
        <v>231</v>
      </c>
      <c r="P202" s="677"/>
      <c r="Q202" s="665">
        <v>231</v>
      </c>
    </row>
    <row r="203" spans="1:17" ht="14.4" customHeight="1" x14ac:dyDescent="0.3">
      <c r="A203" s="660" t="s">
        <v>5572</v>
      </c>
      <c r="B203" s="661" t="s">
        <v>5408</v>
      </c>
      <c r="C203" s="661" t="s">
        <v>5328</v>
      </c>
      <c r="D203" s="661" t="s">
        <v>5520</v>
      </c>
      <c r="E203" s="661" t="s">
        <v>5521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222</v>
      </c>
      <c r="P203" s="677"/>
      <c r="Q203" s="665">
        <v>222</v>
      </c>
    </row>
    <row r="204" spans="1:17" ht="14.4" customHeight="1" x14ac:dyDescent="0.3">
      <c r="A204" s="660" t="s">
        <v>5573</v>
      </c>
      <c r="B204" s="661" t="s">
        <v>5199</v>
      </c>
      <c r="C204" s="661" t="s">
        <v>5328</v>
      </c>
      <c r="D204" s="661" t="s">
        <v>5371</v>
      </c>
      <c r="E204" s="661" t="s">
        <v>5372</v>
      </c>
      <c r="F204" s="664">
        <v>1</v>
      </c>
      <c r="G204" s="664">
        <v>159</v>
      </c>
      <c r="H204" s="664">
        <v>1</v>
      </c>
      <c r="I204" s="664">
        <v>159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5573</v>
      </c>
      <c r="B205" s="661" t="s">
        <v>5381</v>
      </c>
      <c r="C205" s="661" t="s">
        <v>5328</v>
      </c>
      <c r="D205" s="661" t="s">
        <v>5388</v>
      </c>
      <c r="E205" s="661" t="s">
        <v>5389</v>
      </c>
      <c r="F205" s="664">
        <v>9</v>
      </c>
      <c r="G205" s="664">
        <v>207</v>
      </c>
      <c r="H205" s="664">
        <v>1</v>
      </c>
      <c r="I205" s="664">
        <v>23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5573</v>
      </c>
      <c r="B206" s="661" t="s">
        <v>5381</v>
      </c>
      <c r="C206" s="661" t="s">
        <v>5328</v>
      </c>
      <c r="D206" s="661" t="s">
        <v>5390</v>
      </c>
      <c r="E206" s="661" t="s">
        <v>5391</v>
      </c>
      <c r="F206" s="664">
        <v>5</v>
      </c>
      <c r="G206" s="664">
        <v>6225</v>
      </c>
      <c r="H206" s="664">
        <v>1</v>
      </c>
      <c r="I206" s="664">
        <v>1245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5573</v>
      </c>
      <c r="B207" s="661" t="s">
        <v>5381</v>
      </c>
      <c r="C207" s="661" t="s">
        <v>5328</v>
      </c>
      <c r="D207" s="661" t="s">
        <v>5396</v>
      </c>
      <c r="E207" s="661" t="s">
        <v>5397</v>
      </c>
      <c r="F207" s="664">
        <v>6</v>
      </c>
      <c r="G207" s="664">
        <v>2544</v>
      </c>
      <c r="H207" s="664">
        <v>1</v>
      </c>
      <c r="I207" s="664">
        <v>424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5573</v>
      </c>
      <c r="B208" s="661" t="s">
        <v>5381</v>
      </c>
      <c r="C208" s="661" t="s">
        <v>5328</v>
      </c>
      <c r="D208" s="661" t="s">
        <v>5400</v>
      </c>
      <c r="E208" s="661" t="s">
        <v>5401</v>
      </c>
      <c r="F208" s="664">
        <v>6</v>
      </c>
      <c r="G208" s="664">
        <v>6012</v>
      </c>
      <c r="H208" s="664">
        <v>1</v>
      </c>
      <c r="I208" s="664">
        <v>1002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5573</v>
      </c>
      <c r="B209" s="661" t="s">
        <v>5381</v>
      </c>
      <c r="C209" s="661" t="s">
        <v>5328</v>
      </c>
      <c r="D209" s="661" t="s">
        <v>5402</v>
      </c>
      <c r="E209" s="661" t="s">
        <v>5403</v>
      </c>
      <c r="F209" s="664">
        <v>3</v>
      </c>
      <c r="G209" s="664">
        <v>6699</v>
      </c>
      <c r="H209" s="664">
        <v>1</v>
      </c>
      <c r="I209" s="664">
        <v>2233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5573</v>
      </c>
      <c r="B210" s="661" t="s">
        <v>5408</v>
      </c>
      <c r="C210" s="661" t="s">
        <v>5328</v>
      </c>
      <c r="D210" s="661" t="s">
        <v>5415</v>
      </c>
      <c r="E210" s="661" t="s">
        <v>5416</v>
      </c>
      <c r="F210" s="664">
        <v>10</v>
      </c>
      <c r="G210" s="664">
        <v>3500</v>
      </c>
      <c r="H210" s="664">
        <v>1</v>
      </c>
      <c r="I210" s="664">
        <v>350</v>
      </c>
      <c r="J210" s="664">
        <v>18</v>
      </c>
      <c r="K210" s="664">
        <v>6300</v>
      </c>
      <c r="L210" s="664">
        <v>1.8</v>
      </c>
      <c r="M210" s="664">
        <v>350</v>
      </c>
      <c r="N210" s="664"/>
      <c r="O210" s="664"/>
      <c r="P210" s="677"/>
      <c r="Q210" s="665"/>
    </row>
    <row r="211" spans="1:17" ht="14.4" customHeight="1" x14ac:dyDescent="0.3">
      <c r="A211" s="660" t="s">
        <v>5573</v>
      </c>
      <c r="B211" s="661" t="s">
        <v>5408</v>
      </c>
      <c r="C211" s="661" t="s">
        <v>5328</v>
      </c>
      <c r="D211" s="661" t="s">
        <v>5419</v>
      </c>
      <c r="E211" s="661" t="s">
        <v>5420</v>
      </c>
      <c r="F211" s="664">
        <v>82</v>
      </c>
      <c r="G211" s="664">
        <v>5330</v>
      </c>
      <c r="H211" s="664">
        <v>1</v>
      </c>
      <c r="I211" s="664">
        <v>65</v>
      </c>
      <c r="J211" s="664">
        <v>66</v>
      </c>
      <c r="K211" s="664">
        <v>4290</v>
      </c>
      <c r="L211" s="664">
        <v>0.80487804878048785</v>
      </c>
      <c r="M211" s="664">
        <v>65</v>
      </c>
      <c r="N211" s="664">
        <v>18</v>
      </c>
      <c r="O211" s="664">
        <v>1170</v>
      </c>
      <c r="P211" s="677">
        <v>0.21951219512195122</v>
      </c>
      <c r="Q211" s="665">
        <v>65</v>
      </c>
    </row>
    <row r="212" spans="1:17" ht="14.4" customHeight="1" x14ac:dyDescent="0.3">
      <c r="A212" s="660" t="s">
        <v>5573</v>
      </c>
      <c r="B212" s="661" t="s">
        <v>5408</v>
      </c>
      <c r="C212" s="661" t="s">
        <v>5328</v>
      </c>
      <c r="D212" s="661" t="s">
        <v>5423</v>
      </c>
      <c r="E212" s="661" t="s">
        <v>5424</v>
      </c>
      <c r="F212" s="664">
        <v>4</v>
      </c>
      <c r="G212" s="664">
        <v>2360</v>
      </c>
      <c r="H212" s="664">
        <v>1</v>
      </c>
      <c r="I212" s="664">
        <v>590</v>
      </c>
      <c r="J212" s="664"/>
      <c r="K212" s="664"/>
      <c r="L212" s="664"/>
      <c r="M212" s="664"/>
      <c r="N212" s="664">
        <v>1</v>
      </c>
      <c r="O212" s="664">
        <v>591</v>
      </c>
      <c r="P212" s="677">
        <v>0.25042372881355934</v>
      </c>
      <c r="Q212" s="665">
        <v>591</v>
      </c>
    </row>
    <row r="213" spans="1:17" ht="14.4" customHeight="1" x14ac:dyDescent="0.3">
      <c r="A213" s="660" t="s">
        <v>5573</v>
      </c>
      <c r="B213" s="661" t="s">
        <v>5408</v>
      </c>
      <c r="C213" s="661" t="s">
        <v>5328</v>
      </c>
      <c r="D213" s="661" t="s">
        <v>5425</v>
      </c>
      <c r="E213" s="661" t="s">
        <v>5426</v>
      </c>
      <c r="F213" s="664">
        <v>4</v>
      </c>
      <c r="G213" s="664">
        <v>2460</v>
      </c>
      <c r="H213" s="664">
        <v>1</v>
      </c>
      <c r="I213" s="664">
        <v>615</v>
      </c>
      <c r="J213" s="664"/>
      <c r="K213" s="664"/>
      <c r="L213" s="664"/>
      <c r="M213" s="664"/>
      <c r="N213" s="664">
        <v>1</v>
      </c>
      <c r="O213" s="664">
        <v>616</v>
      </c>
      <c r="P213" s="677">
        <v>0.25040650406504067</v>
      </c>
      <c r="Q213" s="665">
        <v>616</v>
      </c>
    </row>
    <row r="214" spans="1:17" ht="14.4" customHeight="1" x14ac:dyDescent="0.3">
      <c r="A214" s="660" t="s">
        <v>5573</v>
      </c>
      <c r="B214" s="661" t="s">
        <v>5408</v>
      </c>
      <c r="C214" s="661" t="s">
        <v>5328</v>
      </c>
      <c r="D214" s="661" t="s">
        <v>5427</v>
      </c>
      <c r="E214" s="661" t="s">
        <v>5428</v>
      </c>
      <c r="F214" s="664">
        <v>1</v>
      </c>
      <c r="G214" s="664">
        <v>149</v>
      </c>
      <c r="H214" s="664">
        <v>1</v>
      </c>
      <c r="I214" s="664">
        <v>149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5573</v>
      </c>
      <c r="B215" s="661" t="s">
        <v>5408</v>
      </c>
      <c r="C215" s="661" t="s">
        <v>5328</v>
      </c>
      <c r="D215" s="661" t="s">
        <v>5431</v>
      </c>
      <c r="E215" s="661" t="s">
        <v>5432</v>
      </c>
      <c r="F215" s="664">
        <v>2</v>
      </c>
      <c r="G215" s="664">
        <v>46</v>
      </c>
      <c r="H215" s="664">
        <v>1</v>
      </c>
      <c r="I215" s="664">
        <v>23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5573</v>
      </c>
      <c r="B216" s="661" t="s">
        <v>5408</v>
      </c>
      <c r="C216" s="661" t="s">
        <v>5328</v>
      </c>
      <c r="D216" s="661" t="s">
        <v>5435</v>
      </c>
      <c r="E216" s="661" t="s">
        <v>5436</v>
      </c>
      <c r="F216" s="664">
        <v>2</v>
      </c>
      <c r="G216" s="664">
        <v>108</v>
      </c>
      <c r="H216" s="664">
        <v>1</v>
      </c>
      <c r="I216" s="664">
        <v>54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5573</v>
      </c>
      <c r="B217" s="661" t="s">
        <v>5408</v>
      </c>
      <c r="C217" s="661" t="s">
        <v>5328</v>
      </c>
      <c r="D217" s="661" t="s">
        <v>5437</v>
      </c>
      <c r="E217" s="661" t="s">
        <v>5438</v>
      </c>
      <c r="F217" s="664">
        <v>247</v>
      </c>
      <c r="G217" s="664">
        <v>19019</v>
      </c>
      <c r="H217" s="664">
        <v>1</v>
      </c>
      <c r="I217" s="664">
        <v>77</v>
      </c>
      <c r="J217" s="664">
        <v>149</v>
      </c>
      <c r="K217" s="664">
        <v>11473</v>
      </c>
      <c r="L217" s="664">
        <v>0.60323886639676116</v>
      </c>
      <c r="M217" s="664">
        <v>77</v>
      </c>
      <c r="N217" s="664">
        <v>139</v>
      </c>
      <c r="O217" s="664">
        <v>10703</v>
      </c>
      <c r="P217" s="677">
        <v>0.56275303643724695</v>
      </c>
      <c r="Q217" s="665">
        <v>77</v>
      </c>
    </row>
    <row r="218" spans="1:17" ht="14.4" customHeight="1" x14ac:dyDescent="0.3">
      <c r="A218" s="660" t="s">
        <v>5573</v>
      </c>
      <c r="B218" s="661" t="s">
        <v>5408</v>
      </c>
      <c r="C218" s="661" t="s">
        <v>5328</v>
      </c>
      <c r="D218" s="661" t="s">
        <v>5441</v>
      </c>
      <c r="E218" s="661" t="s">
        <v>5442</v>
      </c>
      <c r="F218" s="664">
        <v>6</v>
      </c>
      <c r="G218" s="664">
        <v>132</v>
      </c>
      <c r="H218" s="664">
        <v>1</v>
      </c>
      <c r="I218" s="664">
        <v>22</v>
      </c>
      <c r="J218" s="664">
        <v>2</v>
      </c>
      <c r="K218" s="664">
        <v>44</v>
      </c>
      <c r="L218" s="664">
        <v>0.33333333333333331</v>
      </c>
      <c r="M218" s="664">
        <v>22</v>
      </c>
      <c r="N218" s="664">
        <v>1</v>
      </c>
      <c r="O218" s="664">
        <v>23</v>
      </c>
      <c r="P218" s="677">
        <v>0.17424242424242425</v>
      </c>
      <c r="Q218" s="665">
        <v>23</v>
      </c>
    </row>
    <row r="219" spans="1:17" ht="14.4" customHeight="1" x14ac:dyDescent="0.3">
      <c r="A219" s="660" t="s">
        <v>5573</v>
      </c>
      <c r="B219" s="661" t="s">
        <v>5408</v>
      </c>
      <c r="C219" s="661" t="s">
        <v>5328</v>
      </c>
      <c r="D219" s="661" t="s">
        <v>5451</v>
      </c>
      <c r="E219" s="661" t="s">
        <v>5452</v>
      </c>
      <c r="F219" s="664">
        <v>13</v>
      </c>
      <c r="G219" s="664">
        <v>2717</v>
      </c>
      <c r="H219" s="664">
        <v>1</v>
      </c>
      <c r="I219" s="664">
        <v>209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5573</v>
      </c>
      <c r="B220" s="661" t="s">
        <v>5408</v>
      </c>
      <c r="C220" s="661" t="s">
        <v>5328</v>
      </c>
      <c r="D220" s="661" t="s">
        <v>5453</v>
      </c>
      <c r="E220" s="661" t="s">
        <v>5454</v>
      </c>
      <c r="F220" s="664">
        <v>3</v>
      </c>
      <c r="G220" s="664">
        <v>198</v>
      </c>
      <c r="H220" s="664">
        <v>1</v>
      </c>
      <c r="I220" s="664">
        <v>66</v>
      </c>
      <c r="J220" s="664">
        <v>2</v>
      </c>
      <c r="K220" s="664">
        <v>132</v>
      </c>
      <c r="L220" s="664">
        <v>0.66666666666666663</v>
      </c>
      <c r="M220" s="664">
        <v>66</v>
      </c>
      <c r="N220" s="664">
        <v>5</v>
      </c>
      <c r="O220" s="664">
        <v>330</v>
      </c>
      <c r="P220" s="677">
        <v>1.6666666666666667</v>
      </c>
      <c r="Q220" s="665">
        <v>66</v>
      </c>
    </row>
    <row r="221" spans="1:17" ht="14.4" customHeight="1" x14ac:dyDescent="0.3">
      <c r="A221" s="660" t="s">
        <v>5573</v>
      </c>
      <c r="B221" s="661" t="s">
        <v>5408</v>
      </c>
      <c r="C221" s="661" t="s">
        <v>5328</v>
      </c>
      <c r="D221" s="661" t="s">
        <v>5455</v>
      </c>
      <c r="E221" s="661" t="s">
        <v>5456</v>
      </c>
      <c r="F221" s="664">
        <v>270</v>
      </c>
      <c r="G221" s="664">
        <v>4320</v>
      </c>
      <c r="H221" s="664">
        <v>1</v>
      </c>
      <c r="I221" s="664">
        <v>16</v>
      </c>
      <c r="J221" s="664">
        <v>166</v>
      </c>
      <c r="K221" s="664">
        <v>2656</v>
      </c>
      <c r="L221" s="664">
        <v>0.61481481481481481</v>
      </c>
      <c r="M221" s="664">
        <v>16</v>
      </c>
      <c r="N221" s="664">
        <v>143</v>
      </c>
      <c r="O221" s="664">
        <v>2288</v>
      </c>
      <c r="P221" s="677">
        <v>0.52962962962962967</v>
      </c>
      <c r="Q221" s="665">
        <v>16</v>
      </c>
    </row>
    <row r="222" spans="1:17" ht="14.4" customHeight="1" x14ac:dyDescent="0.3">
      <c r="A222" s="660" t="s">
        <v>5573</v>
      </c>
      <c r="B222" s="661" t="s">
        <v>5408</v>
      </c>
      <c r="C222" s="661" t="s">
        <v>5328</v>
      </c>
      <c r="D222" s="661" t="s">
        <v>5461</v>
      </c>
      <c r="E222" s="661" t="s">
        <v>5462</v>
      </c>
      <c r="F222" s="664">
        <v>4</v>
      </c>
      <c r="G222" s="664">
        <v>96</v>
      </c>
      <c r="H222" s="664">
        <v>1</v>
      </c>
      <c r="I222" s="664">
        <v>24</v>
      </c>
      <c r="J222" s="664">
        <v>2</v>
      </c>
      <c r="K222" s="664">
        <v>48</v>
      </c>
      <c r="L222" s="664">
        <v>0.5</v>
      </c>
      <c r="M222" s="664">
        <v>24</v>
      </c>
      <c r="N222" s="664">
        <v>1</v>
      </c>
      <c r="O222" s="664">
        <v>24</v>
      </c>
      <c r="P222" s="677">
        <v>0.25</v>
      </c>
      <c r="Q222" s="665">
        <v>24</v>
      </c>
    </row>
    <row r="223" spans="1:17" ht="14.4" customHeight="1" x14ac:dyDescent="0.3">
      <c r="A223" s="660" t="s">
        <v>5573</v>
      </c>
      <c r="B223" s="661" t="s">
        <v>5408</v>
      </c>
      <c r="C223" s="661" t="s">
        <v>5328</v>
      </c>
      <c r="D223" s="661" t="s">
        <v>5463</v>
      </c>
      <c r="E223" s="661" t="s">
        <v>5464</v>
      </c>
      <c r="F223" s="664">
        <v>4</v>
      </c>
      <c r="G223" s="664">
        <v>2952</v>
      </c>
      <c r="H223" s="664">
        <v>1</v>
      </c>
      <c r="I223" s="664">
        <v>738</v>
      </c>
      <c r="J223" s="664"/>
      <c r="K223" s="664"/>
      <c r="L223" s="664"/>
      <c r="M223" s="664"/>
      <c r="N223" s="664">
        <v>1</v>
      </c>
      <c r="O223" s="664">
        <v>739</v>
      </c>
      <c r="P223" s="677">
        <v>0.25033875338753386</v>
      </c>
      <c r="Q223" s="665">
        <v>739</v>
      </c>
    </row>
    <row r="224" spans="1:17" ht="14.4" customHeight="1" x14ac:dyDescent="0.3">
      <c r="A224" s="660" t="s">
        <v>5573</v>
      </c>
      <c r="B224" s="661" t="s">
        <v>5408</v>
      </c>
      <c r="C224" s="661" t="s">
        <v>5328</v>
      </c>
      <c r="D224" s="661" t="s">
        <v>5465</v>
      </c>
      <c r="E224" s="661" t="s">
        <v>5466</v>
      </c>
      <c r="F224" s="664">
        <v>5</v>
      </c>
      <c r="G224" s="664">
        <v>900</v>
      </c>
      <c r="H224" s="664">
        <v>1</v>
      </c>
      <c r="I224" s="664">
        <v>180</v>
      </c>
      <c r="J224" s="664"/>
      <c r="K224" s="664"/>
      <c r="L224" s="664"/>
      <c r="M224" s="664"/>
      <c r="N224" s="664">
        <v>1</v>
      </c>
      <c r="O224" s="664">
        <v>180</v>
      </c>
      <c r="P224" s="677">
        <v>0.2</v>
      </c>
      <c r="Q224" s="665">
        <v>180</v>
      </c>
    </row>
    <row r="225" spans="1:17" ht="14.4" customHeight="1" x14ac:dyDescent="0.3">
      <c r="A225" s="660" t="s">
        <v>5573</v>
      </c>
      <c r="B225" s="661" t="s">
        <v>5408</v>
      </c>
      <c r="C225" s="661" t="s">
        <v>5328</v>
      </c>
      <c r="D225" s="661" t="s">
        <v>5471</v>
      </c>
      <c r="E225" s="661" t="s">
        <v>5472</v>
      </c>
      <c r="F225" s="664">
        <v>12</v>
      </c>
      <c r="G225" s="664">
        <v>3036</v>
      </c>
      <c r="H225" s="664">
        <v>1</v>
      </c>
      <c r="I225" s="664">
        <v>253</v>
      </c>
      <c r="J225" s="664">
        <v>17</v>
      </c>
      <c r="K225" s="664">
        <v>4301</v>
      </c>
      <c r="L225" s="664">
        <v>1.4166666666666667</v>
      </c>
      <c r="M225" s="664">
        <v>253</v>
      </c>
      <c r="N225" s="664">
        <v>9</v>
      </c>
      <c r="O225" s="664">
        <v>2277</v>
      </c>
      <c r="P225" s="677">
        <v>0.75</v>
      </c>
      <c r="Q225" s="665">
        <v>253</v>
      </c>
    </row>
    <row r="226" spans="1:17" ht="14.4" customHeight="1" x14ac:dyDescent="0.3">
      <c r="A226" s="660" t="s">
        <v>5573</v>
      </c>
      <c r="B226" s="661" t="s">
        <v>5408</v>
      </c>
      <c r="C226" s="661" t="s">
        <v>5328</v>
      </c>
      <c r="D226" s="661" t="s">
        <v>5473</v>
      </c>
      <c r="E226" s="661" t="s">
        <v>5474</v>
      </c>
      <c r="F226" s="664">
        <v>4</v>
      </c>
      <c r="G226" s="664">
        <v>1056</v>
      </c>
      <c r="H226" s="664">
        <v>1</v>
      </c>
      <c r="I226" s="664">
        <v>264</v>
      </c>
      <c r="J226" s="664"/>
      <c r="K226" s="664"/>
      <c r="L226" s="664"/>
      <c r="M226" s="664"/>
      <c r="N226" s="664">
        <v>1</v>
      </c>
      <c r="O226" s="664">
        <v>265</v>
      </c>
      <c r="P226" s="677">
        <v>0.25094696969696972</v>
      </c>
      <c r="Q226" s="665">
        <v>265</v>
      </c>
    </row>
    <row r="227" spans="1:17" ht="14.4" customHeight="1" x14ac:dyDescent="0.3">
      <c r="A227" s="660" t="s">
        <v>5573</v>
      </c>
      <c r="B227" s="661" t="s">
        <v>5408</v>
      </c>
      <c r="C227" s="661" t="s">
        <v>5328</v>
      </c>
      <c r="D227" s="661" t="s">
        <v>5475</v>
      </c>
      <c r="E227" s="661" t="s">
        <v>5476</v>
      </c>
      <c r="F227" s="664">
        <v>1</v>
      </c>
      <c r="G227" s="664">
        <v>189</v>
      </c>
      <c r="H227" s="664">
        <v>1</v>
      </c>
      <c r="I227" s="664">
        <v>189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5573</v>
      </c>
      <c r="B228" s="661" t="s">
        <v>5408</v>
      </c>
      <c r="C228" s="661" t="s">
        <v>5328</v>
      </c>
      <c r="D228" s="661" t="s">
        <v>5479</v>
      </c>
      <c r="E228" s="661" t="s">
        <v>5480</v>
      </c>
      <c r="F228" s="664">
        <v>13</v>
      </c>
      <c r="G228" s="664">
        <v>2808</v>
      </c>
      <c r="H228" s="664">
        <v>1</v>
      </c>
      <c r="I228" s="664">
        <v>216</v>
      </c>
      <c r="J228" s="664"/>
      <c r="K228" s="664"/>
      <c r="L228" s="664"/>
      <c r="M228" s="664"/>
      <c r="N228" s="664">
        <v>9</v>
      </c>
      <c r="O228" s="664">
        <v>1944</v>
      </c>
      <c r="P228" s="677">
        <v>0.69230769230769229</v>
      </c>
      <c r="Q228" s="665">
        <v>216</v>
      </c>
    </row>
    <row r="229" spans="1:17" ht="14.4" customHeight="1" x14ac:dyDescent="0.3">
      <c r="A229" s="660" t="s">
        <v>5573</v>
      </c>
      <c r="B229" s="661" t="s">
        <v>5408</v>
      </c>
      <c r="C229" s="661" t="s">
        <v>5328</v>
      </c>
      <c r="D229" s="661" t="s">
        <v>5483</v>
      </c>
      <c r="E229" s="661" t="s">
        <v>5484</v>
      </c>
      <c r="F229" s="664">
        <v>4</v>
      </c>
      <c r="G229" s="664">
        <v>2360</v>
      </c>
      <c r="H229" s="664">
        <v>1</v>
      </c>
      <c r="I229" s="664">
        <v>590</v>
      </c>
      <c r="J229" s="664"/>
      <c r="K229" s="664"/>
      <c r="L229" s="664"/>
      <c r="M229" s="664"/>
      <c r="N229" s="664">
        <v>1</v>
      </c>
      <c r="O229" s="664">
        <v>591</v>
      </c>
      <c r="P229" s="677">
        <v>0.25042372881355934</v>
      </c>
      <c r="Q229" s="665">
        <v>591</v>
      </c>
    </row>
    <row r="230" spans="1:17" ht="14.4" customHeight="1" x14ac:dyDescent="0.3">
      <c r="A230" s="660" t="s">
        <v>5573</v>
      </c>
      <c r="B230" s="661" t="s">
        <v>5408</v>
      </c>
      <c r="C230" s="661" t="s">
        <v>5328</v>
      </c>
      <c r="D230" s="661" t="s">
        <v>5485</v>
      </c>
      <c r="E230" s="661" t="s">
        <v>5486</v>
      </c>
      <c r="F230" s="664">
        <v>1</v>
      </c>
      <c r="G230" s="664">
        <v>50</v>
      </c>
      <c r="H230" s="664">
        <v>1</v>
      </c>
      <c r="I230" s="664">
        <v>50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5573</v>
      </c>
      <c r="B231" s="661" t="s">
        <v>5408</v>
      </c>
      <c r="C231" s="661" t="s">
        <v>5328</v>
      </c>
      <c r="D231" s="661" t="s">
        <v>5487</v>
      </c>
      <c r="E231" s="661" t="s">
        <v>5488</v>
      </c>
      <c r="F231" s="664">
        <v>4</v>
      </c>
      <c r="G231" s="664">
        <v>2180</v>
      </c>
      <c r="H231" s="664">
        <v>1</v>
      </c>
      <c r="I231" s="664">
        <v>545</v>
      </c>
      <c r="J231" s="664"/>
      <c r="K231" s="664"/>
      <c r="L231" s="664"/>
      <c r="M231" s="664"/>
      <c r="N231" s="664">
        <v>1</v>
      </c>
      <c r="O231" s="664">
        <v>546</v>
      </c>
      <c r="P231" s="677">
        <v>0.25045871559633026</v>
      </c>
      <c r="Q231" s="665">
        <v>546</v>
      </c>
    </row>
    <row r="232" spans="1:17" ht="14.4" customHeight="1" x14ac:dyDescent="0.3">
      <c r="A232" s="660" t="s">
        <v>5573</v>
      </c>
      <c r="B232" s="661" t="s">
        <v>5408</v>
      </c>
      <c r="C232" s="661" t="s">
        <v>5328</v>
      </c>
      <c r="D232" s="661" t="s">
        <v>5491</v>
      </c>
      <c r="E232" s="661" t="s">
        <v>5492</v>
      </c>
      <c r="F232" s="664">
        <v>4</v>
      </c>
      <c r="G232" s="664">
        <v>2936</v>
      </c>
      <c r="H232" s="664">
        <v>1</v>
      </c>
      <c r="I232" s="664">
        <v>734</v>
      </c>
      <c r="J232" s="664"/>
      <c r="K232" s="664"/>
      <c r="L232" s="664"/>
      <c r="M232" s="664"/>
      <c r="N232" s="664">
        <v>1</v>
      </c>
      <c r="O232" s="664">
        <v>735</v>
      </c>
      <c r="P232" s="677">
        <v>0.25034059945504089</v>
      </c>
      <c r="Q232" s="665">
        <v>735</v>
      </c>
    </row>
    <row r="233" spans="1:17" ht="14.4" customHeight="1" x14ac:dyDescent="0.3">
      <c r="A233" s="660" t="s">
        <v>5573</v>
      </c>
      <c r="B233" s="661" t="s">
        <v>5408</v>
      </c>
      <c r="C233" s="661" t="s">
        <v>5328</v>
      </c>
      <c r="D233" s="661" t="s">
        <v>5495</v>
      </c>
      <c r="E233" s="661" t="s">
        <v>5496</v>
      </c>
      <c r="F233" s="664">
        <v>4</v>
      </c>
      <c r="G233" s="664">
        <v>1376</v>
      </c>
      <c r="H233" s="664">
        <v>1</v>
      </c>
      <c r="I233" s="664">
        <v>344</v>
      </c>
      <c r="J233" s="664"/>
      <c r="K233" s="664"/>
      <c r="L233" s="664"/>
      <c r="M233" s="664"/>
      <c r="N233" s="664">
        <v>1</v>
      </c>
      <c r="O233" s="664">
        <v>345</v>
      </c>
      <c r="P233" s="677">
        <v>0.25072674418604651</v>
      </c>
      <c r="Q233" s="665">
        <v>345</v>
      </c>
    </row>
    <row r="234" spans="1:17" ht="14.4" customHeight="1" x14ac:dyDescent="0.3">
      <c r="A234" s="660" t="s">
        <v>5573</v>
      </c>
      <c r="B234" s="661" t="s">
        <v>5408</v>
      </c>
      <c r="C234" s="661" t="s">
        <v>5328</v>
      </c>
      <c r="D234" s="661" t="s">
        <v>5524</v>
      </c>
      <c r="E234" s="661" t="s">
        <v>5525</v>
      </c>
      <c r="F234" s="664">
        <v>2</v>
      </c>
      <c r="G234" s="664">
        <v>1830</v>
      </c>
      <c r="H234" s="664">
        <v>1</v>
      </c>
      <c r="I234" s="664">
        <v>915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5573</v>
      </c>
      <c r="B235" s="661" t="s">
        <v>5408</v>
      </c>
      <c r="C235" s="661" t="s">
        <v>5328</v>
      </c>
      <c r="D235" s="661" t="s">
        <v>5526</v>
      </c>
      <c r="E235" s="661" t="s">
        <v>5527</v>
      </c>
      <c r="F235" s="664">
        <v>2</v>
      </c>
      <c r="G235" s="664">
        <v>1784</v>
      </c>
      <c r="H235" s="664">
        <v>1</v>
      </c>
      <c r="I235" s="664">
        <v>892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5574</v>
      </c>
      <c r="B236" s="661" t="s">
        <v>5199</v>
      </c>
      <c r="C236" s="661" t="s">
        <v>5328</v>
      </c>
      <c r="D236" s="661" t="s">
        <v>5333</v>
      </c>
      <c r="E236" s="661" t="s">
        <v>5334</v>
      </c>
      <c r="F236" s="664"/>
      <c r="G236" s="664"/>
      <c r="H236" s="664"/>
      <c r="I236" s="664"/>
      <c r="J236" s="664"/>
      <c r="K236" s="664"/>
      <c r="L236" s="664"/>
      <c r="M236" s="664"/>
      <c r="N236" s="664">
        <v>1</v>
      </c>
      <c r="O236" s="664">
        <v>35</v>
      </c>
      <c r="P236" s="677"/>
      <c r="Q236" s="665">
        <v>35</v>
      </c>
    </row>
    <row r="237" spans="1:17" ht="14.4" customHeight="1" x14ac:dyDescent="0.3">
      <c r="A237" s="660" t="s">
        <v>5574</v>
      </c>
      <c r="B237" s="661" t="s">
        <v>5408</v>
      </c>
      <c r="C237" s="661" t="s">
        <v>5328</v>
      </c>
      <c r="D237" s="661" t="s">
        <v>5415</v>
      </c>
      <c r="E237" s="661" t="s">
        <v>5416</v>
      </c>
      <c r="F237" s="664">
        <v>3</v>
      </c>
      <c r="G237" s="664">
        <v>1050</v>
      </c>
      <c r="H237" s="664">
        <v>1</v>
      </c>
      <c r="I237" s="664">
        <v>350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5574</v>
      </c>
      <c r="B238" s="661" t="s">
        <v>5408</v>
      </c>
      <c r="C238" s="661" t="s">
        <v>5328</v>
      </c>
      <c r="D238" s="661" t="s">
        <v>5419</v>
      </c>
      <c r="E238" s="661" t="s">
        <v>5420</v>
      </c>
      <c r="F238" s="664">
        <v>24</v>
      </c>
      <c r="G238" s="664">
        <v>1560</v>
      </c>
      <c r="H238" s="664">
        <v>1</v>
      </c>
      <c r="I238" s="664">
        <v>65</v>
      </c>
      <c r="J238" s="664">
        <v>29</v>
      </c>
      <c r="K238" s="664">
        <v>1885</v>
      </c>
      <c r="L238" s="664">
        <v>1.2083333333333333</v>
      </c>
      <c r="M238" s="664">
        <v>65</v>
      </c>
      <c r="N238" s="664">
        <v>37</v>
      </c>
      <c r="O238" s="664">
        <v>2405</v>
      </c>
      <c r="P238" s="677">
        <v>1.5416666666666667</v>
      </c>
      <c r="Q238" s="665">
        <v>65</v>
      </c>
    </row>
    <row r="239" spans="1:17" ht="14.4" customHeight="1" x14ac:dyDescent="0.3">
      <c r="A239" s="660" t="s">
        <v>5574</v>
      </c>
      <c r="B239" s="661" t="s">
        <v>5408</v>
      </c>
      <c r="C239" s="661" t="s">
        <v>5328</v>
      </c>
      <c r="D239" s="661" t="s">
        <v>5431</v>
      </c>
      <c r="E239" s="661" t="s">
        <v>5432</v>
      </c>
      <c r="F239" s="664">
        <v>2</v>
      </c>
      <c r="G239" s="664">
        <v>46</v>
      </c>
      <c r="H239" s="664">
        <v>1</v>
      </c>
      <c r="I239" s="664">
        <v>23</v>
      </c>
      <c r="J239" s="664">
        <v>3</v>
      </c>
      <c r="K239" s="664">
        <v>69</v>
      </c>
      <c r="L239" s="664">
        <v>1.5</v>
      </c>
      <c r="M239" s="664">
        <v>23</v>
      </c>
      <c r="N239" s="664">
        <v>4</v>
      </c>
      <c r="O239" s="664">
        <v>96</v>
      </c>
      <c r="P239" s="677">
        <v>2.0869565217391304</v>
      </c>
      <c r="Q239" s="665">
        <v>24</v>
      </c>
    </row>
    <row r="240" spans="1:17" ht="14.4" customHeight="1" x14ac:dyDescent="0.3">
      <c r="A240" s="660" t="s">
        <v>5574</v>
      </c>
      <c r="B240" s="661" t="s">
        <v>5408</v>
      </c>
      <c r="C240" s="661" t="s">
        <v>5328</v>
      </c>
      <c r="D240" s="661" t="s">
        <v>5435</v>
      </c>
      <c r="E240" s="661" t="s">
        <v>5436</v>
      </c>
      <c r="F240" s="664">
        <v>2</v>
      </c>
      <c r="G240" s="664">
        <v>108</v>
      </c>
      <c r="H240" s="664">
        <v>1</v>
      </c>
      <c r="I240" s="664">
        <v>54</v>
      </c>
      <c r="J240" s="664"/>
      <c r="K240" s="664"/>
      <c r="L240" s="664"/>
      <c r="M240" s="664"/>
      <c r="N240" s="664">
        <v>6</v>
      </c>
      <c r="O240" s="664">
        <v>324</v>
      </c>
      <c r="P240" s="677">
        <v>3</v>
      </c>
      <c r="Q240" s="665">
        <v>54</v>
      </c>
    </row>
    <row r="241" spans="1:17" ht="14.4" customHeight="1" x14ac:dyDescent="0.3">
      <c r="A241" s="660" t="s">
        <v>5574</v>
      </c>
      <c r="B241" s="661" t="s">
        <v>5408</v>
      </c>
      <c r="C241" s="661" t="s">
        <v>5328</v>
      </c>
      <c r="D241" s="661" t="s">
        <v>5437</v>
      </c>
      <c r="E241" s="661" t="s">
        <v>5438</v>
      </c>
      <c r="F241" s="664">
        <v>206</v>
      </c>
      <c r="G241" s="664">
        <v>15862</v>
      </c>
      <c r="H241" s="664">
        <v>1</v>
      </c>
      <c r="I241" s="664">
        <v>77</v>
      </c>
      <c r="J241" s="664">
        <v>173</v>
      </c>
      <c r="K241" s="664">
        <v>13321</v>
      </c>
      <c r="L241" s="664">
        <v>0.83980582524271841</v>
      </c>
      <c r="M241" s="664">
        <v>77</v>
      </c>
      <c r="N241" s="664">
        <v>158</v>
      </c>
      <c r="O241" s="664">
        <v>12166</v>
      </c>
      <c r="P241" s="677">
        <v>0.76699029126213591</v>
      </c>
      <c r="Q241" s="665">
        <v>77</v>
      </c>
    </row>
    <row r="242" spans="1:17" ht="14.4" customHeight="1" x14ac:dyDescent="0.3">
      <c r="A242" s="660" t="s">
        <v>5574</v>
      </c>
      <c r="B242" s="661" t="s">
        <v>5408</v>
      </c>
      <c r="C242" s="661" t="s">
        <v>5328</v>
      </c>
      <c r="D242" s="661" t="s">
        <v>5441</v>
      </c>
      <c r="E242" s="661" t="s">
        <v>5442</v>
      </c>
      <c r="F242" s="664">
        <v>5</v>
      </c>
      <c r="G242" s="664">
        <v>110</v>
      </c>
      <c r="H242" s="664">
        <v>1</v>
      </c>
      <c r="I242" s="664">
        <v>22</v>
      </c>
      <c r="J242" s="664">
        <v>6</v>
      </c>
      <c r="K242" s="664">
        <v>132</v>
      </c>
      <c r="L242" s="664">
        <v>1.2</v>
      </c>
      <c r="M242" s="664">
        <v>22</v>
      </c>
      <c r="N242" s="664">
        <v>9</v>
      </c>
      <c r="O242" s="664">
        <v>207</v>
      </c>
      <c r="P242" s="677">
        <v>1.8818181818181818</v>
      </c>
      <c r="Q242" s="665">
        <v>23</v>
      </c>
    </row>
    <row r="243" spans="1:17" ht="14.4" customHeight="1" x14ac:dyDescent="0.3">
      <c r="A243" s="660" t="s">
        <v>5574</v>
      </c>
      <c r="B243" s="661" t="s">
        <v>5408</v>
      </c>
      <c r="C243" s="661" t="s">
        <v>5328</v>
      </c>
      <c r="D243" s="661" t="s">
        <v>5451</v>
      </c>
      <c r="E243" s="661" t="s">
        <v>5452</v>
      </c>
      <c r="F243" s="664">
        <v>9</v>
      </c>
      <c r="G243" s="664">
        <v>1881</v>
      </c>
      <c r="H243" s="664">
        <v>1</v>
      </c>
      <c r="I243" s="664">
        <v>209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5574</v>
      </c>
      <c r="B244" s="661" t="s">
        <v>5408</v>
      </c>
      <c r="C244" s="661" t="s">
        <v>5328</v>
      </c>
      <c r="D244" s="661" t="s">
        <v>5453</v>
      </c>
      <c r="E244" s="661" t="s">
        <v>5454</v>
      </c>
      <c r="F244" s="664">
        <v>1</v>
      </c>
      <c r="G244" s="664">
        <v>66</v>
      </c>
      <c r="H244" s="664">
        <v>1</v>
      </c>
      <c r="I244" s="664">
        <v>66</v>
      </c>
      <c r="J244" s="664">
        <v>2</v>
      </c>
      <c r="K244" s="664">
        <v>132</v>
      </c>
      <c r="L244" s="664">
        <v>2</v>
      </c>
      <c r="M244" s="664">
        <v>66</v>
      </c>
      <c r="N244" s="664">
        <v>1</v>
      </c>
      <c r="O244" s="664">
        <v>66</v>
      </c>
      <c r="P244" s="677">
        <v>1</v>
      </c>
      <c r="Q244" s="665">
        <v>66</v>
      </c>
    </row>
    <row r="245" spans="1:17" ht="14.4" customHeight="1" x14ac:dyDescent="0.3">
      <c r="A245" s="660" t="s">
        <v>5574</v>
      </c>
      <c r="B245" s="661" t="s">
        <v>5408</v>
      </c>
      <c r="C245" s="661" t="s">
        <v>5328</v>
      </c>
      <c r="D245" s="661" t="s">
        <v>5455</v>
      </c>
      <c r="E245" s="661" t="s">
        <v>5456</v>
      </c>
      <c r="F245" s="664">
        <v>199</v>
      </c>
      <c r="G245" s="664">
        <v>3184</v>
      </c>
      <c r="H245" s="664">
        <v>1</v>
      </c>
      <c r="I245" s="664">
        <v>16</v>
      </c>
      <c r="J245" s="664">
        <v>177</v>
      </c>
      <c r="K245" s="664">
        <v>2832</v>
      </c>
      <c r="L245" s="664">
        <v>0.88944723618090449</v>
      </c>
      <c r="M245" s="664">
        <v>16</v>
      </c>
      <c r="N245" s="664">
        <v>163</v>
      </c>
      <c r="O245" s="664">
        <v>2608</v>
      </c>
      <c r="P245" s="677">
        <v>0.81909547738693467</v>
      </c>
      <c r="Q245" s="665">
        <v>16</v>
      </c>
    </row>
    <row r="246" spans="1:17" ht="14.4" customHeight="1" x14ac:dyDescent="0.3">
      <c r="A246" s="660" t="s">
        <v>5574</v>
      </c>
      <c r="B246" s="661" t="s">
        <v>5408</v>
      </c>
      <c r="C246" s="661" t="s">
        <v>5328</v>
      </c>
      <c r="D246" s="661" t="s">
        <v>5461</v>
      </c>
      <c r="E246" s="661" t="s">
        <v>5462</v>
      </c>
      <c r="F246" s="664">
        <v>3</v>
      </c>
      <c r="G246" s="664">
        <v>72</v>
      </c>
      <c r="H246" s="664">
        <v>1</v>
      </c>
      <c r="I246" s="664">
        <v>24</v>
      </c>
      <c r="J246" s="664">
        <v>3</v>
      </c>
      <c r="K246" s="664">
        <v>72</v>
      </c>
      <c r="L246" s="664">
        <v>1</v>
      </c>
      <c r="M246" s="664">
        <v>24</v>
      </c>
      <c r="N246" s="664">
        <v>5</v>
      </c>
      <c r="O246" s="664">
        <v>120</v>
      </c>
      <c r="P246" s="677">
        <v>1.6666666666666667</v>
      </c>
      <c r="Q246" s="665">
        <v>24</v>
      </c>
    </row>
    <row r="247" spans="1:17" ht="14.4" customHeight="1" x14ac:dyDescent="0.3">
      <c r="A247" s="660" t="s">
        <v>5574</v>
      </c>
      <c r="B247" s="661" t="s">
        <v>5408</v>
      </c>
      <c r="C247" s="661" t="s">
        <v>5328</v>
      </c>
      <c r="D247" s="661" t="s">
        <v>5465</v>
      </c>
      <c r="E247" s="661" t="s">
        <v>5466</v>
      </c>
      <c r="F247" s="664">
        <v>19</v>
      </c>
      <c r="G247" s="664">
        <v>3420</v>
      </c>
      <c r="H247" s="664">
        <v>1</v>
      </c>
      <c r="I247" s="664">
        <v>180</v>
      </c>
      <c r="J247" s="664">
        <v>8</v>
      </c>
      <c r="K247" s="664">
        <v>1440</v>
      </c>
      <c r="L247" s="664">
        <v>0.42105263157894735</v>
      </c>
      <c r="M247" s="664">
        <v>180</v>
      </c>
      <c r="N247" s="664">
        <v>19</v>
      </c>
      <c r="O247" s="664">
        <v>3420</v>
      </c>
      <c r="P247" s="677">
        <v>1</v>
      </c>
      <c r="Q247" s="665">
        <v>180</v>
      </c>
    </row>
    <row r="248" spans="1:17" ht="14.4" customHeight="1" x14ac:dyDescent="0.3">
      <c r="A248" s="660" t="s">
        <v>5574</v>
      </c>
      <c r="B248" s="661" t="s">
        <v>5408</v>
      </c>
      <c r="C248" s="661" t="s">
        <v>5328</v>
      </c>
      <c r="D248" s="661" t="s">
        <v>5471</v>
      </c>
      <c r="E248" s="661" t="s">
        <v>5472</v>
      </c>
      <c r="F248" s="664">
        <v>2</v>
      </c>
      <c r="G248" s="664">
        <v>506</v>
      </c>
      <c r="H248" s="664">
        <v>1</v>
      </c>
      <c r="I248" s="664">
        <v>253</v>
      </c>
      <c r="J248" s="664">
        <v>9</v>
      </c>
      <c r="K248" s="664">
        <v>2277</v>
      </c>
      <c r="L248" s="664">
        <v>4.5</v>
      </c>
      <c r="M248" s="664">
        <v>253</v>
      </c>
      <c r="N248" s="664">
        <v>14</v>
      </c>
      <c r="O248" s="664">
        <v>3542</v>
      </c>
      <c r="P248" s="677">
        <v>7</v>
      </c>
      <c r="Q248" s="665">
        <v>253</v>
      </c>
    </row>
    <row r="249" spans="1:17" ht="14.4" customHeight="1" x14ac:dyDescent="0.3">
      <c r="A249" s="660" t="s">
        <v>5574</v>
      </c>
      <c r="B249" s="661" t="s">
        <v>5408</v>
      </c>
      <c r="C249" s="661" t="s">
        <v>5328</v>
      </c>
      <c r="D249" s="661" t="s">
        <v>5479</v>
      </c>
      <c r="E249" s="661" t="s">
        <v>5480</v>
      </c>
      <c r="F249" s="664">
        <v>19</v>
      </c>
      <c r="G249" s="664">
        <v>4104</v>
      </c>
      <c r="H249" s="664">
        <v>1</v>
      </c>
      <c r="I249" s="664">
        <v>216</v>
      </c>
      <c r="J249" s="664">
        <v>8</v>
      </c>
      <c r="K249" s="664">
        <v>1728</v>
      </c>
      <c r="L249" s="664">
        <v>0.42105263157894735</v>
      </c>
      <c r="M249" s="664">
        <v>216</v>
      </c>
      <c r="N249" s="664">
        <v>20</v>
      </c>
      <c r="O249" s="664">
        <v>4320</v>
      </c>
      <c r="P249" s="677">
        <v>1.0526315789473684</v>
      </c>
      <c r="Q249" s="665">
        <v>216</v>
      </c>
    </row>
    <row r="250" spans="1:17" ht="14.4" customHeight="1" x14ac:dyDescent="0.3">
      <c r="A250" s="660" t="s">
        <v>5574</v>
      </c>
      <c r="B250" s="661" t="s">
        <v>5408</v>
      </c>
      <c r="C250" s="661" t="s">
        <v>5328</v>
      </c>
      <c r="D250" s="661" t="s">
        <v>5485</v>
      </c>
      <c r="E250" s="661" t="s">
        <v>5486</v>
      </c>
      <c r="F250" s="664"/>
      <c r="G250" s="664"/>
      <c r="H250" s="664"/>
      <c r="I250" s="664"/>
      <c r="J250" s="664">
        <v>3</v>
      </c>
      <c r="K250" s="664">
        <v>150</v>
      </c>
      <c r="L250" s="664"/>
      <c r="M250" s="664">
        <v>50</v>
      </c>
      <c r="N250" s="664"/>
      <c r="O250" s="664"/>
      <c r="P250" s="677"/>
      <c r="Q250" s="665"/>
    </row>
    <row r="251" spans="1:17" ht="14.4" customHeight="1" x14ac:dyDescent="0.3">
      <c r="A251" s="660" t="s">
        <v>5574</v>
      </c>
      <c r="B251" s="661" t="s">
        <v>5408</v>
      </c>
      <c r="C251" s="661" t="s">
        <v>5328</v>
      </c>
      <c r="D251" s="661" t="s">
        <v>5499</v>
      </c>
      <c r="E251" s="661" t="s">
        <v>5500</v>
      </c>
      <c r="F251" s="664"/>
      <c r="G251" s="664"/>
      <c r="H251" s="664"/>
      <c r="I251" s="664"/>
      <c r="J251" s="664"/>
      <c r="K251" s="664"/>
      <c r="L251" s="664"/>
      <c r="M251" s="664"/>
      <c r="N251" s="664">
        <v>1</v>
      </c>
      <c r="O251" s="664">
        <v>231</v>
      </c>
      <c r="P251" s="677"/>
      <c r="Q251" s="665">
        <v>231</v>
      </c>
    </row>
    <row r="252" spans="1:17" ht="14.4" customHeight="1" x14ac:dyDescent="0.3">
      <c r="A252" s="660" t="s">
        <v>5575</v>
      </c>
      <c r="B252" s="661" t="s">
        <v>5199</v>
      </c>
      <c r="C252" s="661" t="s">
        <v>5328</v>
      </c>
      <c r="D252" s="661" t="s">
        <v>5333</v>
      </c>
      <c r="E252" s="661" t="s">
        <v>5334</v>
      </c>
      <c r="F252" s="664">
        <v>1</v>
      </c>
      <c r="G252" s="664">
        <v>34</v>
      </c>
      <c r="H252" s="664">
        <v>1</v>
      </c>
      <c r="I252" s="664">
        <v>34</v>
      </c>
      <c r="J252" s="664"/>
      <c r="K252" s="664"/>
      <c r="L252" s="664"/>
      <c r="M252" s="664"/>
      <c r="N252" s="664">
        <v>6</v>
      </c>
      <c r="O252" s="664">
        <v>210</v>
      </c>
      <c r="P252" s="677">
        <v>6.1764705882352944</v>
      </c>
      <c r="Q252" s="665">
        <v>35</v>
      </c>
    </row>
    <row r="253" spans="1:17" ht="14.4" customHeight="1" x14ac:dyDescent="0.3">
      <c r="A253" s="660" t="s">
        <v>5575</v>
      </c>
      <c r="B253" s="661" t="s">
        <v>5199</v>
      </c>
      <c r="C253" s="661" t="s">
        <v>5328</v>
      </c>
      <c r="D253" s="661" t="s">
        <v>5371</v>
      </c>
      <c r="E253" s="661" t="s">
        <v>5372</v>
      </c>
      <c r="F253" s="664">
        <v>1</v>
      </c>
      <c r="G253" s="664">
        <v>159</v>
      </c>
      <c r="H253" s="664">
        <v>1</v>
      </c>
      <c r="I253" s="664">
        <v>159</v>
      </c>
      <c r="J253" s="664"/>
      <c r="K253" s="664"/>
      <c r="L253" s="664"/>
      <c r="M253" s="664"/>
      <c r="N253" s="664">
        <v>1</v>
      </c>
      <c r="O253" s="664">
        <v>161</v>
      </c>
      <c r="P253" s="677">
        <v>1.0125786163522013</v>
      </c>
      <c r="Q253" s="665">
        <v>161</v>
      </c>
    </row>
    <row r="254" spans="1:17" ht="14.4" customHeight="1" x14ac:dyDescent="0.3">
      <c r="A254" s="660" t="s">
        <v>5575</v>
      </c>
      <c r="B254" s="661" t="s">
        <v>5199</v>
      </c>
      <c r="C254" s="661" t="s">
        <v>5328</v>
      </c>
      <c r="D254" s="661" t="s">
        <v>5377</v>
      </c>
      <c r="E254" s="661" t="s">
        <v>5378</v>
      </c>
      <c r="F254" s="664">
        <v>1</v>
      </c>
      <c r="G254" s="664">
        <v>163</v>
      </c>
      <c r="H254" s="664">
        <v>1</v>
      </c>
      <c r="I254" s="664">
        <v>163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5575</v>
      </c>
      <c r="B255" s="661" t="s">
        <v>5199</v>
      </c>
      <c r="C255" s="661" t="s">
        <v>5328</v>
      </c>
      <c r="D255" s="661" t="s">
        <v>5379</v>
      </c>
      <c r="E255" s="661" t="s">
        <v>5380</v>
      </c>
      <c r="F255" s="664">
        <v>2</v>
      </c>
      <c r="G255" s="664">
        <v>1290</v>
      </c>
      <c r="H255" s="664">
        <v>1</v>
      </c>
      <c r="I255" s="664">
        <v>645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5575</v>
      </c>
      <c r="B256" s="661" t="s">
        <v>5381</v>
      </c>
      <c r="C256" s="661" t="s">
        <v>5328</v>
      </c>
      <c r="D256" s="661" t="s">
        <v>5386</v>
      </c>
      <c r="E256" s="661" t="s">
        <v>5387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303</v>
      </c>
      <c r="P256" s="677"/>
      <c r="Q256" s="665">
        <v>303</v>
      </c>
    </row>
    <row r="257" spans="1:17" ht="14.4" customHeight="1" x14ac:dyDescent="0.3">
      <c r="A257" s="660" t="s">
        <v>5575</v>
      </c>
      <c r="B257" s="661" t="s">
        <v>5381</v>
      </c>
      <c r="C257" s="661" t="s">
        <v>5328</v>
      </c>
      <c r="D257" s="661" t="s">
        <v>5394</v>
      </c>
      <c r="E257" s="661" t="s">
        <v>5395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9864</v>
      </c>
      <c r="P257" s="677"/>
      <c r="Q257" s="665">
        <v>9864</v>
      </c>
    </row>
    <row r="258" spans="1:17" ht="14.4" customHeight="1" x14ac:dyDescent="0.3">
      <c r="A258" s="660" t="s">
        <v>5575</v>
      </c>
      <c r="B258" s="661" t="s">
        <v>5408</v>
      </c>
      <c r="C258" s="661" t="s">
        <v>5328</v>
      </c>
      <c r="D258" s="661" t="s">
        <v>5411</v>
      </c>
      <c r="E258" s="661" t="s">
        <v>5412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219</v>
      </c>
      <c r="P258" s="677"/>
      <c r="Q258" s="665">
        <v>219</v>
      </c>
    </row>
    <row r="259" spans="1:17" ht="14.4" customHeight="1" x14ac:dyDescent="0.3">
      <c r="A259" s="660" t="s">
        <v>5575</v>
      </c>
      <c r="B259" s="661" t="s">
        <v>5408</v>
      </c>
      <c r="C259" s="661" t="s">
        <v>5328</v>
      </c>
      <c r="D259" s="661" t="s">
        <v>5413</v>
      </c>
      <c r="E259" s="661" t="s">
        <v>5414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503</v>
      </c>
      <c r="P259" s="677"/>
      <c r="Q259" s="665">
        <v>503</v>
      </c>
    </row>
    <row r="260" spans="1:17" ht="14.4" customHeight="1" x14ac:dyDescent="0.3">
      <c r="A260" s="660" t="s">
        <v>5575</v>
      </c>
      <c r="B260" s="661" t="s">
        <v>5408</v>
      </c>
      <c r="C260" s="661" t="s">
        <v>5328</v>
      </c>
      <c r="D260" s="661" t="s">
        <v>5415</v>
      </c>
      <c r="E260" s="661" t="s">
        <v>5416</v>
      </c>
      <c r="F260" s="664">
        <v>14</v>
      </c>
      <c r="G260" s="664">
        <v>4900</v>
      </c>
      <c r="H260" s="664">
        <v>1</v>
      </c>
      <c r="I260" s="664">
        <v>350</v>
      </c>
      <c r="J260" s="664">
        <v>24</v>
      </c>
      <c r="K260" s="664">
        <v>8400</v>
      </c>
      <c r="L260" s="664">
        <v>1.7142857142857142</v>
      </c>
      <c r="M260" s="664">
        <v>350</v>
      </c>
      <c r="N260" s="664">
        <v>54</v>
      </c>
      <c r="O260" s="664">
        <v>18954</v>
      </c>
      <c r="P260" s="677">
        <v>3.8681632653061224</v>
      </c>
      <c r="Q260" s="665">
        <v>351</v>
      </c>
    </row>
    <row r="261" spans="1:17" ht="14.4" customHeight="1" x14ac:dyDescent="0.3">
      <c r="A261" s="660" t="s">
        <v>5575</v>
      </c>
      <c r="B261" s="661" t="s">
        <v>5408</v>
      </c>
      <c r="C261" s="661" t="s">
        <v>5328</v>
      </c>
      <c r="D261" s="661" t="s">
        <v>5419</v>
      </c>
      <c r="E261" s="661" t="s">
        <v>5420</v>
      </c>
      <c r="F261" s="664">
        <v>35</v>
      </c>
      <c r="G261" s="664">
        <v>2275</v>
      </c>
      <c r="H261" s="664">
        <v>1</v>
      </c>
      <c r="I261" s="664">
        <v>65</v>
      </c>
      <c r="J261" s="664">
        <v>28</v>
      </c>
      <c r="K261" s="664">
        <v>1820</v>
      </c>
      <c r="L261" s="664">
        <v>0.8</v>
      </c>
      <c r="M261" s="664">
        <v>65</v>
      </c>
      <c r="N261" s="664">
        <v>27</v>
      </c>
      <c r="O261" s="664">
        <v>1755</v>
      </c>
      <c r="P261" s="677">
        <v>0.77142857142857146</v>
      </c>
      <c r="Q261" s="665">
        <v>65</v>
      </c>
    </row>
    <row r="262" spans="1:17" ht="14.4" customHeight="1" x14ac:dyDescent="0.3">
      <c r="A262" s="660" t="s">
        <v>5575</v>
      </c>
      <c r="B262" s="661" t="s">
        <v>5408</v>
      </c>
      <c r="C262" s="661" t="s">
        <v>5328</v>
      </c>
      <c r="D262" s="661" t="s">
        <v>5423</v>
      </c>
      <c r="E262" s="661" t="s">
        <v>5424</v>
      </c>
      <c r="F262" s="664"/>
      <c r="G262" s="664"/>
      <c r="H262" s="664"/>
      <c r="I262" s="664"/>
      <c r="J262" s="664"/>
      <c r="K262" s="664"/>
      <c r="L262" s="664"/>
      <c r="M262" s="664"/>
      <c r="N262" s="664">
        <v>2</v>
      </c>
      <c r="O262" s="664">
        <v>1182</v>
      </c>
      <c r="P262" s="677"/>
      <c r="Q262" s="665">
        <v>591</v>
      </c>
    </row>
    <row r="263" spans="1:17" ht="14.4" customHeight="1" x14ac:dyDescent="0.3">
      <c r="A263" s="660" t="s">
        <v>5575</v>
      </c>
      <c r="B263" s="661" t="s">
        <v>5408</v>
      </c>
      <c r="C263" s="661" t="s">
        <v>5328</v>
      </c>
      <c r="D263" s="661" t="s">
        <v>5425</v>
      </c>
      <c r="E263" s="661" t="s">
        <v>5426</v>
      </c>
      <c r="F263" s="664"/>
      <c r="G263" s="664"/>
      <c r="H263" s="664"/>
      <c r="I263" s="664"/>
      <c r="J263" s="664"/>
      <c r="K263" s="664"/>
      <c r="L263" s="664"/>
      <c r="M263" s="664"/>
      <c r="N263" s="664">
        <v>2</v>
      </c>
      <c r="O263" s="664">
        <v>1232</v>
      </c>
      <c r="P263" s="677"/>
      <c r="Q263" s="665">
        <v>616</v>
      </c>
    </row>
    <row r="264" spans="1:17" ht="14.4" customHeight="1" x14ac:dyDescent="0.3">
      <c r="A264" s="660" t="s">
        <v>5575</v>
      </c>
      <c r="B264" s="661" t="s">
        <v>5408</v>
      </c>
      <c r="C264" s="661" t="s">
        <v>5328</v>
      </c>
      <c r="D264" s="661" t="s">
        <v>5427</v>
      </c>
      <c r="E264" s="661" t="s">
        <v>5428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150</v>
      </c>
      <c r="P264" s="677"/>
      <c r="Q264" s="665">
        <v>150</v>
      </c>
    </row>
    <row r="265" spans="1:17" ht="14.4" customHeight="1" x14ac:dyDescent="0.3">
      <c r="A265" s="660" t="s">
        <v>5575</v>
      </c>
      <c r="B265" s="661" t="s">
        <v>5408</v>
      </c>
      <c r="C265" s="661" t="s">
        <v>5328</v>
      </c>
      <c r="D265" s="661" t="s">
        <v>5431</v>
      </c>
      <c r="E265" s="661" t="s">
        <v>5432</v>
      </c>
      <c r="F265" s="664">
        <v>16</v>
      </c>
      <c r="G265" s="664">
        <v>368</v>
      </c>
      <c r="H265" s="664">
        <v>1</v>
      </c>
      <c r="I265" s="664">
        <v>23</v>
      </c>
      <c r="J265" s="664">
        <v>9</v>
      </c>
      <c r="K265" s="664">
        <v>207</v>
      </c>
      <c r="L265" s="664">
        <v>0.5625</v>
      </c>
      <c r="M265" s="664">
        <v>23</v>
      </c>
      <c r="N265" s="664">
        <v>10</v>
      </c>
      <c r="O265" s="664">
        <v>240</v>
      </c>
      <c r="P265" s="677">
        <v>0.65217391304347827</v>
      </c>
      <c r="Q265" s="665">
        <v>24</v>
      </c>
    </row>
    <row r="266" spans="1:17" ht="14.4" customHeight="1" x14ac:dyDescent="0.3">
      <c r="A266" s="660" t="s">
        <v>5575</v>
      </c>
      <c r="B266" s="661" t="s">
        <v>5408</v>
      </c>
      <c r="C266" s="661" t="s">
        <v>5328</v>
      </c>
      <c r="D266" s="661" t="s">
        <v>5435</v>
      </c>
      <c r="E266" s="661" t="s">
        <v>5436</v>
      </c>
      <c r="F266" s="664">
        <v>19</v>
      </c>
      <c r="G266" s="664">
        <v>1026</v>
      </c>
      <c r="H266" s="664">
        <v>1</v>
      </c>
      <c r="I266" s="664">
        <v>54</v>
      </c>
      <c r="J266" s="664">
        <v>14</v>
      </c>
      <c r="K266" s="664">
        <v>756</v>
      </c>
      <c r="L266" s="664">
        <v>0.73684210526315785</v>
      </c>
      <c r="M266" s="664">
        <v>54</v>
      </c>
      <c r="N266" s="664">
        <v>19</v>
      </c>
      <c r="O266" s="664">
        <v>1026</v>
      </c>
      <c r="P266" s="677">
        <v>1</v>
      </c>
      <c r="Q266" s="665">
        <v>54</v>
      </c>
    </row>
    <row r="267" spans="1:17" ht="14.4" customHeight="1" x14ac:dyDescent="0.3">
      <c r="A267" s="660" t="s">
        <v>5575</v>
      </c>
      <c r="B267" s="661" t="s">
        <v>5408</v>
      </c>
      <c r="C267" s="661" t="s">
        <v>5328</v>
      </c>
      <c r="D267" s="661" t="s">
        <v>5437</v>
      </c>
      <c r="E267" s="661" t="s">
        <v>5438</v>
      </c>
      <c r="F267" s="664">
        <v>498</v>
      </c>
      <c r="G267" s="664">
        <v>38346</v>
      </c>
      <c r="H267" s="664">
        <v>1</v>
      </c>
      <c r="I267" s="664">
        <v>77</v>
      </c>
      <c r="J267" s="664">
        <v>303</v>
      </c>
      <c r="K267" s="664">
        <v>23331</v>
      </c>
      <c r="L267" s="664">
        <v>0.60843373493975905</v>
      </c>
      <c r="M267" s="664">
        <v>77</v>
      </c>
      <c r="N267" s="664">
        <v>324</v>
      </c>
      <c r="O267" s="664">
        <v>24948</v>
      </c>
      <c r="P267" s="677">
        <v>0.6506024096385542</v>
      </c>
      <c r="Q267" s="665">
        <v>77</v>
      </c>
    </row>
    <row r="268" spans="1:17" ht="14.4" customHeight="1" x14ac:dyDescent="0.3">
      <c r="A268" s="660" t="s">
        <v>5575</v>
      </c>
      <c r="B268" s="661" t="s">
        <v>5408</v>
      </c>
      <c r="C268" s="661" t="s">
        <v>5328</v>
      </c>
      <c r="D268" s="661" t="s">
        <v>5441</v>
      </c>
      <c r="E268" s="661" t="s">
        <v>5442</v>
      </c>
      <c r="F268" s="664">
        <v>29</v>
      </c>
      <c r="G268" s="664">
        <v>638</v>
      </c>
      <c r="H268" s="664">
        <v>1</v>
      </c>
      <c r="I268" s="664">
        <v>22</v>
      </c>
      <c r="J268" s="664">
        <v>19</v>
      </c>
      <c r="K268" s="664">
        <v>418</v>
      </c>
      <c r="L268" s="664">
        <v>0.65517241379310343</v>
      </c>
      <c r="M268" s="664">
        <v>22</v>
      </c>
      <c r="N268" s="664">
        <v>19</v>
      </c>
      <c r="O268" s="664">
        <v>437</v>
      </c>
      <c r="P268" s="677">
        <v>0.6849529780564263</v>
      </c>
      <c r="Q268" s="665">
        <v>23</v>
      </c>
    </row>
    <row r="269" spans="1:17" ht="14.4" customHeight="1" x14ac:dyDescent="0.3">
      <c r="A269" s="660" t="s">
        <v>5575</v>
      </c>
      <c r="B269" s="661" t="s">
        <v>5408</v>
      </c>
      <c r="C269" s="661" t="s">
        <v>5328</v>
      </c>
      <c r="D269" s="661" t="s">
        <v>5451</v>
      </c>
      <c r="E269" s="661" t="s">
        <v>5452</v>
      </c>
      <c r="F269" s="664">
        <v>44</v>
      </c>
      <c r="G269" s="664">
        <v>9196</v>
      </c>
      <c r="H269" s="664">
        <v>1</v>
      </c>
      <c r="I269" s="664">
        <v>209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5575</v>
      </c>
      <c r="B270" s="661" t="s">
        <v>5408</v>
      </c>
      <c r="C270" s="661" t="s">
        <v>5328</v>
      </c>
      <c r="D270" s="661" t="s">
        <v>5453</v>
      </c>
      <c r="E270" s="661" t="s">
        <v>5454</v>
      </c>
      <c r="F270" s="664">
        <v>2</v>
      </c>
      <c r="G270" s="664">
        <v>132</v>
      </c>
      <c r="H270" s="664">
        <v>1</v>
      </c>
      <c r="I270" s="664">
        <v>66</v>
      </c>
      <c r="J270" s="664"/>
      <c r="K270" s="664"/>
      <c r="L270" s="664"/>
      <c r="M270" s="664"/>
      <c r="N270" s="664">
        <v>2</v>
      </c>
      <c r="O270" s="664">
        <v>132</v>
      </c>
      <c r="P270" s="677">
        <v>1</v>
      </c>
      <c r="Q270" s="665">
        <v>66</v>
      </c>
    </row>
    <row r="271" spans="1:17" ht="14.4" customHeight="1" x14ac:dyDescent="0.3">
      <c r="A271" s="660" t="s">
        <v>5575</v>
      </c>
      <c r="B271" s="661" t="s">
        <v>5408</v>
      </c>
      <c r="C271" s="661" t="s">
        <v>5328</v>
      </c>
      <c r="D271" s="661" t="s">
        <v>5455</v>
      </c>
      <c r="E271" s="661" t="s">
        <v>5456</v>
      </c>
      <c r="F271" s="664">
        <v>531</v>
      </c>
      <c r="G271" s="664">
        <v>8496</v>
      </c>
      <c r="H271" s="664">
        <v>1</v>
      </c>
      <c r="I271" s="664">
        <v>16</v>
      </c>
      <c r="J271" s="664">
        <v>314</v>
      </c>
      <c r="K271" s="664">
        <v>5024</v>
      </c>
      <c r="L271" s="664">
        <v>0.59133709981167604</v>
      </c>
      <c r="M271" s="664">
        <v>16</v>
      </c>
      <c r="N271" s="664">
        <v>357</v>
      </c>
      <c r="O271" s="664">
        <v>5712</v>
      </c>
      <c r="P271" s="677">
        <v>0.67231638418079098</v>
      </c>
      <c r="Q271" s="665">
        <v>16</v>
      </c>
    </row>
    <row r="272" spans="1:17" ht="14.4" customHeight="1" x14ac:dyDescent="0.3">
      <c r="A272" s="660" t="s">
        <v>5575</v>
      </c>
      <c r="B272" s="661" t="s">
        <v>5408</v>
      </c>
      <c r="C272" s="661" t="s">
        <v>5328</v>
      </c>
      <c r="D272" s="661" t="s">
        <v>5459</v>
      </c>
      <c r="E272" s="661" t="s">
        <v>5460</v>
      </c>
      <c r="F272" s="664"/>
      <c r="G272" s="664"/>
      <c r="H272" s="664"/>
      <c r="I272" s="664"/>
      <c r="J272" s="664">
        <v>14</v>
      </c>
      <c r="K272" s="664">
        <v>4872</v>
      </c>
      <c r="L272" s="664"/>
      <c r="M272" s="664">
        <v>348</v>
      </c>
      <c r="N272" s="664">
        <v>35</v>
      </c>
      <c r="O272" s="664">
        <v>12215</v>
      </c>
      <c r="P272" s="677"/>
      <c r="Q272" s="665">
        <v>349</v>
      </c>
    </row>
    <row r="273" spans="1:17" ht="14.4" customHeight="1" x14ac:dyDescent="0.3">
      <c r="A273" s="660" t="s">
        <v>5575</v>
      </c>
      <c r="B273" s="661" t="s">
        <v>5408</v>
      </c>
      <c r="C273" s="661" t="s">
        <v>5328</v>
      </c>
      <c r="D273" s="661" t="s">
        <v>5461</v>
      </c>
      <c r="E273" s="661" t="s">
        <v>5462</v>
      </c>
      <c r="F273" s="664">
        <v>13</v>
      </c>
      <c r="G273" s="664">
        <v>312</v>
      </c>
      <c r="H273" s="664">
        <v>1</v>
      </c>
      <c r="I273" s="664">
        <v>24</v>
      </c>
      <c r="J273" s="664">
        <v>10</v>
      </c>
      <c r="K273" s="664">
        <v>240</v>
      </c>
      <c r="L273" s="664">
        <v>0.76923076923076927</v>
      </c>
      <c r="M273" s="664">
        <v>24</v>
      </c>
      <c r="N273" s="664">
        <v>9</v>
      </c>
      <c r="O273" s="664">
        <v>216</v>
      </c>
      <c r="P273" s="677">
        <v>0.69230769230769229</v>
      </c>
      <c r="Q273" s="665">
        <v>24</v>
      </c>
    </row>
    <row r="274" spans="1:17" ht="14.4" customHeight="1" x14ac:dyDescent="0.3">
      <c r="A274" s="660" t="s">
        <v>5575</v>
      </c>
      <c r="B274" s="661" t="s">
        <v>5408</v>
      </c>
      <c r="C274" s="661" t="s">
        <v>5328</v>
      </c>
      <c r="D274" s="661" t="s">
        <v>5463</v>
      </c>
      <c r="E274" s="661" t="s">
        <v>5464</v>
      </c>
      <c r="F274" s="664"/>
      <c r="G274" s="664"/>
      <c r="H274" s="664"/>
      <c r="I274" s="664"/>
      <c r="J274" s="664"/>
      <c r="K274" s="664"/>
      <c r="L274" s="664"/>
      <c r="M274" s="664"/>
      <c r="N274" s="664">
        <v>2</v>
      </c>
      <c r="O274" s="664">
        <v>1478</v>
      </c>
      <c r="P274" s="677"/>
      <c r="Q274" s="665">
        <v>739</v>
      </c>
    </row>
    <row r="275" spans="1:17" ht="14.4" customHeight="1" x14ac:dyDescent="0.3">
      <c r="A275" s="660" t="s">
        <v>5575</v>
      </c>
      <c r="B275" s="661" t="s">
        <v>5408</v>
      </c>
      <c r="C275" s="661" t="s">
        <v>5328</v>
      </c>
      <c r="D275" s="661" t="s">
        <v>5465</v>
      </c>
      <c r="E275" s="661" t="s">
        <v>5466</v>
      </c>
      <c r="F275" s="664">
        <v>27</v>
      </c>
      <c r="G275" s="664">
        <v>4860</v>
      </c>
      <c r="H275" s="664">
        <v>1</v>
      </c>
      <c r="I275" s="664">
        <v>180</v>
      </c>
      <c r="J275" s="664">
        <v>23</v>
      </c>
      <c r="K275" s="664">
        <v>4140</v>
      </c>
      <c r="L275" s="664">
        <v>0.85185185185185186</v>
      </c>
      <c r="M275" s="664">
        <v>180</v>
      </c>
      <c r="N275" s="664">
        <v>26</v>
      </c>
      <c r="O275" s="664">
        <v>4680</v>
      </c>
      <c r="P275" s="677">
        <v>0.96296296296296291</v>
      </c>
      <c r="Q275" s="665">
        <v>180</v>
      </c>
    </row>
    <row r="276" spans="1:17" ht="14.4" customHeight="1" x14ac:dyDescent="0.3">
      <c r="A276" s="660" t="s">
        <v>5575</v>
      </c>
      <c r="B276" s="661" t="s">
        <v>5408</v>
      </c>
      <c r="C276" s="661" t="s">
        <v>5328</v>
      </c>
      <c r="D276" s="661" t="s">
        <v>5471</v>
      </c>
      <c r="E276" s="661" t="s">
        <v>5472</v>
      </c>
      <c r="F276" s="664">
        <v>8</v>
      </c>
      <c r="G276" s="664">
        <v>2024</v>
      </c>
      <c r="H276" s="664">
        <v>1</v>
      </c>
      <c r="I276" s="664">
        <v>253</v>
      </c>
      <c r="J276" s="664">
        <v>43</v>
      </c>
      <c r="K276" s="664">
        <v>10879</v>
      </c>
      <c r="L276" s="664">
        <v>5.375</v>
      </c>
      <c r="M276" s="664">
        <v>253</v>
      </c>
      <c r="N276" s="664">
        <v>43</v>
      </c>
      <c r="O276" s="664">
        <v>10879</v>
      </c>
      <c r="P276" s="677">
        <v>5.375</v>
      </c>
      <c r="Q276" s="665">
        <v>253</v>
      </c>
    </row>
    <row r="277" spans="1:17" ht="14.4" customHeight="1" x14ac:dyDescent="0.3">
      <c r="A277" s="660" t="s">
        <v>5575</v>
      </c>
      <c r="B277" s="661" t="s">
        <v>5408</v>
      </c>
      <c r="C277" s="661" t="s">
        <v>5328</v>
      </c>
      <c r="D277" s="661" t="s">
        <v>5473</v>
      </c>
      <c r="E277" s="661" t="s">
        <v>5474</v>
      </c>
      <c r="F277" s="664"/>
      <c r="G277" s="664"/>
      <c r="H277" s="664"/>
      <c r="I277" s="664"/>
      <c r="J277" s="664"/>
      <c r="K277" s="664"/>
      <c r="L277" s="664"/>
      <c r="M277" s="664"/>
      <c r="N277" s="664">
        <v>2</v>
      </c>
      <c r="O277" s="664">
        <v>530</v>
      </c>
      <c r="P277" s="677"/>
      <c r="Q277" s="665">
        <v>265</v>
      </c>
    </row>
    <row r="278" spans="1:17" ht="14.4" customHeight="1" x14ac:dyDescent="0.3">
      <c r="A278" s="660" t="s">
        <v>5575</v>
      </c>
      <c r="B278" s="661" t="s">
        <v>5408</v>
      </c>
      <c r="C278" s="661" t="s">
        <v>5328</v>
      </c>
      <c r="D278" s="661" t="s">
        <v>5479</v>
      </c>
      <c r="E278" s="661" t="s">
        <v>5480</v>
      </c>
      <c r="F278" s="664">
        <v>31</v>
      </c>
      <c r="G278" s="664">
        <v>6696</v>
      </c>
      <c r="H278" s="664">
        <v>1</v>
      </c>
      <c r="I278" s="664">
        <v>216</v>
      </c>
      <c r="J278" s="664">
        <v>22</v>
      </c>
      <c r="K278" s="664">
        <v>4752</v>
      </c>
      <c r="L278" s="664">
        <v>0.70967741935483875</v>
      </c>
      <c r="M278" s="664">
        <v>216</v>
      </c>
      <c r="N278" s="664">
        <v>39</v>
      </c>
      <c r="O278" s="664">
        <v>8424</v>
      </c>
      <c r="P278" s="677">
        <v>1.2580645161290323</v>
      </c>
      <c r="Q278" s="665">
        <v>216</v>
      </c>
    </row>
    <row r="279" spans="1:17" ht="14.4" customHeight="1" x14ac:dyDescent="0.3">
      <c r="A279" s="660" t="s">
        <v>5575</v>
      </c>
      <c r="B279" s="661" t="s">
        <v>5408</v>
      </c>
      <c r="C279" s="661" t="s">
        <v>5328</v>
      </c>
      <c r="D279" s="661" t="s">
        <v>5483</v>
      </c>
      <c r="E279" s="661" t="s">
        <v>5484</v>
      </c>
      <c r="F279" s="664"/>
      <c r="G279" s="664"/>
      <c r="H279" s="664"/>
      <c r="I279" s="664"/>
      <c r="J279" s="664"/>
      <c r="K279" s="664"/>
      <c r="L279" s="664"/>
      <c r="M279" s="664"/>
      <c r="N279" s="664">
        <v>2</v>
      </c>
      <c r="O279" s="664">
        <v>1182</v>
      </c>
      <c r="P279" s="677"/>
      <c r="Q279" s="665">
        <v>591</v>
      </c>
    </row>
    <row r="280" spans="1:17" ht="14.4" customHeight="1" x14ac:dyDescent="0.3">
      <c r="A280" s="660" t="s">
        <v>5575</v>
      </c>
      <c r="B280" s="661" t="s">
        <v>5408</v>
      </c>
      <c r="C280" s="661" t="s">
        <v>5328</v>
      </c>
      <c r="D280" s="661" t="s">
        <v>5485</v>
      </c>
      <c r="E280" s="661" t="s">
        <v>5486</v>
      </c>
      <c r="F280" s="664">
        <v>21</v>
      </c>
      <c r="G280" s="664">
        <v>1050</v>
      </c>
      <c r="H280" s="664">
        <v>1</v>
      </c>
      <c r="I280" s="664">
        <v>50</v>
      </c>
      <c r="J280" s="664">
        <v>6</v>
      </c>
      <c r="K280" s="664">
        <v>300</v>
      </c>
      <c r="L280" s="664">
        <v>0.2857142857142857</v>
      </c>
      <c r="M280" s="664">
        <v>50</v>
      </c>
      <c r="N280" s="664">
        <v>170</v>
      </c>
      <c r="O280" s="664">
        <v>8500</v>
      </c>
      <c r="P280" s="677">
        <v>8.0952380952380949</v>
      </c>
      <c r="Q280" s="665">
        <v>50</v>
      </c>
    </row>
    <row r="281" spans="1:17" ht="14.4" customHeight="1" x14ac:dyDescent="0.3">
      <c r="A281" s="660" t="s">
        <v>5575</v>
      </c>
      <c r="B281" s="661" t="s">
        <v>5408</v>
      </c>
      <c r="C281" s="661" t="s">
        <v>5328</v>
      </c>
      <c r="D281" s="661" t="s">
        <v>5487</v>
      </c>
      <c r="E281" s="661" t="s">
        <v>5488</v>
      </c>
      <c r="F281" s="664"/>
      <c r="G281" s="664"/>
      <c r="H281" s="664"/>
      <c r="I281" s="664"/>
      <c r="J281" s="664"/>
      <c r="K281" s="664"/>
      <c r="L281" s="664"/>
      <c r="M281" s="664"/>
      <c r="N281" s="664">
        <v>2</v>
      </c>
      <c r="O281" s="664">
        <v>1092</v>
      </c>
      <c r="P281" s="677"/>
      <c r="Q281" s="665">
        <v>546</v>
      </c>
    </row>
    <row r="282" spans="1:17" ht="14.4" customHeight="1" x14ac:dyDescent="0.3">
      <c r="A282" s="660" t="s">
        <v>5575</v>
      </c>
      <c r="B282" s="661" t="s">
        <v>5408</v>
      </c>
      <c r="C282" s="661" t="s">
        <v>5328</v>
      </c>
      <c r="D282" s="661" t="s">
        <v>5489</v>
      </c>
      <c r="E282" s="661" t="s">
        <v>5490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485</v>
      </c>
      <c r="P282" s="677"/>
      <c r="Q282" s="665">
        <v>485</v>
      </c>
    </row>
    <row r="283" spans="1:17" ht="14.4" customHeight="1" x14ac:dyDescent="0.3">
      <c r="A283" s="660" t="s">
        <v>5575</v>
      </c>
      <c r="B283" s="661" t="s">
        <v>5408</v>
      </c>
      <c r="C283" s="661" t="s">
        <v>5328</v>
      </c>
      <c r="D283" s="661" t="s">
        <v>5491</v>
      </c>
      <c r="E283" s="661" t="s">
        <v>5492</v>
      </c>
      <c r="F283" s="664"/>
      <c r="G283" s="664"/>
      <c r="H283" s="664"/>
      <c r="I283" s="664"/>
      <c r="J283" s="664"/>
      <c r="K283" s="664"/>
      <c r="L283" s="664"/>
      <c r="M283" s="664"/>
      <c r="N283" s="664">
        <v>2</v>
      </c>
      <c r="O283" s="664">
        <v>1470</v>
      </c>
      <c r="P283" s="677"/>
      <c r="Q283" s="665">
        <v>735</v>
      </c>
    </row>
    <row r="284" spans="1:17" ht="14.4" customHeight="1" x14ac:dyDescent="0.3">
      <c r="A284" s="660" t="s">
        <v>5575</v>
      </c>
      <c r="B284" s="661" t="s">
        <v>5408</v>
      </c>
      <c r="C284" s="661" t="s">
        <v>5328</v>
      </c>
      <c r="D284" s="661" t="s">
        <v>5495</v>
      </c>
      <c r="E284" s="661" t="s">
        <v>5496</v>
      </c>
      <c r="F284" s="664"/>
      <c r="G284" s="664"/>
      <c r="H284" s="664"/>
      <c r="I284" s="664"/>
      <c r="J284" s="664"/>
      <c r="K284" s="664"/>
      <c r="L284" s="664"/>
      <c r="M284" s="664"/>
      <c r="N284" s="664">
        <v>2</v>
      </c>
      <c r="O284" s="664">
        <v>690</v>
      </c>
      <c r="P284" s="677"/>
      <c r="Q284" s="665">
        <v>345</v>
      </c>
    </row>
    <row r="285" spans="1:17" ht="14.4" customHeight="1" x14ac:dyDescent="0.3">
      <c r="A285" s="660" t="s">
        <v>5575</v>
      </c>
      <c r="B285" s="661" t="s">
        <v>5408</v>
      </c>
      <c r="C285" s="661" t="s">
        <v>5328</v>
      </c>
      <c r="D285" s="661" t="s">
        <v>5499</v>
      </c>
      <c r="E285" s="661" t="s">
        <v>5500</v>
      </c>
      <c r="F285" s="664"/>
      <c r="G285" s="664"/>
      <c r="H285" s="664"/>
      <c r="I285" s="664"/>
      <c r="J285" s="664"/>
      <c r="K285" s="664"/>
      <c r="L285" s="664"/>
      <c r="M285" s="664"/>
      <c r="N285" s="664">
        <v>1</v>
      </c>
      <c r="O285" s="664">
        <v>231</v>
      </c>
      <c r="P285" s="677"/>
      <c r="Q285" s="665">
        <v>231</v>
      </c>
    </row>
    <row r="286" spans="1:17" ht="14.4" customHeight="1" x14ac:dyDescent="0.3">
      <c r="A286" s="660" t="s">
        <v>5575</v>
      </c>
      <c r="B286" s="661" t="s">
        <v>5408</v>
      </c>
      <c r="C286" s="661" t="s">
        <v>5328</v>
      </c>
      <c r="D286" s="661" t="s">
        <v>1024</v>
      </c>
      <c r="E286" s="661" t="s">
        <v>5519</v>
      </c>
      <c r="F286" s="664"/>
      <c r="G286" s="664"/>
      <c r="H286" s="664"/>
      <c r="I286" s="664"/>
      <c r="J286" s="664"/>
      <c r="K286" s="664"/>
      <c r="L286" s="664"/>
      <c r="M286" s="664"/>
      <c r="N286" s="664">
        <v>4</v>
      </c>
      <c r="O286" s="664">
        <v>3144</v>
      </c>
      <c r="P286" s="677"/>
      <c r="Q286" s="665">
        <v>786</v>
      </c>
    </row>
    <row r="287" spans="1:17" ht="14.4" customHeight="1" x14ac:dyDescent="0.3">
      <c r="A287" s="660" t="s">
        <v>5576</v>
      </c>
      <c r="B287" s="661" t="s">
        <v>5199</v>
      </c>
      <c r="C287" s="661" t="s">
        <v>5328</v>
      </c>
      <c r="D287" s="661" t="s">
        <v>5333</v>
      </c>
      <c r="E287" s="661" t="s">
        <v>5334</v>
      </c>
      <c r="F287" s="664">
        <v>1</v>
      </c>
      <c r="G287" s="664">
        <v>34</v>
      </c>
      <c r="H287" s="664">
        <v>1</v>
      </c>
      <c r="I287" s="664">
        <v>34</v>
      </c>
      <c r="J287" s="664">
        <v>2</v>
      </c>
      <c r="K287" s="664">
        <v>68</v>
      </c>
      <c r="L287" s="664">
        <v>2</v>
      </c>
      <c r="M287" s="664">
        <v>34</v>
      </c>
      <c r="N287" s="664">
        <v>2</v>
      </c>
      <c r="O287" s="664">
        <v>70</v>
      </c>
      <c r="P287" s="677">
        <v>2.0588235294117645</v>
      </c>
      <c r="Q287" s="665">
        <v>35</v>
      </c>
    </row>
    <row r="288" spans="1:17" ht="14.4" customHeight="1" x14ac:dyDescent="0.3">
      <c r="A288" s="660" t="s">
        <v>5576</v>
      </c>
      <c r="B288" s="661" t="s">
        <v>5199</v>
      </c>
      <c r="C288" s="661" t="s">
        <v>5328</v>
      </c>
      <c r="D288" s="661" t="s">
        <v>5371</v>
      </c>
      <c r="E288" s="661" t="s">
        <v>5372</v>
      </c>
      <c r="F288" s="664"/>
      <c r="G288" s="664"/>
      <c r="H288" s="664"/>
      <c r="I288" s="664"/>
      <c r="J288" s="664">
        <v>1</v>
      </c>
      <c r="K288" s="664">
        <v>159</v>
      </c>
      <c r="L288" s="664"/>
      <c r="M288" s="664">
        <v>159</v>
      </c>
      <c r="N288" s="664">
        <v>4</v>
      </c>
      <c r="O288" s="664">
        <v>644</v>
      </c>
      <c r="P288" s="677"/>
      <c r="Q288" s="665">
        <v>161</v>
      </c>
    </row>
    <row r="289" spans="1:17" ht="14.4" customHeight="1" x14ac:dyDescent="0.3">
      <c r="A289" s="660" t="s">
        <v>5576</v>
      </c>
      <c r="B289" s="661" t="s">
        <v>5199</v>
      </c>
      <c r="C289" s="661" t="s">
        <v>5328</v>
      </c>
      <c r="D289" s="661" t="s">
        <v>5377</v>
      </c>
      <c r="E289" s="661" t="s">
        <v>5378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165</v>
      </c>
      <c r="P289" s="677"/>
      <c r="Q289" s="665">
        <v>165</v>
      </c>
    </row>
    <row r="290" spans="1:17" ht="14.4" customHeight="1" x14ac:dyDescent="0.3">
      <c r="A290" s="660" t="s">
        <v>5576</v>
      </c>
      <c r="B290" s="661" t="s">
        <v>5199</v>
      </c>
      <c r="C290" s="661" t="s">
        <v>5328</v>
      </c>
      <c r="D290" s="661" t="s">
        <v>5379</v>
      </c>
      <c r="E290" s="661" t="s">
        <v>5380</v>
      </c>
      <c r="F290" s="664">
        <v>2</v>
      </c>
      <c r="G290" s="664">
        <v>1290</v>
      </c>
      <c r="H290" s="664">
        <v>1</v>
      </c>
      <c r="I290" s="664">
        <v>645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5576</v>
      </c>
      <c r="B291" s="661" t="s">
        <v>5381</v>
      </c>
      <c r="C291" s="661" t="s">
        <v>5328</v>
      </c>
      <c r="D291" s="661" t="s">
        <v>5388</v>
      </c>
      <c r="E291" s="661" t="s">
        <v>5389</v>
      </c>
      <c r="F291" s="664">
        <v>7</v>
      </c>
      <c r="G291" s="664">
        <v>161</v>
      </c>
      <c r="H291" s="664">
        <v>1</v>
      </c>
      <c r="I291" s="664">
        <v>23</v>
      </c>
      <c r="J291" s="664"/>
      <c r="K291" s="664"/>
      <c r="L291" s="664"/>
      <c r="M291" s="664"/>
      <c r="N291" s="664">
        <v>4</v>
      </c>
      <c r="O291" s="664">
        <v>92</v>
      </c>
      <c r="P291" s="677">
        <v>0.5714285714285714</v>
      </c>
      <c r="Q291" s="665">
        <v>23</v>
      </c>
    </row>
    <row r="292" spans="1:17" ht="14.4" customHeight="1" x14ac:dyDescent="0.3">
      <c r="A292" s="660" t="s">
        <v>5576</v>
      </c>
      <c r="B292" s="661" t="s">
        <v>5381</v>
      </c>
      <c r="C292" s="661" t="s">
        <v>5328</v>
      </c>
      <c r="D292" s="661" t="s">
        <v>5390</v>
      </c>
      <c r="E292" s="661" t="s">
        <v>5391</v>
      </c>
      <c r="F292" s="664">
        <v>3</v>
      </c>
      <c r="G292" s="664">
        <v>3735</v>
      </c>
      <c r="H292" s="664">
        <v>1</v>
      </c>
      <c r="I292" s="664">
        <v>1245</v>
      </c>
      <c r="J292" s="664"/>
      <c r="K292" s="664"/>
      <c r="L292" s="664"/>
      <c r="M292" s="664"/>
      <c r="N292" s="664">
        <v>2</v>
      </c>
      <c r="O292" s="664">
        <v>2536</v>
      </c>
      <c r="P292" s="677">
        <v>0.67898259705488617</v>
      </c>
      <c r="Q292" s="665">
        <v>1268</v>
      </c>
    </row>
    <row r="293" spans="1:17" ht="14.4" customHeight="1" x14ac:dyDescent="0.3">
      <c r="A293" s="660" t="s">
        <v>5576</v>
      </c>
      <c r="B293" s="661" t="s">
        <v>5381</v>
      </c>
      <c r="C293" s="661" t="s">
        <v>5328</v>
      </c>
      <c r="D293" s="661" t="s">
        <v>5396</v>
      </c>
      <c r="E293" s="661" t="s">
        <v>5397</v>
      </c>
      <c r="F293" s="664">
        <v>6</v>
      </c>
      <c r="G293" s="664">
        <v>2544</v>
      </c>
      <c r="H293" s="664">
        <v>1</v>
      </c>
      <c r="I293" s="664">
        <v>424</v>
      </c>
      <c r="J293" s="664"/>
      <c r="K293" s="664"/>
      <c r="L293" s="664"/>
      <c r="M293" s="664"/>
      <c r="N293" s="664">
        <v>3</v>
      </c>
      <c r="O293" s="664">
        <v>1296</v>
      </c>
      <c r="P293" s="677">
        <v>0.50943396226415094</v>
      </c>
      <c r="Q293" s="665">
        <v>432</v>
      </c>
    </row>
    <row r="294" spans="1:17" ht="14.4" customHeight="1" x14ac:dyDescent="0.3">
      <c r="A294" s="660" t="s">
        <v>5576</v>
      </c>
      <c r="B294" s="661" t="s">
        <v>5381</v>
      </c>
      <c r="C294" s="661" t="s">
        <v>5328</v>
      </c>
      <c r="D294" s="661" t="s">
        <v>5400</v>
      </c>
      <c r="E294" s="661" t="s">
        <v>5401</v>
      </c>
      <c r="F294" s="664">
        <v>6</v>
      </c>
      <c r="G294" s="664">
        <v>6012</v>
      </c>
      <c r="H294" s="664">
        <v>1</v>
      </c>
      <c r="I294" s="664">
        <v>1002</v>
      </c>
      <c r="J294" s="664"/>
      <c r="K294" s="664"/>
      <c r="L294" s="664"/>
      <c r="M294" s="664"/>
      <c r="N294" s="664">
        <v>3</v>
      </c>
      <c r="O294" s="664">
        <v>3024</v>
      </c>
      <c r="P294" s="677">
        <v>0.50299401197604787</v>
      </c>
      <c r="Q294" s="665">
        <v>1008</v>
      </c>
    </row>
    <row r="295" spans="1:17" ht="14.4" customHeight="1" x14ac:dyDescent="0.3">
      <c r="A295" s="660" t="s">
        <v>5576</v>
      </c>
      <c r="B295" s="661" t="s">
        <v>5381</v>
      </c>
      <c r="C295" s="661" t="s">
        <v>5328</v>
      </c>
      <c r="D295" s="661" t="s">
        <v>5402</v>
      </c>
      <c r="E295" s="661" t="s">
        <v>5403</v>
      </c>
      <c r="F295" s="664">
        <v>1</v>
      </c>
      <c r="G295" s="664">
        <v>2233</v>
      </c>
      <c r="H295" s="664">
        <v>1</v>
      </c>
      <c r="I295" s="664">
        <v>2233</v>
      </c>
      <c r="J295" s="664"/>
      <c r="K295" s="664"/>
      <c r="L295" s="664"/>
      <c r="M295" s="664"/>
      <c r="N295" s="664">
        <v>1</v>
      </c>
      <c r="O295" s="664">
        <v>2264</v>
      </c>
      <c r="P295" s="677">
        <v>1.0138826690550828</v>
      </c>
      <c r="Q295" s="665">
        <v>2264</v>
      </c>
    </row>
    <row r="296" spans="1:17" ht="14.4" customHeight="1" x14ac:dyDescent="0.3">
      <c r="A296" s="660" t="s">
        <v>5576</v>
      </c>
      <c r="B296" s="661" t="s">
        <v>5408</v>
      </c>
      <c r="C296" s="661" t="s">
        <v>5328</v>
      </c>
      <c r="D296" s="661" t="s">
        <v>5415</v>
      </c>
      <c r="E296" s="661" t="s">
        <v>5416</v>
      </c>
      <c r="F296" s="664">
        <v>11</v>
      </c>
      <c r="G296" s="664">
        <v>3850</v>
      </c>
      <c r="H296" s="664">
        <v>1</v>
      </c>
      <c r="I296" s="664">
        <v>350</v>
      </c>
      <c r="J296" s="664">
        <v>1</v>
      </c>
      <c r="K296" s="664">
        <v>350</v>
      </c>
      <c r="L296" s="664">
        <v>9.0909090909090912E-2</v>
      </c>
      <c r="M296" s="664">
        <v>350</v>
      </c>
      <c r="N296" s="664">
        <v>14</v>
      </c>
      <c r="O296" s="664">
        <v>4914</v>
      </c>
      <c r="P296" s="677">
        <v>1.2763636363636364</v>
      </c>
      <c r="Q296" s="665">
        <v>351</v>
      </c>
    </row>
    <row r="297" spans="1:17" ht="14.4" customHeight="1" x14ac:dyDescent="0.3">
      <c r="A297" s="660" t="s">
        <v>5576</v>
      </c>
      <c r="B297" s="661" t="s">
        <v>5408</v>
      </c>
      <c r="C297" s="661" t="s">
        <v>5328</v>
      </c>
      <c r="D297" s="661" t="s">
        <v>5419</v>
      </c>
      <c r="E297" s="661" t="s">
        <v>5420</v>
      </c>
      <c r="F297" s="664">
        <v>26</v>
      </c>
      <c r="G297" s="664">
        <v>1690</v>
      </c>
      <c r="H297" s="664">
        <v>1</v>
      </c>
      <c r="I297" s="664">
        <v>65</v>
      </c>
      <c r="J297" s="664">
        <v>102</v>
      </c>
      <c r="K297" s="664">
        <v>6630</v>
      </c>
      <c r="L297" s="664">
        <v>3.9230769230769229</v>
      </c>
      <c r="M297" s="664">
        <v>65</v>
      </c>
      <c r="N297" s="664">
        <v>117</v>
      </c>
      <c r="O297" s="664">
        <v>7605</v>
      </c>
      <c r="P297" s="677">
        <v>4.5</v>
      </c>
      <c r="Q297" s="665">
        <v>65</v>
      </c>
    </row>
    <row r="298" spans="1:17" ht="14.4" customHeight="1" x14ac:dyDescent="0.3">
      <c r="A298" s="660" t="s">
        <v>5576</v>
      </c>
      <c r="B298" s="661" t="s">
        <v>5408</v>
      </c>
      <c r="C298" s="661" t="s">
        <v>5328</v>
      </c>
      <c r="D298" s="661" t="s">
        <v>5423</v>
      </c>
      <c r="E298" s="661" t="s">
        <v>5424</v>
      </c>
      <c r="F298" s="664">
        <v>2</v>
      </c>
      <c r="G298" s="664">
        <v>1180</v>
      </c>
      <c r="H298" s="664">
        <v>1</v>
      </c>
      <c r="I298" s="664">
        <v>590</v>
      </c>
      <c r="J298" s="664"/>
      <c r="K298" s="664"/>
      <c r="L298" s="664"/>
      <c r="M298" s="664"/>
      <c r="N298" s="664">
        <v>1</v>
      </c>
      <c r="O298" s="664">
        <v>591</v>
      </c>
      <c r="P298" s="677">
        <v>0.50084745762711869</v>
      </c>
      <c r="Q298" s="665">
        <v>591</v>
      </c>
    </row>
    <row r="299" spans="1:17" ht="14.4" customHeight="1" x14ac:dyDescent="0.3">
      <c r="A299" s="660" t="s">
        <v>5576</v>
      </c>
      <c r="B299" s="661" t="s">
        <v>5408</v>
      </c>
      <c r="C299" s="661" t="s">
        <v>5328</v>
      </c>
      <c r="D299" s="661" t="s">
        <v>5425</v>
      </c>
      <c r="E299" s="661" t="s">
        <v>5426</v>
      </c>
      <c r="F299" s="664">
        <v>1</v>
      </c>
      <c r="G299" s="664">
        <v>615</v>
      </c>
      <c r="H299" s="664">
        <v>1</v>
      </c>
      <c r="I299" s="664">
        <v>615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5576</v>
      </c>
      <c r="B300" s="661" t="s">
        <v>5408</v>
      </c>
      <c r="C300" s="661" t="s">
        <v>5328</v>
      </c>
      <c r="D300" s="661" t="s">
        <v>5427</v>
      </c>
      <c r="E300" s="661" t="s">
        <v>5428</v>
      </c>
      <c r="F300" s="664"/>
      <c r="G300" s="664"/>
      <c r="H300" s="664"/>
      <c r="I300" s="664"/>
      <c r="J300" s="664"/>
      <c r="K300" s="664"/>
      <c r="L300" s="664"/>
      <c r="M300" s="664"/>
      <c r="N300" s="664">
        <v>1</v>
      </c>
      <c r="O300" s="664">
        <v>150</v>
      </c>
      <c r="P300" s="677"/>
      <c r="Q300" s="665">
        <v>150</v>
      </c>
    </row>
    <row r="301" spans="1:17" ht="14.4" customHeight="1" x14ac:dyDescent="0.3">
      <c r="A301" s="660" t="s">
        <v>5576</v>
      </c>
      <c r="B301" s="661" t="s">
        <v>5408</v>
      </c>
      <c r="C301" s="661" t="s">
        <v>5328</v>
      </c>
      <c r="D301" s="661" t="s">
        <v>5431</v>
      </c>
      <c r="E301" s="661" t="s">
        <v>5432</v>
      </c>
      <c r="F301" s="664">
        <v>3</v>
      </c>
      <c r="G301" s="664">
        <v>69</v>
      </c>
      <c r="H301" s="664">
        <v>1</v>
      </c>
      <c r="I301" s="664">
        <v>23</v>
      </c>
      <c r="J301" s="664">
        <v>3</v>
      </c>
      <c r="K301" s="664">
        <v>69</v>
      </c>
      <c r="L301" s="664">
        <v>1</v>
      </c>
      <c r="M301" s="664">
        <v>23</v>
      </c>
      <c r="N301" s="664"/>
      <c r="O301" s="664"/>
      <c r="P301" s="677"/>
      <c r="Q301" s="665"/>
    </row>
    <row r="302" spans="1:17" ht="14.4" customHeight="1" x14ac:dyDescent="0.3">
      <c r="A302" s="660" t="s">
        <v>5576</v>
      </c>
      <c r="B302" s="661" t="s">
        <v>5408</v>
      </c>
      <c r="C302" s="661" t="s">
        <v>5328</v>
      </c>
      <c r="D302" s="661" t="s">
        <v>5435</v>
      </c>
      <c r="E302" s="661" t="s">
        <v>5436</v>
      </c>
      <c r="F302" s="664">
        <v>42</v>
      </c>
      <c r="G302" s="664">
        <v>2268</v>
      </c>
      <c r="H302" s="664">
        <v>1</v>
      </c>
      <c r="I302" s="664">
        <v>54</v>
      </c>
      <c r="J302" s="664">
        <v>65</v>
      </c>
      <c r="K302" s="664">
        <v>3510</v>
      </c>
      <c r="L302" s="664">
        <v>1.5476190476190477</v>
      </c>
      <c r="M302" s="664">
        <v>54</v>
      </c>
      <c r="N302" s="664">
        <v>41</v>
      </c>
      <c r="O302" s="664">
        <v>2214</v>
      </c>
      <c r="P302" s="677">
        <v>0.97619047619047616</v>
      </c>
      <c r="Q302" s="665">
        <v>54</v>
      </c>
    </row>
    <row r="303" spans="1:17" ht="14.4" customHeight="1" x14ac:dyDescent="0.3">
      <c r="A303" s="660" t="s">
        <v>5576</v>
      </c>
      <c r="B303" s="661" t="s">
        <v>5408</v>
      </c>
      <c r="C303" s="661" t="s">
        <v>5328</v>
      </c>
      <c r="D303" s="661" t="s">
        <v>5437</v>
      </c>
      <c r="E303" s="661" t="s">
        <v>5438</v>
      </c>
      <c r="F303" s="664">
        <v>299</v>
      </c>
      <c r="G303" s="664">
        <v>23023</v>
      </c>
      <c r="H303" s="664">
        <v>1</v>
      </c>
      <c r="I303" s="664">
        <v>77</v>
      </c>
      <c r="J303" s="664">
        <v>297</v>
      </c>
      <c r="K303" s="664">
        <v>22869</v>
      </c>
      <c r="L303" s="664">
        <v>0.99331103678929766</v>
      </c>
      <c r="M303" s="664">
        <v>77</v>
      </c>
      <c r="N303" s="664">
        <v>293</v>
      </c>
      <c r="O303" s="664">
        <v>22561</v>
      </c>
      <c r="P303" s="677">
        <v>0.97993311036789299</v>
      </c>
      <c r="Q303" s="665">
        <v>77</v>
      </c>
    </row>
    <row r="304" spans="1:17" ht="14.4" customHeight="1" x14ac:dyDescent="0.3">
      <c r="A304" s="660" t="s">
        <v>5576</v>
      </c>
      <c r="B304" s="661" t="s">
        <v>5408</v>
      </c>
      <c r="C304" s="661" t="s">
        <v>5328</v>
      </c>
      <c r="D304" s="661" t="s">
        <v>5441</v>
      </c>
      <c r="E304" s="661" t="s">
        <v>5442</v>
      </c>
      <c r="F304" s="664">
        <v>17</v>
      </c>
      <c r="G304" s="664">
        <v>374</v>
      </c>
      <c r="H304" s="664">
        <v>1</v>
      </c>
      <c r="I304" s="664">
        <v>22</v>
      </c>
      <c r="J304" s="664">
        <v>32</v>
      </c>
      <c r="K304" s="664">
        <v>704</v>
      </c>
      <c r="L304" s="664">
        <v>1.8823529411764706</v>
      </c>
      <c r="M304" s="664">
        <v>22</v>
      </c>
      <c r="N304" s="664">
        <v>29</v>
      </c>
      <c r="O304" s="664">
        <v>667</v>
      </c>
      <c r="P304" s="677">
        <v>1.7834224598930482</v>
      </c>
      <c r="Q304" s="665">
        <v>23</v>
      </c>
    </row>
    <row r="305" spans="1:17" ht="14.4" customHeight="1" x14ac:dyDescent="0.3">
      <c r="A305" s="660" t="s">
        <v>5576</v>
      </c>
      <c r="B305" s="661" t="s">
        <v>5408</v>
      </c>
      <c r="C305" s="661" t="s">
        <v>5328</v>
      </c>
      <c r="D305" s="661" t="s">
        <v>5449</v>
      </c>
      <c r="E305" s="661" t="s">
        <v>5450</v>
      </c>
      <c r="F305" s="664"/>
      <c r="G305" s="664"/>
      <c r="H305" s="664"/>
      <c r="I305" s="664"/>
      <c r="J305" s="664">
        <v>1</v>
      </c>
      <c r="K305" s="664">
        <v>627</v>
      </c>
      <c r="L305" s="664"/>
      <c r="M305" s="664">
        <v>627</v>
      </c>
      <c r="N305" s="664"/>
      <c r="O305" s="664"/>
      <c r="P305" s="677"/>
      <c r="Q305" s="665"/>
    </row>
    <row r="306" spans="1:17" ht="14.4" customHeight="1" x14ac:dyDescent="0.3">
      <c r="A306" s="660" t="s">
        <v>5576</v>
      </c>
      <c r="B306" s="661" t="s">
        <v>5408</v>
      </c>
      <c r="C306" s="661" t="s">
        <v>5328</v>
      </c>
      <c r="D306" s="661" t="s">
        <v>5451</v>
      </c>
      <c r="E306" s="661" t="s">
        <v>5452</v>
      </c>
      <c r="F306" s="664">
        <v>46</v>
      </c>
      <c r="G306" s="664">
        <v>9614</v>
      </c>
      <c r="H306" s="664">
        <v>1</v>
      </c>
      <c r="I306" s="664">
        <v>209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5576</v>
      </c>
      <c r="B307" s="661" t="s">
        <v>5408</v>
      </c>
      <c r="C307" s="661" t="s">
        <v>5328</v>
      </c>
      <c r="D307" s="661" t="s">
        <v>5453</v>
      </c>
      <c r="E307" s="661" t="s">
        <v>5454</v>
      </c>
      <c r="F307" s="664">
        <v>9</v>
      </c>
      <c r="G307" s="664">
        <v>594</v>
      </c>
      <c r="H307" s="664">
        <v>1</v>
      </c>
      <c r="I307" s="664">
        <v>66</v>
      </c>
      <c r="J307" s="664">
        <v>13</v>
      </c>
      <c r="K307" s="664">
        <v>858</v>
      </c>
      <c r="L307" s="664">
        <v>1.4444444444444444</v>
      </c>
      <c r="M307" s="664">
        <v>66</v>
      </c>
      <c r="N307" s="664">
        <v>10</v>
      </c>
      <c r="O307" s="664">
        <v>660</v>
      </c>
      <c r="P307" s="677">
        <v>1.1111111111111112</v>
      </c>
      <c r="Q307" s="665">
        <v>66</v>
      </c>
    </row>
    <row r="308" spans="1:17" ht="14.4" customHeight="1" x14ac:dyDescent="0.3">
      <c r="A308" s="660" t="s">
        <v>5576</v>
      </c>
      <c r="B308" s="661" t="s">
        <v>5408</v>
      </c>
      <c r="C308" s="661" t="s">
        <v>5328</v>
      </c>
      <c r="D308" s="661" t="s">
        <v>5455</v>
      </c>
      <c r="E308" s="661" t="s">
        <v>5456</v>
      </c>
      <c r="F308" s="664">
        <v>312</v>
      </c>
      <c r="G308" s="664">
        <v>4992</v>
      </c>
      <c r="H308" s="664">
        <v>1</v>
      </c>
      <c r="I308" s="664">
        <v>16</v>
      </c>
      <c r="J308" s="664">
        <v>294</v>
      </c>
      <c r="K308" s="664">
        <v>4704</v>
      </c>
      <c r="L308" s="664">
        <v>0.94230769230769229</v>
      </c>
      <c r="M308" s="664">
        <v>16</v>
      </c>
      <c r="N308" s="664">
        <v>303</v>
      </c>
      <c r="O308" s="664">
        <v>4848</v>
      </c>
      <c r="P308" s="677">
        <v>0.97115384615384615</v>
      </c>
      <c r="Q308" s="665">
        <v>16</v>
      </c>
    </row>
    <row r="309" spans="1:17" ht="14.4" customHeight="1" x14ac:dyDescent="0.3">
      <c r="A309" s="660" t="s">
        <v>5576</v>
      </c>
      <c r="B309" s="661" t="s">
        <v>5408</v>
      </c>
      <c r="C309" s="661" t="s">
        <v>5328</v>
      </c>
      <c r="D309" s="661" t="s">
        <v>5457</v>
      </c>
      <c r="E309" s="661" t="s">
        <v>5458</v>
      </c>
      <c r="F309" s="664"/>
      <c r="G309" s="664"/>
      <c r="H309" s="664"/>
      <c r="I309" s="664"/>
      <c r="J309" s="664"/>
      <c r="K309" s="664"/>
      <c r="L309" s="664"/>
      <c r="M309" s="664"/>
      <c r="N309" s="664">
        <v>1</v>
      </c>
      <c r="O309" s="664">
        <v>100</v>
      </c>
      <c r="P309" s="677"/>
      <c r="Q309" s="665">
        <v>100</v>
      </c>
    </row>
    <row r="310" spans="1:17" ht="14.4" customHeight="1" x14ac:dyDescent="0.3">
      <c r="A310" s="660" t="s">
        <v>5576</v>
      </c>
      <c r="B310" s="661" t="s">
        <v>5408</v>
      </c>
      <c r="C310" s="661" t="s">
        <v>5328</v>
      </c>
      <c r="D310" s="661" t="s">
        <v>5461</v>
      </c>
      <c r="E310" s="661" t="s">
        <v>5462</v>
      </c>
      <c r="F310" s="664">
        <v>7</v>
      </c>
      <c r="G310" s="664">
        <v>168</v>
      </c>
      <c r="H310" s="664">
        <v>1</v>
      </c>
      <c r="I310" s="664">
        <v>24</v>
      </c>
      <c r="J310" s="664">
        <v>10</v>
      </c>
      <c r="K310" s="664">
        <v>240</v>
      </c>
      <c r="L310" s="664">
        <v>1.4285714285714286</v>
      </c>
      <c r="M310" s="664">
        <v>24</v>
      </c>
      <c r="N310" s="664">
        <v>15</v>
      </c>
      <c r="O310" s="664">
        <v>360</v>
      </c>
      <c r="P310" s="677">
        <v>2.1428571428571428</v>
      </c>
      <c r="Q310" s="665">
        <v>24</v>
      </c>
    </row>
    <row r="311" spans="1:17" ht="14.4" customHeight="1" x14ac:dyDescent="0.3">
      <c r="A311" s="660" t="s">
        <v>5576</v>
      </c>
      <c r="B311" s="661" t="s">
        <v>5408</v>
      </c>
      <c r="C311" s="661" t="s">
        <v>5328</v>
      </c>
      <c r="D311" s="661" t="s">
        <v>5463</v>
      </c>
      <c r="E311" s="661" t="s">
        <v>5464</v>
      </c>
      <c r="F311" s="664">
        <v>1</v>
      </c>
      <c r="G311" s="664">
        <v>738</v>
      </c>
      <c r="H311" s="664">
        <v>1</v>
      </c>
      <c r="I311" s="664">
        <v>738</v>
      </c>
      <c r="J311" s="664">
        <v>1</v>
      </c>
      <c r="K311" s="664">
        <v>738</v>
      </c>
      <c r="L311" s="664">
        <v>1</v>
      </c>
      <c r="M311" s="664">
        <v>738</v>
      </c>
      <c r="N311" s="664"/>
      <c r="O311" s="664"/>
      <c r="P311" s="677"/>
      <c r="Q311" s="665"/>
    </row>
    <row r="312" spans="1:17" ht="14.4" customHeight="1" x14ac:dyDescent="0.3">
      <c r="A312" s="660" t="s">
        <v>5576</v>
      </c>
      <c r="B312" s="661" t="s">
        <v>5408</v>
      </c>
      <c r="C312" s="661" t="s">
        <v>5328</v>
      </c>
      <c r="D312" s="661" t="s">
        <v>5465</v>
      </c>
      <c r="E312" s="661" t="s">
        <v>5466</v>
      </c>
      <c r="F312" s="664">
        <v>37</v>
      </c>
      <c r="G312" s="664">
        <v>6660</v>
      </c>
      <c r="H312" s="664">
        <v>1</v>
      </c>
      <c r="I312" s="664">
        <v>180</v>
      </c>
      <c r="J312" s="664">
        <v>68</v>
      </c>
      <c r="K312" s="664">
        <v>12240</v>
      </c>
      <c r="L312" s="664">
        <v>1.8378378378378379</v>
      </c>
      <c r="M312" s="664">
        <v>180</v>
      </c>
      <c r="N312" s="664">
        <v>43</v>
      </c>
      <c r="O312" s="664">
        <v>7740</v>
      </c>
      <c r="P312" s="677">
        <v>1.1621621621621621</v>
      </c>
      <c r="Q312" s="665">
        <v>180</v>
      </c>
    </row>
    <row r="313" spans="1:17" ht="14.4" customHeight="1" x14ac:dyDescent="0.3">
      <c r="A313" s="660" t="s">
        <v>5576</v>
      </c>
      <c r="B313" s="661" t="s">
        <v>5408</v>
      </c>
      <c r="C313" s="661" t="s">
        <v>5328</v>
      </c>
      <c r="D313" s="661" t="s">
        <v>5471</v>
      </c>
      <c r="E313" s="661" t="s">
        <v>5472</v>
      </c>
      <c r="F313" s="664">
        <v>35</v>
      </c>
      <c r="G313" s="664">
        <v>8855</v>
      </c>
      <c r="H313" s="664">
        <v>1</v>
      </c>
      <c r="I313" s="664">
        <v>253</v>
      </c>
      <c r="J313" s="664">
        <v>109</v>
      </c>
      <c r="K313" s="664">
        <v>27577</v>
      </c>
      <c r="L313" s="664">
        <v>3.1142857142857143</v>
      </c>
      <c r="M313" s="664">
        <v>253</v>
      </c>
      <c r="N313" s="664">
        <v>77</v>
      </c>
      <c r="O313" s="664">
        <v>19481</v>
      </c>
      <c r="P313" s="677">
        <v>2.2000000000000002</v>
      </c>
      <c r="Q313" s="665">
        <v>253</v>
      </c>
    </row>
    <row r="314" spans="1:17" ht="14.4" customHeight="1" x14ac:dyDescent="0.3">
      <c r="A314" s="660" t="s">
        <v>5576</v>
      </c>
      <c r="B314" s="661" t="s">
        <v>5408</v>
      </c>
      <c r="C314" s="661" t="s">
        <v>5328</v>
      </c>
      <c r="D314" s="661" t="s">
        <v>5473</v>
      </c>
      <c r="E314" s="661" t="s">
        <v>5474</v>
      </c>
      <c r="F314" s="664">
        <v>1</v>
      </c>
      <c r="G314" s="664">
        <v>264</v>
      </c>
      <c r="H314" s="664">
        <v>1</v>
      </c>
      <c r="I314" s="664">
        <v>264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5576</v>
      </c>
      <c r="B315" s="661" t="s">
        <v>5408</v>
      </c>
      <c r="C315" s="661" t="s">
        <v>5328</v>
      </c>
      <c r="D315" s="661" t="s">
        <v>5475</v>
      </c>
      <c r="E315" s="661" t="s">
        <v>5476</v>
      </c>
      <c r="F315" s="664">
        <v>1</v>
      </c>
      <c r="G315" s="664">
        <v>189</v>
      </c>
      <c r="H315" s="664">
        <v>1</v>
      </c>
      <c r="I315" s="664">
        <v>189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5576</v>
      </c>
      <c r="B316" s="661" t="s">
        <v>5408</v>
      </c>
      <c r="C316" s="661" t="s">
        <v>5328</v>
      </c>
      <c r="D316" s="661" t="s">
        <v>5479</v>
      </c>
      <c r="E316" s="661" t="s">
        <v>5480</v>
      </c>
      <c r="F316" s="664">
        <v>48</v>
      </c>
      <c r="G316" s="664">
        <v>10368</v>
      </c>
      <c r="H316" s="664">
        <v>1</v>
      </c>
      <c r="I316" s="664">
        <v>216</v>
      </c>
      <c r="J316" s="664">
        <v>72</v>
      </c>
      <c r="K316" s="664">
        <v>15552</v>
      </c>
      <c r="L316" s="664">
        <v>1.5</v>
      </c>
      <c r="M316" s="664">
        <v>216</v>
      </c>
      <c r="N316" s="664">
        <v>48</v>
      </c>
      <c r="O316" s="664">
        <v>10368</v>
      </c>
      <c r="P316" s="677">
        <v>1</v>
      </c>
      <c r="Q316" s="665">
        <v>216</v>
      </c>
    </row>
    <row r="317" spans="1:17" ht="14.4" customHeight="1" x14ac:dyDescent="0.3">
      <c r="A317" s="660" t="s">
        <v>5576</v>
      </c>
      <c r="B317" s="661" t="s">
        <v>5408</v>
      </c>
      <c r="C317" s="661" t="s">
        <v>5328</v>
      </c>
      <c r="D317" s="661" t="s">
        <v>5481</v>
      </c>
      <c r="E317" s="661" t="s">
        <v>5482</v>
      </c>
      <c r="F317" s="664">
        <v>7</v>
      </c>
      <c r="G317" s="664">
        <v>245</v>
      </c>
      <c r="H317" s="664">
        <v>1</v>
      </c>
      <c r="I317" s="664">
        <v>35</v>
      </c>
      <c r="J317" s="664">
        <v>18</v>
      </c>
      <c r="K317" s="664">
        <v>630</v>
      </c>
      <c r="L317" s="664">
        <v>2.5714285714285716</v>
      </c>
      <c r="M317" s="664">
        <v>35</v>
      </c>
      <c r="N317" s="664">
        <v>14</v>
      </c>
      <c r="O317" s="664">
        <v>504</v>
      </c>
      <c r="P317" s="677">
        <v>2.0571428571428569</v>
      </c>
      <c r="Q317" s="665">
        <v>36</v>
      </c>
    </row>
    <row r="318" spans="1:17" ht="14.4" customHeight="1" x14ac:dyDescent="0.3">
      <c r="A318" s="660" t="s">
        <v>5576</v>
      </c>
      <c r="B318" s="661" t="s">
        <v>5408</v>
      </c>
      <c r="C318" s="661" t="s">
        <v>5328</v>
      </c>
      <c r="D318" s="661" t="s">
        <v>5483</v>
      </c>
      <c r="E318" s="661" t="s">
        <v>5484</v>
      </c>
      <c r="F318" s="664">
        <v>2</v>
      </c>
      <c r="G318" s="664">
        <v>1180</v>
      </c>
      <c r="H318" s="664">
        <v>1</v>
      </c>
      <c r="I318" s="664">
        <v>590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5576</v>
      </c>
      <c r="B319" s="661" t="s">
        <v>5408</v>
      </c>
      <c r="C319" s="661" t="s">
        <v>5328</v>
      </c>
      <c r="D319" s="661" t="s">
        <v>5485</v>
      </c>
      <c r="E319" s="661" t="s">
        <v>5486</v>
      </c>
      <c r="F319" s="664">
        <v>1</v>
      </c>
      <c r="G319" s="664">
        <v>50</v>
      </c>
      <c r="H319" s="664">
        <v>1</v>
      </c>
      <c r="I319" s="664">
        <v>50</v>
      </c>
      <c r="J319" s="664">
        <v>2</v>
      </c>
      <c r="K319" s="664">
        <v>100</v>
      </c>
      <c r="L319" s="664">
        <v>2</v>
      </c>
      <c r="M319" s="664">
        <v>50</v>
      </c>
      <c r="N319" s="664"/>
      <c r="O319" s="664"/>
      <c r="P319" s="677"/>
      <c r="Q319" s="665"/>
    </row>
    <row r="320" spans="1:17" ht="14.4" customHeight="1" x14ac:dyDescent="0.3">
      <c r="A320" s="660" t="s">
        <v>5576</v>
      </c>
      <c r="B320" s="661" t="s">
        <v>5408</v>
      </c>
      <c r="C320" s="661" t="s">
        <v>5328</v>
      </c>
      <c r="D320" s="661" t="s">
        <v>5487</v>
      </c>
      <c r="E320" s="661" t="s">
        <v>5488</v>
      </c>
      <c r="F320" s="664">
        <v>1</v>
      </c>
      <c r="G320" s="664">
        <v>545</v>
      </c>
      <c r="H320" s="664">
        <v>1</v>
      </c>
      <c r="I320" s="664">
        <v>545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5576</v>
      </c>
      <c r="B321" s="661" t="s">
        <v>5408</v>
      </c>
      <c r="C321" s="661" t="s">
        <v>5328</v>
      </c>
      <c r="D321" s="661" t="s">
        <v>5491</v>
      </c>
      <c r="E321" s="661" t="s">
        <v>5492</v>
      </c>
      <c r="F321" s="664">
        <v>1</v>
      </c>
      <c r="G321" s="664">
        <v>734</v>
      </c>
      <c r="H321" s="664">
        <v>1</v>
      </c>
      <c r="I321" s="664">
        <v>734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5576</v>
      </c>
      <c r="B322" s="661" t="s">
        <v>5408</v>
      </c>
      <c r="C322" s="661" t="s">
        <v>5328</v>
      </c>
      <c r="D322" s="661" t="s">
        <v>5495</v>
      </c>
      <c r="E322" s="661" t="s">
        <v>5496</v>
      </c>
      <c r="F322" s="664">
        <v>1</v>
      </c>
      <c r="G322" s="664">
        <v>344</v>
      </c>
      <c r="H322" s="664">
        <v>1</v>
      </c>
      <c r="I322" s="664">
        <v>344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5576</v>
      </c>
      <c r="B323" s="661" t="s">
        <v>5408</v>
      </c>
      <c r="C323" s="661" t="s">
        <v>5328</v>
      </c>
      <c r="D323" s="661" t="s">
        <v>5505</v>
      </c>
      <c r="E323" s="661" t="s">
        <v>5506</v>
      </c>
      <c r="F323" s="664"/>
      <c r="G323" s="664"/>
      <c r="H323" s="664"/>
      <c r="I323" s="664"/>
      <c r="J323" s="664"/>
      <c r="K323" s="664"/>
      <c r="L323" s="664"/>
      <c r="M323" s="664"/>
      <c r="N323" s="664">
        <v>2</v>
      </c>
      <c r="O323" s="664">
        <v>814</v>
      </c>
      <c r="P323" s="677"/>
      <c r="Q323" s="665">
        <v>407</v>
      </c>
    </row>
    <row r="324" spans="1:17" ht="14.4" customHeight="1" x14ac:dyDescent="0.3">
      <c r="A324" s="660" t="s">
        <v>5576</v>
      </c>
      <c r="B324" s="661" t="s">
        <v>5408</v>
      </c>
      <c r="C324" s="661" t="s">
        <v>5328</v>
      </c>
      <c r="D324" s="661" t="s">
        <v>5509</v>
      </c>
      <c r="E324" s="661" t="s">
        <v>5510</v>
      </c>
      <c r="F324" s="664"/>
      <c r="G324" s="664"/>
      <c r="H324" s="664"/>
      <c r="I324" s="664"/>
      <c r="J324" s="664"/>
      <c r="K324" s="664"/>
      <c r="L324" s="664"/>
      <c r="M324" s="664"/>
      <c r="N324" s="664">
        <v>2</v>
      </c>
      <c r="O324" s="664">
        <v>1174</v>
      </c>
      <c r="P324" s="677"/>
      <c r="Q324" s="665">
        <v>587</v>
      </c>
    </row>
    <row r="325" spans="1:17" ht="14.4" customHeight="1" x14ac:dyDescent="0.3">
      <c r="A325" s="660" t="s">
        <v>5576</v>
      </c>
      <c r="B325" s="661" t="s">
        <v>5408</v>
      </c>
      <c r="C325" s="661" t="s">
        <v>5328</v>
      </c>
      <c r="D325" s="661" t="s">
        <v>5524</v>
      </c>
      <c r="E325" s="661" t="s">
        <v>5525</v>
      </c>
      <c r="F325" s="664">
        <v>1</v>
      </c>
      <c r="G325" s="664">
        <v>915</v>
      </c>
      <c r="H325" s="664">
        <v>1</v>
      </c>
      <c r="I325" s="664">
        <v>915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5576</v>
      </c>
      <c r="B326" s="661" t="s">
        <v>5408</v>
      </c>
      <c r="C326" s="661" t="s">
        <v>5328</v>
      </c>
      <c r="D326" s="661" t="s">
        <v>5526</v>
      </c>
      <c r="E326" s="661" t="s">
        <v>5527</v>
      </c>
      <c r="F326" s="664">
        <v>1</v>
      </c>
      <c r="G326" s="664">
        <v>892</v>
      </c>
      <c r="H326" s="664">
        <v>1</v>
      </c>
      <c r="I326" s="664">
        <v>892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5577</v>
      </c>
      <c r="B327" s="661" t="s">
        <v>5408</v>
      </c>
      <c r="C327" s="661" t="s">
        <v>5328</v>
      </c>
      <c r="D327" s="661" t="s">
        <v>5415</v>
      </c>
      <c r="E327" s="661" t="s">
        <v>5416</v>
      </c>
      <c r="F327" s="664">
        <v>7</v>
      </c>
      <c r="G327" s="664">
        <v>2450</v>
      </c>
      <c r="H327" s="664">
        <v>1</v>
      </c>
      <c r="I327" s="664">
        <v>350</v>
      </c>
      <c r="J327" s="664">
        <v>2</v>
      </c>
      <c r="K327" s="664">
        <v>700</v>
      </c>
      <c r="L327" s="664">
        <v>0.2857142857142857</v>
      </c>
      <c r="M327" s="664">
        <v>350</v>
      </c>
      <c r="N327" s="664"/>
      <c r="O327" s="664"/>
      <c r="P327" s="677"/>
      <c r="Q327" s="665"/>
    </row>
    <row r="328" spans="1:17" ht="14.4" customHeight="1" x14ac:dyDescent="0.3">
      <c r="A328" s="660" t="s">
        <v>5577</v>
      </c>
      <c r="B328" s="661" t="s">
        <v>5408</v>
      </c>
      <c r="C328" s="661" t="s">
        <v>5328</v>
      </c>
      <c r="D328" s="661" t="s">
        <v>5419</v>
      </c>
      <c r="E328" s="661" t="s">
        <v>5420</v>
      </c>
      <c r="F328" s="664">
        <v>3</v>
      </c>
      <c r="G328" s="664">
        <v>195</v>
      </c>
      <c r="H328" s="664">
        <v>1</v>
      </c>
      <c r="I328" s="664">
        <v>65</v>
      </c>
      <c r="J328" s="664">
        <v>5</v>
      </c>
      <c r="K328" s="664">
        <v>325</v>
      </c>
      <c r="L328" s="664">
        <v>1.6666666666666667</v>
      </c>
      <c r="M328" s="664">
        <v>65</v>
      </c>
      <c r="N328" s="664">
        <v>341</v>
      </c>
      <c r="O328" s="664">
        <v>22165</v>
      </c>
      <c r="P328" s="677">
        <v>113.66666666666667</v>
      </c>
      <c r="Q328" s="665">
        <v>65</v>
      </c>
    </row>
    <row r="329" spans="1:17" ht="14.4" customHeight="1" x14ac:dyDescent="0.3">
      <c r="A329" s="660" t="s">
        <v>5577</v>
      </c>
      <c r="B329" s="661" t="s">
        <v>5408</v>
      </c>
      <c r="C329" s="661" t="s">
        <v>5328</v>
      </c>
      <c r="D329" s="661" t="s">
        <v>5431</v>
      </c>
      <c r="E329" s="661" t="s">
        <v>5432</v>
      </c>
      <c r="F329" s="664">
        <v>7</v>
      </c>
      <c r="G329" s="664">
        <v>161</v>
      </c>
      <c r="H329" s="664">
        <v>1</v>
      </c>
      <c r="I329" s="664">
        <v>23</v>
      </c>
      <c r="J329" s="664">
        <v>15</v>
      </c>
      <c r="K329" s="664">
        <v>345</v>
      </c>
      <c r="L329" s="664">
        <v>2.1428571428571428</v>
      </c>
      <c r="M329" s="664">
        <v>23</v>
      </c>
      <c r="N329" s="664">
        <v>5</v>
      </c>
      <c r="O329" s="664">
        <v>120</v>
      </c>
      <c r="P329" s="677">
        <v>0.74534161490683226</v>
      </c>
      <c r="Q329" s="665">
        <v>24</v>
      </c>
    </row>
    <row r="330" spans="1:17" ht="14.4" customHeight="1" x14ac:dyDescent="0.3">
      <c r="A330" s="660" t="s">
        <v>5577</v>
      </c>
      <c r="B330" s="661" t="s">
        <v>5408</v>
      </c>
      <c r="C330" s="661" t="s">
        <v>5328</v>
      </c>
      <c r="D330" s="661" t="s">
        <v>5435</v>
      </c>
      <c r="E330" s="661" t="s">
        <v>5436</v>
      </c>
      <c r="F330" s="664"/>
      <c r="G330" s="664"/>
      <c r="H330" s="664"/>
      <c r="I330" s="664"/>
      <c r="J330" s="664">
        <v>5</v>
      </c>
      <c r="K330" s="664">
        <v>270</v>
      </c>
      <c r="L330" s="664"/>
      <c r="M330" s="664">
        <v>54</v>
      </c>
      <c r="N330" s="664"/>
      <c r="O330" s="664"/>
      <c r="P330" s="677"/>
      <c r="Q330" s="665"/>
    </row>
    <row r="331" spans="1:17" ht="14.4" customHeight="1" x14ac:dyDescent="0.3">
      <c r="A331" s="660" t="s">
        <v>5577</v>
      </c>
      <c r="B331" s="661" t="s">
        <v>5408</v>
      </c>
      <c r="C331" s="661" t="s">
        <v>5328</v>
      </c>
      <c r="D331" s="661" t="s">
        <v>5437</v>
      </c>
      <c r="E331" s="661" t="s">
        <v>5438</v>
      </c>
      <c r="F331" s="664">
        <v>6</v>
      </c>
      <c r="G331" s="664">
        <v>462</v>
      </c>
      <c r="H331" s="664">
        <v>1</v>
      </c>
      <c r="I331" s="664">
        <v>77</v>
      </c>
      <c r="J331" s="664">
        <v>19</v>
      </c>
      <c r="K331" s="664">
        <v>1463</v>
      </c>
      <c r="L331" s="664">
        <v>3.1666666666666665</v>
      </c>
      <c r="M331" s="664">
        <v>77</v>
      </c>
      <c r="N331" s="664">
        <v>23</v>
      </c>
      <c r="O331" s="664">
        <v>1771</v>
      </c>
      <c r="P331" s="677">
        <v>3.8333333333333335</v>
      </c>
      <c r="Q331" s="665">
        <v>77</v>
      </c>
    </row>
    <row r="332" spans="1:17" ht="14.4" customHeight="1" x14ac:dyDescent="0.3">
      <c r="A332" s="660" t="s">
        <v>5577</v>
      </c>
      <c r="B332" s="661" t="s">
        <v>5408</v>
      </c>
      <c r="C332" s="661" t="s">
        <v>5328</v>
      </c>
      <c r="D332" s="661" t="s">
        <v>5441</v>
      </c>
      <c r="E332" s="661" t="s">
        <v>5442</v>
      </c>
      <c r="F332" s="664">
        <v>195</v>
      </c>
      <c r="G332" s="664">
        <v>4290</v>
      </c>
      <c r="H332" s="664">
        <v>1</v>
      </c>
      <c r="I332" s="664">
        <v>22</v>
      </c>
      <c r="J332" s="664">
        <v>285</v>
      </c>
      <c r="K332" s="664">
        <v>6270</v>
      </c>
      <c r="L332" s="664">
        <v>1.4615384615384615</v>
      </c>
      <c r="M332" s="664">
        <v>22</v>
      </c>
      <c r="N332" s="664">
        <v>312</v>
      </c>
      <c r="O332" s="664">
        <v>7176</v>
      </c>
      <c r="P332" s="677">
        <v>1.6727272727272726</v>
      </c>
      <c r="Q332" s="665">
        <v>23</v>
      </c>
    </row>
    <row r="333" spans="1:17" ht="14.4" customHeight="1" x14ac:dyDescent="0.3">
      <c r="A333" s="660" t="s">
        <v>5577</v>
      </c>
      <c r="B333" s="661" t="s">
        <v>5408</v>
      </c>
      <c r="C333" s="661" t="s">
        <v>5328</v>
      </c>
      <c r="D333" s="661" t="s">
        <v>5451</v>
      </c>
      <c r="E333" s="661" t="s">
        <v>5452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209</v>
      </c>
      <c r="P333" s="677"/>
      <c r="Q333" s="665">
        <v>209</v>
      </c>
    </row>
    <row r="334" spans="1:17" ht="14.4" customHeight="1" x14ac:dyDescent="0.3">
      <c r="A334" s="660" t="s">
        <v>5577</v>
      </c>
      <c r="B334" s="661" t="s">
        <v>5408</v>
      </c>
      <c r="C334" s="661" t="s">
        <v>5328</v>
      </c>
      <c r="D334" s="661" t="s">
        <v>5453</v>
      </c>
      <c r="E334" s="661" t="s">
        <v>5454</v>
      </c>
      <c r="F334" s="664">
        <v>20</v>
      </c>
      <c r="G334" s="664">
        <v>1320</v>
      </c>
      <c r="H334" s="664">
        <v>1</v>
      </c>
      <c r="I334" s="664">
        <v>66</v>
      </c>
      <c r="J334" s="664">
        <v>22</v>
      </c>
      <c r="K334" s="664">
        <v>1452</v>
      </c>
      <c r="L334" s="664">
        <v>1.1000000000000001</v>
      </c>
      <c r="M334" s="664">
        <v>66</v>
      </c>
      <c r="N334" s="664">
        <v>32</v>
      </c>
      <c r="O334" s="664">
        <v>2112</v>
      </c>
      <c r="P334" s="677">
        <v>1.6</v>
      </c>
      <c r="Q334" s="665">
        <v>66</v>
      </c>
    </row>
    <row r="335" spans="1:17" ht="14.4" customHeight="1" x14ac:dyDescent="0.3">
      <c r="A335" s="660" t="s">
        <v>5577</v>
      </c>
      <c r="B335" s="661" t="s">
        <v>5408</v>
      </c>
      <c r="C335" s="661" t="s">
        <v>5328</v>
      </c>
      <c r="D335" s="661" t="s">
        <v>5455</v>
      </c>
      <c r="E335" s="661" t="s">
        <v>5456</v>
      </c>
      <c r="F335" s="664">
        <v>9</v>
      </c>
      <c r="G335" s="664">
        <v>144</v>
      </c>
      <c r="H335" s="664">
        <v>1</v>
      </c>
      <c r="I335" s="664">
        <v>16</v>
      </c>
      <c r="J335" s="664">
        <v>22</v>
      </c>
      <c r="K335" s="664">
        <v>352</v>
      </c>
      <c r="L335" s="664">
        <v>2.4444444444444446</v>
      </c>
      <c r="M335" s="664">
        <v>16</v>
      </c>
      <c r="N335" s="664">
        <v>22</v>
      </c>
      <c r="O335" s="664">
        <v>352</v>
      </c>
      <c r="P335" s="677">
        <v>2.4444444444444446</v>
      </c>
      <c r="Q335" s="665">
        <v>16</v>
      </c>
    </row>
    <row r="336" spans="1:17" ht="14.4" customHeight="1" x14ac:dyDescent="0.3">
      <c r="A336" s="660" t="s">
        <v>5577</v>
      </c>
      <c r="B336" s="661" t="s">
        <v>5408</v>
      </c>
      <c r="C336" s="661" t="s">
        <v>5328</v>
      </c>
      <c r="D336" s="661" t="s">
        <v>5461</v>
      </c>
      <c r="E336" s="661" t="s">
        <v>5462</v>
      </c>
      <c r="F336" s="664">
        <v>182</v>
      </c>
      <c r="G336" s="664">
        <v>4368</v>
      </c>
      <c r="H336" s="664">
        <v>1</v>
      </c>
      <c r="I336" s="664">
        <v>24</v>
      </c>
      <c r="J336" s="664">
        <v>265</v>
      </c>
      <c r="K336" s="664">
        <v>6360</v>
      </c>
      <c r="L336" s="664">
        <v>1.456043956043956</v>
      </c>
      <c r="M336" s="664">
        <v>24</v>
      </c>
      <c r="N336" s="664">
        <v>295</v>
      </c>
      <c r="O336" s="664">
        <v>7080</v>
      </c>
      <c r="P336" s="677">
        <v>1.6208791208791209</v>
      </c>
      <c r="Q336" s="665">
        <v>24</v>
      </c>
    </row>
    <row r="337" spans="1:17" ht="14.4" customHeight="1" x14ac:dyDescent="0.3">
      <c r="A337" s="660" t="s">
        <v>5577</v>
      </c>
      <c r="B337" s="661" t="s">
        <v>5408</v>
      </c>
      <c r="C337" s="661" t="s">
        <v>5328</v>
      </c>
      <c r="D337" s="661" t="s">
        <v>5463</v>
      </c>
      <c r="E337" s="661" t="s">
        <v>5464</v>
      </c>
      <c r="F337" s="664"/>
      <c r="G337" s="664"/>
      <c r="H337" s="664"/>
      <c r="I337" s="664"/>
      <c r="J337" s="664"/>
      <c r="K337" s="664"/>
      <c r="L337" s="664"/>
      <c r="M337" s="664"/>
      <c r="N337" s="664">
        <v>1</v>
      </c>
      <c r="O337" s="664">
        <v>739</v>
      </c>
      <c r="P337" s="677"/>
      <c r="Q337" s="665">
        <v>739</v>
      </c>
    </row>
    <row r="338" spans="1:17" ht="14.4" customHeight="1" x14ac:dyDescent="0.3">
      <c r="A338" s="660" t="s">
        <v>5577</v>
      </c>
      <c r="B338" s="661" t="s">
        <v>5408</v>
      </c>
      <c r="C338" s="661" t="s">
        <v>5328</v>
      </c>
      <c r="D338" s="661" t="s">
        <v>5465</v>
      </c>
      <c r="E338" s="661" t="s">
        <v>5466</v>
      </c>
      <c r="F338" s="664"/>
      <c r="G338" s="664"/>
      <c r="H338" s="664"/>
      <c r="I338" s="664"/>
      <c r="J338" s="664">
        <v>6</v>
      </c>
      <c r="K338" s="664">
        <v>1080</v>
      </c>
      <c r="L338" s="664"/>
      <c r="M338" s="664">
        <v>180</v>
      </c>
      <c r="N338" s="664">
        <v>4</v>
      </c>
      <c r="O338" s="664">
        <v>720</v>
      </c>
      <c r="P338" s="677"/>
      <c r="Q338" s="665">
        <v>180</v>
      </c>
    </row>
    <row r="339" spans="1:17" ht="14.4" customHeight="1" x14ac:dyDescent="0.3">
      <c r="A339" s="660" t="s">
        <v>5577</v>
      </c>
      <c r="B339" s="661" t="s">
        <v>5408</v>
      </c>
      <c r="C339" s="661" t="s">
        <v>5328</v>
      </c>
      <c r="D339" s="661" t="s">
        <v>5471</v>
      </c>
      <c r="E339" s="661" t="s">
        <v>5472</v>
      </c>
      <c r="F339" s="664"/>
      <c r="G339" s="664"/>
      <c r="H339" s="664"/>
      <c r="I339" s="664"/>
      <c r="J339" s="664">
        <v>14</v>
      </c>
      <c r="K339" s="664">
        <v>3542</v>
      </c>
      <c r="L339" s="664"/>
      <c r="M339" s="664">
        <v>253</v>
      </c>
      <c r="N339" s="664">
        <v>5</v>
      </c>
      <c r="O339" s="664">
        <v>1265</v>
      </c>
      <c r="P339" s="677"/>
      <c r="Q339" s="665">
        <v>253</v>
      </c>
    </row>
    <row r="340" spans="1:17" ht="14.4" customHeight="1" x14ac:dyDescent="0.3">
      <c r="A340" s="660" t="s">
        <v>5577</v>
      </c>
      <c r="B340" s="661" t="s">
        <v>5408</v>
      </c>
      <c r="C340" s="661" t="s">
        <v>5328</v>
      </c>
      <c r="D340" s="661" t="s">
        <v>5479</v>
      </c>
      <c r="E340" s="661" t="s">
        <v>5480</v>
      </c>
      <c r="F340" s="664"/>
      <c r="G340" s="664"/>
      <c r="H340" s="664"/>
      <c r="I340" s="664"/>
      <c r="J340" s="664">
        <v>8</v>
      </c>
      <c r="K340" s="664">
        <v>1728</v>
      </c>
      <c r="L340" s="664"/>
      <c r="M340" s="664">
        <v>216</v>
      </c>
      <c r="N340" s="664">
        <v>7</v>
      </c>
      <c r="O340" s="664">
        <v>1512</v>
      </c>
      <c r="P340" s="677"/>
      <c r="Q340" s="665">
        <v>216</v>
      </c>
    </row>
    <row r="341" spans="1:17" ht="14.4" customHeight="1" x14ac:dyDescent="0.3">
      <c r="A341" s="660" t="s">
        <v>5577</v>
      </c>
      <c r="B341" s="661" t="s">
        <v>5408</v>
      </c>
      <c r="C341" s="661" t="s">
        <v>5328</v>
      </c>
      <c r="D341" s="661" t="s">
        <v>5485</v>
      </c>
      <c r="E341" s="661" t="s">
        <v>5486</v>
      </c>
      <c r="F341" s="664">
        <v>24</v>
      </c>
      <c r="G341" s="664">
        <v>1200</v>
      </c>
      <c r="H341" s="664">
        <v>1</v>
      </c>
      <c r="I341" s="664">
        <v>50</v>
      </c>
      <c r="J341" s="664">
        <v>54</v>
      </c>
      <c r="K341" s="664">
        <v>2700</v>
      </c>
      <c r="L341" s="664">
        <v>2.25</v>
      </c>
      <c r="M341" s="664">
        <v>50</v>
      </c>
      <c r="N341" s="664">
        <v>39</v>
      </c>
      <c r="O341" s="664">
        <v>1950</v>
      </c>
      <c r="P341" s="677">
        <v>1.625</v>
      </c>
      <c r="Q341" s="665">
        <v>50</v>
      </c>
    </row>
    <row r="342" spans="1:17" ht="14.4" customHeight="1" x14ac:dyDescent="0.3">
      <c r="A342" s="660" t="s">
        <v>5577</v>
      </c>
      <c r="B342" s="661" t="s">
        <v>5408</v>
      </c>
      <c r="C342" s="661" t="s">
        <v>5328</v>
      </c>
      <c r="D342" s="661" t="s">
        <v>5491</v>
      </c>
      <c r="E342" s="661" t="s">
        <v>5492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735</v>
      </c>
      <c r="P342" s="677"/>
      <c r="Q342" s="665">
        <v>735</v>
      </c>
    </row>
    <row r="343" spans="1:17" ht="14.4" customHeight="1" x14ac:dyDescent="0.3">
      <c r="A343" s="660" t="s">
        <v>5578</v>
      </c>
      <c r="B343" s="661" t="s">
        <v>5381</v>
      </c>
      <c r="C343" s="661" t="s">
        <v>5328</v>
      </c>
      <c r="D343" s="661" t="s">
        <v>5382</v>
      </c>
      <c r="E343" s="661" t="s">
        <v>5383</v>
      </c>
      <c r="F343" s="664"/>
      <c r="G343" s="664"/>
      <c r="H343" s="664"/>
      <c r="I343" s="664"/>
      <c r="J343" s="664"/>
      <c r="K343" s="664"/>
      <c r="L343" s="664"/>
      <c r="M343" s="664"/>
      <c r="N343" s="664">
        <v>3</v>
      </c>
      <c r="O343" s="664">
        <v>2766</v>
      </c>
      <c r="P343" s="677"/>
      <c r="Q343" s="665">
        <v>922</v>
      </c>
    </row>
    <row r="344" spans="1:17" ht="14.4" customHeight="1" x14ac:dyDescent="0.3">
      <c r="A344" s="660" t="s">
        <v>5578</v>
      </c>
      <c r="B344" s="661" t="s">
        <v>5381</v>
      </c>
      <c r="C344" s="661" t="s">
        <v>5328</v>
      </c>
      <c r="D344" s="661" t="s">
        <v>5386</v>
      </c>
      <c r="E344" s="661" t="s">
        <v>5387</v>
      </c>
      <c r="F344" s="664">
        <v>1</v>
      </c>
      <c r="G344" s="664">
        <v>297</v>
      </c>
      <c r="H344" s="664">
        <v>1</v>
      </c>
      <c r="I344" s="664">
        <v>297</v>
      </c>
      <c r="J344" s="664">
        <v>2</v>
      </c>
      <c r="K344" s="664">
        <v>594</v>
      </c>
      <c r="L344" s="664">
        <v>2</v>
      </c>
      <c r="M344" s="664">
        <v>297</v>
      </c>
      <c r="N344" s="664">
        <v>2</v>
      </c>
      <c r="O344" s="664">
        <v>606</v>
      </c>
      <c r="P344" s="677">
        <v>2.0404040404040402</v>
      </c>
      <c r="Q344" s="665">
        <v>303</v>
      </c>
    </row>
    <row r="345" spans="1:17" ht="14.4" customHeight="1" x14ac:dyDescent="0.3">
      <c r="A345" s="660" t="s">
        <v>5578</v>
      </c>
      <c r="B345" s="661" t="s">
        <v>5381</v>
      </c>
      <c r="C345" s="661" t="s">
        <v>5328</v>
      </c>
      <c r="D345" s="661" t="s">
        <v>5388</v>
      </c>
      <c r="E345" s="661" t="s">
        <v>5389</v>
      </c>
      <c r="F345" s="664">
        <v>4</v>
      </c>
      <c r="G345" s="664">
        <v>92</v>
      </c>
      <c r="H345" s="664">
        <v>1</v>
      </c>
      <c r="I345" s="664">
        <v>23</v>
      </c>
      <c r="J345" s="664">
        <v>8</v>
      </c>
      <c r="K345" s="664">
        <v>184</v>
      </c>
      <c r="L345" s="664">
        <v>2</v>
      </c>
      <c r="M345" s="664">
        <v>23</v>
      </c>
      <c r="N345" s="664"/>
      <c r="O345" s="664"/>
      <c r="P345" s="677"/>
      <c r="Q345" s="665"/>
    </row>
    <row r="346" spans="1:17" ht="14.4" customHeight="1" x14ac:dyDescent="0.3">
      <c r="A346" s="660" t="s">
        <v>5578</v>
      </c>
      <c r="B346" s="661" t="s">
        <v>5381</v>
      </c>
      <c r="C346" s="661" t="s">
        <v>5328</v>
      </c>
      <c r="D346" s="661" t="s">
        <v>5390</v>
      </c>
      <c r="E346" s="661" t="s">
        <v>5391</v>
      </c>
      <c r="F346" s="664">
        <v>6</v>
      </c>
      <c r="G346" s="664">
        <v>7470</v>
      </c>
      <c r="H346" s="664">
        <v>1</v>
      </c>
      <c r="I346" s="664">
        <v>1245</v>
      </c>
      <c r="J346" s="664">
        <v>7</v>
      </c>
      <c r="K346" s="664">
        <v>8715</v>
      </c>
      <c r="L346" s="664">
        <v>1.1666666666666667</v>
      </c>
      <c r="M346" s="664">
        <v>1245</v>
      </c>
      <c r="N346" s="664">
        <v>9</v>
      </c>
      <c r="O346" s="664">
        <v>11412</v>
      </c>
      <c r="P346" s="677">
        <v>1.5277108433734941</v>
      </c>
      <c r="Q346" s="665">
        <v>1268</v>
      </c>
    </row>
    <row r="347" spans="1:17" ht="14.4" customHeight="1" x14ac:dyDescent="0.3">
      <c r="A347" s="660" t="s">
        <v>5578</v>
      </c>
      <c r="B347" s="661" t="s">
        <v>5381</v>
      </c>
      <c r="C347" s="661" t="s">
        <v>5328</v>
      </c>
      <c r="D347" s="661" t="s">
        <v>5392</v>
      </c>
      <c r="E347" s="661" t="s">
        <v>5393</v>
      </c>
      <c r="F347" s="664"/>
      <c r="G347" s="664"/>
      <c r="H347" s="664"/>
      <c r="I347" s="664"/>
      <c r="J347" s="664">
        <v>4</v>
      </c>
      <c r="K347" s="664">
        <v>37348</v>
      </c>
      <c r="L347" s="664"/>
      <c r="M347" s="664">
        <v>9337</v>
      </c>
      <c r="N347" s="664">
        <v>14</v>
      </c>
      <c r="O347" s="664">
        <v>132244</v>
      </c>
      <c r="P347" s="677"/>
      <c r="Q347" s="665">
        <v>9446</v>
      </c>
    </row>
    <row r="348" spans="1:17" ht="14.4" customHeight="1" x14ac:dyDescent="0.3">
      <c r="A348" s="660" t="s">
        <v>5578</v>
      </c>
      <c r="B348" s="661" t="s">
        <v>5381</v>
      </c>
      <c r="C348" s="661" t="s">
        <v>5328</v>
      </c>
      <c r="D348" s="661" t="s">
        <v>5394</v>
      </c>
      <c r="E348" s="661" t="s">
        <v>5395</v>
      </c>
      <c r="F348" s="664">
        <v>1</v>
      </c>
      <c r="G348" s="664">
        <v>9747</v>
      </c>
      <c r="H348" s="664">
        <v>1</v>
      </c>
      <c r="I348" s="664">
        <v>9747</v>
      </c>
      <c r="J348" s="664">
        <v>4</v>
      </c>
      <c r="K348" s="664">
        <v>38988</v>
      </c>
      <c r="L348" s="664">
        <v>4</v>
      </c>
      <c r="M348" s="664">
        <v>9747</v>
      </c>
      <c r="N348" s="664">
        <v>2</v>
      </c>
      <c r="O348" s="664">
        <v>19728</v>
      </c>
      <c r="P348" s="677">
        <v>2.0240073868882735</v>
      </c>
      <c r="Q348" s="665">
        <v>9864</v>
      </c>
    </row>
    <row r="349" spans="1:17" ht="14.4" customHeight="1" x14ac:dyDescent="0.3">
      <c r="A349" s="660" t="s">
        <v>5578</v>
      </c>
      <c r="B349" s="661" t="s">
        <v>5381</v>
      </c>
      <c r="C349" s="661" t="s">
        <v>5328</v>
      </c>
      <c r="D349" s="661" t="s">
        <v>5396</v>
      </c>
      <c r="E349" s="661" t="s">
        <v>5397</v>
      </c>
      <c r="F349" s="664">
        <v>3</v>
      </c>
      <c r="G349" s="664">
        <v>1272</v>
      </c>
      <c r="H349" s="664">
        <v>1</v>
      </c>
      <c r="I349" s="664">
        <v>424</v>
      </c>
      <c r="J349" s="664">
        <v>6</v>
      </c>
      <c r="K349" s="664">
        <v>2544</v>
      </c>
      <c r="L349" s="664">
        <v>2</v>
      </c>
      <c r="M349" s="664">
        <v>424</v>
      </c>
      <c r="N349" s="664"/>
      <c r="O349" s="664"/>
      <c r="P349" s="677"/>
      <c r="Q349" s="665"/>
    </row>
    <row r="350" spans="1:17" ht="14.4" customHeight="1" x14ac:dyDescent="0.3">
      <c r="A350" s="660" t="s">
        <v>5578</v>
      </c>
      <c r="B350" s="661" t="s">
        <v>5381</v>
      </c>
      <c r="C350" s="661" t="s">
        <v>5328</v>
      </c>
      <c r="D350" s="661" t="s">
        <v>5398</v>
      </c>
      <c r="E350" s="661" t="s">
        <v>5399</v>
      </c>
      <c r="F350" s="664"/>
      <c r="G350" s="664"/>
      <c r="H350" s="664"/>
      <c r="I350" s="664"/>
      <c r="J350" s="664"/>
      <c r="K350" s="664"/>
      <c r="L350" s="664"/>
      <c r="M350" s="664"/>
      <c r="N350" s="664">
        <v>3</v>
      </c>
      <c r="O350" s="664">
        <v>1716</v>
      </c>
      <c r="P350" s="677"/>
      <c r="Q350" s="665">
        <v>572</v>
      </c>
    </row>
    <row r="351" spans="1:17" ht="14.4" customHeight="1" x14ac:dyDescent="0.3">
      <c r="A351" s="660" t="s">
        <v>5578</v>
      </c>
      <c r="B351" s="661" t="s">
        <v>5381</v>
      </c>
      <c r="C351" s="661" t="s">
        <v>5328</v>
      </c>
      <c r="D351" s="661" t="s">
        <v>5400</v>
      </c>
      <c r="E351" s="661" t="s">
        <v>5401</v>
      </c>
      <c r="F351" s="664">
        <v>3</v>
      </c>
      <c r="G351" s="664">
        <v>3006</v>
      </c>
      <c r="H351" s="664">
        <v>1</v>
      </c>
      <c r="I351" s="664">
        <v>1002</v>
      </c>
      <c r="J351" s="664">
        <v>6</v>
      </c>
      <c r="K351" s="664">
        <v>6012</v>
      </c>
      <c r="L351" s="664">
        <v>2</v>
      </c>
      <c r="M351" s="664">
        <v>1002</v>
      </c>
      <c r="N351" s="664">
        <v>3</v>
      </c>
      <c r="O351" s="664">
        <v>3024</v>
      </c>
      <c r="P351" s="677">
        <v>1.0059880239520957</v>
      </c>
      <c r="Q351" s="665">
        <v>1008</v>
      </c>
    </row>
    <row r="352" spans="1:17" ht="14.4" customHeight="1" x14ac:dyDescent="0.3">
      <c r="A352" s="660" t="s">
        <v>5578</v>
      </c>
      <c r="B352" s="661" t="s">
        <v>5381</v>
      </c>
      <c r="C352" s="661" t="s">
        <v>5328</v>
      </c>
      <c r="D352" s="661" t="s">
        <v>5402</v>
      </c>
      <c r="E352" s="661" t="s">
        <v>5403</v>
      </c>
      <c r="F352" s="664">
        <v>1</v>
      </c>
      <c r="G352" s="664">
        <v>2233</v>
      </c>
      <c r="H352" s="664">
        <v>1</v>
      </c>
      <c r="I352" s="664">
        <v>2233</v>
      </c>
      <c r="J352" s="664">
        <v>2</v>
      </c>
      <c r="K352" s="664">
        <v>4466</v>
      </c>
      <c r="L352" s="664">
        <v>2</v>
      </c>
      <c r="M352" s="664">
        <v>2233</v>
      </c>
      <c r="N352" s="664"/>
      <c r="O352" s="664"/>
      <c r="P352" s="677"/>
      <c r="Q352" s="665"/>
    </row>
    <row r="353" spans="1:17" ht="14.4" customHeight="1" x14ac:dyDescent="0.3">
      <c r="A353" s="660" t="s">
        <v>5578</v>
      </c>
      <c r="B353" s="661" t="s">
        <v>5381</v>
      </c>
      <c r="C353" s="661" t="s">
        <v>5328</v>
      </c>
      <c r="D353" s="661" t="s">
        <v>5406</v>
      </c>
      <c r="E353" s="661" t="s">
        <v>5407</v>
      </c>
      <c r="F353" s="664">
        <v>1</v>
      </c>
      <c r="G353" s="664">
        <v>10729</v>
      </c>
      <c r="H353" s="664">
        <v>1</v>
      </c>
      <c r="I353" s="664">
        <v>10729</v>
      </c>
      <c r="J353" s="664">
        <v>1</v>
      </c>
      <c r="K353" s="664">
        <v>10729</v>
      </c>
      <c r="L353" s="664">
        <v>1</v>
      </c>
      <c r="M353" s="664">
        <v>10729</v>
      </c>
      <c r="N353" s="664">
        <v>1</v>
      </c>
      <c r="O353" s="664">
        <v>10859</v>
      </c>
      <c r="P353" s="677">
        <v>1.012116693074844</v>
      </c>
      <c r="Q353" s="665">
        <v>10859</v>
      </c>
    </row>
    <row r="354" spans="1:17" ht="14.4" customHeight="1" x14ac:dyDescent="0.3">
      <c r="A354" s="660" t="s">
        <v>5578</v>
      </c>
      <c r="B354" s="661" t="s">
        <v>5408</v>
      </c>
      <c r="C354" s="661" t="s">
        <v>5328</v>
      </c>
      <c r="D354" s="661" t="s">
        <v>5411</v>
      </c>
      <c r="E354" s="661" t="s">
        <v>5412</v>
      </c>
      <c r="F354" s="664">
        <v>1</v>
      </c>
      <c r="G354" s="664">
        <v>217</v>
      </c>
      <c r="H354" s="664">
        <v>1</v>
      </c>
      <c r="I354" s="664">
        <v>217</v>
      </c>
      <c r="J354" s="664">
        <v>2</v>
      </c>
      <c r="K354" s="664">
        <v>434</v>
      </c>
      <c r="L354" s="664">
        <v>2</v>
      </c>
      <c r="M354" s="664">
        <v>217</v>
      </c>
      <c r="N354" s="664">
        <v>5</v>
      </c>
      <c r="O354" s="664">
        <v>1095</v>
      </c>
      <c r="P354" s="677">
        <v>5.0460829493087553</v>
      </c>
      <c r="Q354" s="665">
        <v>219</v>
      </c>
    </row>
    <row r="355" spans="1:17" ht="14.4" customHeight="1" x14ac:dyDescent="0.3">
      <c r="A355" s="660" t="s">
        <v>5578</v>
      </c>
      <c r="B355" s="661" t="s">
        <v>5408</v>
      </c>
      <c r="C355" s="661" t="s">
        <v>5328</v>
      </c>
      <c r="D355" s="661" t="s">
        <v>5413</v>
      </c>
      <c r="E355" s="661" t="s">
        <v>5414</v>
      </c>
      <c r="F355" s="664">
        <v>1</v>
      </c>
      <c r="G355" s="664">
        <v>497</v>
      </c>
      <c r="H355" s="664">
        <v>1</v>
      </c>
      <c r="I355" s="664">
        <v>497</v>
      </c>
      <c r="J355" s="664">
        <v>3</v>
      </c>
      <c r="K355" s="664">
        <v>1491</v>
      </c>
      <c r="L355" s="664">
        <v>3</v>
      </c>
      <c r="M355" s="664">
        <v>497</v>
      </c>
      <c r="N355" s="664">
        <v>5</v>
      </c>
      <c r="O355" s="664">
        <v>2515</v>
      </c>
      <c r="P355" s="677">
        <v>5.0603621730382295</v>
      </c>
      <c r="Q355" s="665">
        <v>503</v>
      </c>
    </row>
    <row r="356" spans="1:17" ht="14.4" customHeight="1" x14ac:dyDescent="0.3">
      <c r="A356" s="660" t="s">
        <v>5578</v>
      </c>
      <c r="B356" s="661" t="s">
        <v>5408</v>
      </c>
      <c r="C356" s="661" t="s">
        <v>5328</v>
      </c>
      <c r="D356" s="661" t="s">
        <v>5415</v>
      </c>
      <c r="E356" s="661" t="s">
        <v>5416</v>
      </c>
      <c r="F356" s="664">
        <v>7</v>
      </c>
      <c r="G356" s="664">
        <v>2450</v>
      </c>
      <c r="H356" s="664">
        <v>1</v>
      </c>
      <c r="I356" s="664">
        <v>350</v>
      </c>
      <c r="J356" s="664">
        <v>11</v>
      </c>
      <c r="K356" s="664">
        <v>3850</v>
      </c>
      <c r="L356" s="664">
        <v>1.5714285714285714</v>
      </c>
      <c r="M356" s="664">
        <v>350</v>
      </c>
      <c r="N356" s="664">
        <v>5</v>
      </c>
      <c r="O356" s="664">
        <v>1755</v>
      </c>
      <c r="P356" s="677">
        <v>0.71632653061224494</v>
      </c>
      <c r="Q356" s="665">
        <v>351</v>
      </c>
    </row>
    <row r="357" spans="1:17" ht="14.4" customHeight="1" x14ac:dyDescent="0.3">
      <c r="A357" s="660" t="s">
        <v>5578</v>
      </c>
      <c r="B357" s="661" t="s">
        <v>5408</v>
      </c>
      <c r="C357" s="661" t="s">
        <v>5328</v>
      </c>
      <c r="D357" s="661" t="s">
        <v>5419</v>
      </c>
      <c r="E357" s="661" t="s">
        <v>5420</v>
      </c>
      <c r="F357" s="664">
        <v>896</v>
      </c>
      <c r="G357" s="664">
        <v>58240</v>
      </c>
      <c r="H357" s="664">
        <v>1</v>
      </c>
      <c r="I357" s="664">
        <v>65</v>
      </c>
      <c r="J357" s="664">
        <v>783</v>
      </c>
      <c r="K357" s="664">
        <v>50895</v>
      </c>
      <c r="L357" s="664">
        <v>0.8738839285714286</v>
      </c>
      <c r="M357" s="664">
        <v>65</v>
      </c>
      <c r="N357" s="664">
        <v>778</v>
      </c>
      <c r="O357" s="664">
        <v>50570</v>
      </c>
      <c r="P357" s="677">
        <v>0.8683035714285714</v>
      </c>
      <c r="Q357" s="665">
        <v>65</v>
      </c>
    </row>
    <row r="358" spans="1:17" ht="14.4" customHeight="1" x14ac:dyDescent="0.3">
      <c r="A358" s="660" t="s">
        <v>5578</v>
      </c>
      <c r="B358" s="661" t="s">
        <v>5408</v>
      </c>
      <c r="C358" s="661" t="s">
        <v>5328</v>
      </c>
      <c r="D358" s="661" t="s">
        <v>5421</v>
      </c>
      <c r="E358" s="661" t="s">
        <v>5422</v>
      </c>
      <c r="F358" s="664"/>
      <c r="G358" s="664"/>
      <c r="H358" s="664"/>
      <c r="I358" s="664"/>
      <c r="J358" s="664">
        <v>3</v>
      </c>
      <c r="K358" s="664">
        <v>1629</v>
      </c>
      <c r="L358" s="664"/>
      <c r="M358" s="664">
        <v>543</v>
      </c>
      <c r="N358" s="664">
        <v>1</v>
      </c>
      <c r="O358" s="664">
        <v>544</v>
      </c>
      <c r="P358" s="677"/>
      <c r="Q358" s="665">
        <v>544</v>
      </c>
    </row>
    <row r="359" spans="1:17" ht="14.4" customHeight="1" x14ac:dyDescent="0.3">
      <c r="A359" s="660" t="s">
        <v>5578</v>
      </c>
      <c r="B359" s="661" t="s">
        <v>5408</v>
      </c>
      <c r="C359" s="661" t="s">
        <v>5328</v>
      </c>
      <c r="D359" s="661" t="s">
        <v>5423</v>
      </c>
      <c r="E359" s="661" t="s">
        <v>5424</v>
      </c>
      <c r="F359" s="664">
        <v>11</v>
      </c>
      <c r="G359" s="664">
        <v>6490</v>
      </c>
      <c r="H359" s="664">
        <v>1</v>
      </c>
      <c r="I359" s="664">
        <v>590</v>
      </c>
      <c r="J359" s="664">
        <v>17</v>
      </c>
      <c r="K359" s="664">
        <v>10030</v>
      </c>
      <c r="L359" s="664">
        <v>1.5454545454545454</v>
      </c>
      <c r="M359" s="664">
        <v>590</v>
      </c>
      <c r="N359" s="664">
        <v>7</v>
      </c>
      <c r="O359" s="664">
        <v>4137</v>
      </c>
      <c r="P359" s="677">
        <v>0.63744221879815099</v>
      </c>
      <c r="Q359" s="665">
        <v>591</v>
      </c>
    </row>
    <row r="360" spans="1:17" ht="14.4" customHeight="1" x14ac:dyDescent="0.3">
      <c r="A360" s="660" t="s">
        <v>5578</v>
      </c>
      <c r="B360" s="661" t="s">
        <v>5408</v>
      </c>
      <c r="C360" s="661" t="s">
        <v>5328</v>
      </c>
      <c r="D360" s="661" t="s">
        <v>5425</v>
      </c>
      <c r="E360" s="661" t="s">
        <v>5426</v>
      </c>
      <c r="F360" s="664">
        <v>9</v>
      </c>
      <c r="G360" s="664">
        <v>5535</v>
      </c>
      <c r="H360" s="664">
        <v>1</v>
      </c>
      <c r="I360" s="664">
        <v>615</v>
      </c>
      <c r="J360" s="664">
        <v>8</v>
      </c>
      <c r="K360" s="664">
        <v>4920</v>
      </c>
      <c r="L360" s="664">
        <v>0.88888888888888884</v>
      </c>
      <c r="M360" s="664">
        <v>615</v>
      </c>
      <c r="N360" s="664">
        <v>3</v>
      </c>
      <c r="O360" s="664">
        <v>1848</v>
      </c>
      <c r="P360" s="677">
        <v>0.33387533875338754</v>
      </c>
      <c r="Q360" s="665">
        <v>616</v>
      </c>
    </row>
    <row r="361" spans="1:17" ht="14.4" customHeight="1" x14ac:dyDescent="0.3">
      <c r="A361" s="660" t="s">
        <v>5578</v>
      </c>
      <c r="B361" s="661" t="s">
        <v>5408</v>
      </c>
      <c r="C361" s="661" t="s">
        <v>5328</v>
      </c>
      <c r="D361" s="661" t="s">
        <v>5427</v>
      </c>
      <c r="E361" s="661" t="s">
        <v>5428</v>
      </c>
      <c r="F361" s="664"/>
      <c r="G361" s="664"/>
      <c r="H361" s="664"/>
      <c r="I361" s="664"/>
      <c r="J361" s="664">
        <v>2</v>
      </c>
      <c r="K361" s="664">
        <v>298</v>
      </c>
      <c r="L361" s="664"/>
      <c r="M361" s="664">
        <v>149</v>
      </c>
      <c r="N361" s="664">
        <v>1</v>
      </c>
      <c r="O361" s="664">
        <v>150</v>
      </c>
      <c r="P361" s="677"/>
      <c r="Q361" s="665">
        <v>150</v>
      </c>
    </row>
    <row r="362" spans="1:17" ht="14.4" customHeight="1" x14ac:dyDescent="0.3">
      <c r="A362" s="660" t="s">
        <v>5578</v>
      </c>
      <c r="B362" s="661" t="s">
        <v>5408</v>
      </c>
      <c r="C362" s="661" t="s">
        <v>5328</v>
      </c>
      <c r="D362" s="661" t="s">
        <v>5431</v>
      </c>
      <c r="E362" s="661" t="s">
        <v>5432</v>
      </c>
      <c r="F362" s="664">
        <v>19</v>
      </c>
      <c r="G362" s="664">
        <v>437</v>
      </c>
      <c r="H362" s="664">
        <v>1</v>
      </c>
      <c r="I362" s="664">
        <v>23</v>
      </c>
      <c r="J362" s="664">
        <v>21</v>
      </c>
      <c r="K362" s="664">
        <v>483</v>
      </c>
      <c r="L362" s="664">
        <v>1.1052631578947369</v>
      </c>
      <c r="M362" s="664">
        <v>23</v>
      </c>
      <c r="N362" s="664">
        <v>17</v>
      </c>
      <c r="O362" s="664">
        <v>408</v>
      </c>
      <c r="P362" s="677">
        <v>0.93363844393592677</v>
      </c>
      <c r="Q362" s="665">
        <v>24</v>
      </c>
    </row>
    <row r="363" spans="1:17" ht="14.4" customHeight="1" x14ac:dyDescent="0.3">
      <c r="A363" s="660" t="s">
        <v>5578</v>
      </c>
      <c r="B363" s="661" t="s">
        <v>5408</v>
      </c>
      <c r="C363" s="661" t="s">
        <v>5328</v>
      </c>
      <c r="D363" s="661" t="s">
        <v>5435</v>
      </c>
      <c r="E363" s="661" t="s">
        <v>5436</v>
      </c>
      <c r="F363" s="664">
        <v>3</v>
      </c>
      <c r="G363" s="664">
        <v>162</v>
      </c>
      <c r="H363" s="664">
        <v>1</v>
      </c>
      <c r="I363" s="664">
        <v>54</v>
      </c>
      <c r="J363" s="664">
        <v>3</v>
      </c>
      <c r="K363" s="664">
        <v>162</v>
      </c>
      <c r="L363" s="664">
        <v>1</v>
      </c>
      <c r="M363" s="664">
        <v>54</v>
      </c>
      <c r="N363" s="664"/>
      <c r="O363" s="664"/>
      <c r="P363" s="677"/>
      <c r="Q363" s="665"/>
    </row>
    <row r="364" spans="1:17" ht="14.4" customHeight="1" x14ac:dyDescent="0.3">
      <c r="A364" s="660" t="s">
        <v>5578</v>
      </c>
      <c r="B364" s="661" t="s">
        <v>5408</v>
      </c>
      <c r="C364" s="661" t="s">
        <v>5328</v>
      </c>
      <c r="D364" s="661" t="s">
        <v>5437</v>
      </c>
      <c r="E364" s="661" t="s">
        <v>5438</v>
      </c>
      <c r="F364" s="664">
        <v>280</v>
      </c>
      <c r="G364" s="664">
        <v>21560</v>
      </c>
      <c r="H364" s="664">
        <v>1</v>
      </c>
      <c r="I364" s="664">
        <v>77</v>
      </c>
      <c r="J364" s="664">
        <v>244</v>
      </c>
      <c r="K364" s="664">
        <v>18788</v>
      </c>
      <c r="L364" s="664">
        <v>0.87142857142857144</v>
      </c>
      <c r="M364" s="664">
        <v>77</v>
      </c>
      <c r="N364" s="664">
        <v>223</v>
      </c>
      <c r="O364" s="664">
        <v>17171</v>
      </c>
      <c r="P364" s="677">
        <v>0.79642857142857137</v>
      </c>
      <c r="Q364" s="665">
        <v>77</v>
      </c>
    </row>
    <row r="365" spans="1:17" ht="14.4" customHeight="1" x14ac:dyDescent="0.3">
      <c r="A365" s="660" t="s">
        <v>5578</v>
      </c>
      <c r="B365" s="661" t="s">
        <v>5408</v>
      </c>
      <c r="C365" s="661" t="s">
        <v>5328</v>
      </c>
      <c r="D365" s="661" t="s">
        <v>5441</v>
      </c>
      <c r="E365" s="661" t="s">
        <v>5442</v>
      </c>
      <c r="F365" s="664">
        <v>330</v>
      </c>
      <c r="G365" s="664">
        <v>7260</v>
      </c>
      <c r="H365" s="664">
        <v>1</v>
      </c>
      <c r="I365" s="664">
        <v>22</v>
      </c>
      <c r="J365" s="664">
        <v>341</v>
      </c>
      <c r="K365" s="664">
        <v>7502</v>
      </c>
      <c r="L365" s="664">
        <v>1.0333333333333334</v>
      </c>
      <c r="M365" s="664">
        <v>22</v>
      </c>
      <c r="N365" s="664">
        <v>289</v>
      </c>
      <c r="O365" s="664">
        <v>6647</v>
      </c>
      <c r="P365" s="677">
        <v>0.91556473829201102</v>
      </c>
      <c r="Q365" s="665">
        <v>23</v>
      </c>
    </row>
    <row r="366" spans="1:17" ht="14.4" customHeight="1" x14ac:dyDescent="0.3">
      <c r="A366" s="660" t="s">
        <v>5578</v>
      </c>
      <c r="B366" s="661" t="s">
        <v>5408</v>
      </c>
      <c r="C366" s="661" t="s">
        <v>5328</v>
      </c>
      <c r="D366" s="661" t="s">
        <v>5443</v>
      </c>
      <c r="E366" s="661" t="s">
        <v>5444</v>
      </c>
      <c r="F366" s="664">
        <v>8</v>
      </c>
      <c r="G366" s="664">
        <v>768</v>
      </c>
      <c r="H366" s="664">
        <v>1</v>
      </c>
      <c r="I366" s="664">
        <v>96</v>
      </c>
      <c r="J366" s="664"/>
      <c r="K366" s="664"/>
      <c r="L366" s="664"/>
      <c r="M366" s="664"/>
      <c r="N366" s="664">
        <v>2</v>
      </c>
      <c r="O366" s="664">
        <v>196</v>
      </c>
      <c r="P366" s="677">
        <v>0.25520833333333331</v>
      </c>
      <c r="Q366" s="665">
        <v>98</v>
      </c>
    </row>
    <row r="367" spans="1:17" ht="14.4" customHeight="1" x14ac:dyDescent="0.3">
      <c r="A367" s="660" t="s">
        <v>5578</v>
      </c>
      <c r="B367" s="661" t="s">
        <v>5408</v>
      </c>
      <c r="C367" s="661" t="s">
        <v>5328</v>
      </c>
      <c r="D367" s="661" t="s">
        <v>5447</v>
      </c>
      <c r="E367" s="661" t="s">
        <v>5448</v>
      </c>
      <c r="F367" s="664"/>
      <c r="G367" s="664"/>
      <c r="H367" s="664"/>
      <c r="I367" s="664"/>
      <c r="J367" s="664"/>
      <c r="K367" s="664"/>
      <c r="L367" s="664"/>
      <c r="M367" s="664"/>
      <c r="N367" s="664">
        <v>1</v>
      </c>
      <c r="O367" s="664">
        <v>406</v>
      </c>
      <c r="P367" s="677"/>
      <c r="Q367" s="665">
        <v>406</v>
      </c>
    </row>
    <row r="368" spans="1:17" ht="14.4" customHeight="1" x14ac:dyDescent="0.3">
      <c r="A368" s="660" t="s">
        <v>5578</v>
      </c>
      <c r="B368" s="661" t="s">
        <v>5408</v>
      </c>
      <c r="C368" s="661" t="s">
        <v>5328</v>
      </c>
      <c r="D368" s="661" t="s">
        <v>5449</v>
      </c>
      <c r="E368" s="661" t="s">
        <v>5450</v>
      </c>
      <c r="F368" s="664">
        <v>1</v>
      </c>
      <c r="G368" s="664">
        <v>627</v>
      </c>
      <c r="H368" s="664">
        <v>1</v>
      </c>
      <c r="I368" s="664">
        <v>627</v>
      </c>
      <c r="J368" s="664">
        <v>1</v>
      </c>
      <c r="K368" s="664">
        <v>627</v>
      </c>
      <c r="L368" s="664">
        <v>1</v>
      </c>
      <c r="M368" s="664">
        <v>627</v>
      </c>
      <c r="N368" s="664"/>
      <c r="O368" s="664"/>
      <c r="P368" s="677"/>
      <c r="Q368" s="665"/>
    </row>
    <row r="369" spans="1:17" ht="14.4" customHeight="1" x14ac:dyDescent="0.3">
      <c r="A369" s="660" t="s">
        <v>5578</v>
      </c>
      <c r="B369" s="661" t="s">
        <v>5408</v>
      </c>
      <c r="C369" s="661" t="s">
        <v>5328</v>
      </c>
      <c r="D369" s="661" t="s">
        <v>5451</v>
      </c>
      <c r="E369" s="661" t="s">
        <v>5452</v>
      </c>
      <c r="F369" s="664">
        <v>57</v>
      </c>
      <c r="G369" s="664">
        <v>11913</v>
      </c>
      <c r="H369" s="664">
        <v>1</v>
      </c>
      <c r="I369" s="664">
        <v>209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5578</v>
      </c>
      <c r="B370" s="661" t="s">
        <v>5408</v>
      </c>
      <c r="C370" s="661" t="s">
        <v>5328</v>
      </c>
      <c r="D370" s="661" t="s">
        <v>5453</v>
      </c>
      <c r="E370" s="661" t="s">
        <v>5454</v>
      </c>
      <c r="F370" s="664">
        <v>89</v>
      </c>
      <c r="G370" s="664">
        <v>5874</v>
      </c>
      <c r="H370" s="664">
        <v>1</v>
      </c>
      <c r="I370" s="664">
        <v>66</v>
      </c>
      <c r="J370" s="664">
        <v>61</v>
      </c>
      <c r="K370" s="664">
        <v>4026</v>
      </c>
      <c r="L370" s="664">
        <v>0.6853932584269663</v>
      </c>
      <c r="M370" s="664">
        <v>66</v>
      </c>
      <c r="N370" s="664">
        <v>67</v>
      </c>
      <c r="O370" s="664">
        <v>4422</v>
      </c>
      <c r="P370" s="677">
        <v>0.7528089887640449</v>
      </c>
      <c r="Q370" s="665">
        <v>66</v>
      </c>
    </row>
    <row r="371" spans="1:17" ht="14.4" customHeight="1" x14ac:dyDescent="0.3">
      <c r="A371" s="660" t="s">
        <v>5578</v>
      </c>
      <c r="B371" s="661" t="s">
        <v>5408</v>
      </c>
      <c r="C371" s="661" t="s">
        <v>5328</v>
      </c>
      <c r="D371" s="661" t="s">
        <v>5455</v>
      </c>
      <c r="E371" s="661" t="s">
        <v>5456</v>
      </c>
      <c r="F371" s="664">
        <v>317</v>
      </c>
      <c r="G371" s="664">
        <v>5072</v>
      </c>
      <c r="H371" s="664">
        <v>1</v>
      </c>
      <c r="I371" s="664">
        <v>16</v>
      </c>
      <c r="J371" s="664">
        <v>281</v>
      </c>
      <c r="K371" s="664">
        <v>4496</v>
      </c>
      <c r="L371" s="664">
        <v>0.88643533123028395</v>
      </c>
      <c r="M371" s="664">
        <v>16</v>
      </c>
      <c r="N371" s="664">
        <v>242</v>
      </c>
      <c r="O371" s="664">
        <v>3872</v>
      </c>
      <c r="P371" s="677">
        <v>0.76340694006309151</v>
      </c>
      <c r="Q371" s="665">
        <v>16</v>
      </c>
    </row>
    <row r="372" spans="1:17" ht="14.4" customHeight="1" x14ac:dyDescent="0.3">
      <c r="A372" s="660" t="s">
        <v>5578</v>
      </c>
      <c r="B372" s="661" t="s">
        <v>5408</v>
      </c>
      <c r="C372" s="661" t="s">
        <v>5328</v>
      </c>
      <c r="D372" s="661" t="s">
        <v>5459</v>
      </c>
      <c r="E372" s="661" t="s">
        <v>5460</v>
      </c>
      <c r="F372" s="664">
        <v>20</v>
      </c>
      <c r="G372" s="664">
        <v>6960</v>
      </c>
      <c r="H372" s="664">
        <v>1</v>
      </c>
      <c r="I372" s="664">
        <v>348</v>
      </c>
      <c r="J372" s="664">
        <v>97</v>
      </c>
      <c r="K372" s="664">
        <v>33756</v>
      </c>
      <c r="L372" s="664">
        <v>4.8499999999999996</v>
      </c>
      <c r="M372" s="664">
        <v>348</v>
      </c>
      <c r="N372" s="664">
        <v>188</v>
      </c>
      <c r="O372" s="664">
        <v>65612</v>
      </c>
      <c r="P372" s="677">
        <v>9.4270114942528735</v>
      </c>
      <c r="Q372" s="665">
        <v>349</v>
      </c>
    </row>
    <row r="373" spans="1:17" ht="14.4" customHeight="1" x14ac:dyDescent="0.3">
      <c r="A373" s="660" t="s">
        <v>5578</v>
      </c>
      <c r="B373" s="661" t="s">
        <v>5408</v>
      </c>
      <c r="C373" s="661" t="s">
        <v>5328</v>
      </c>
      <c r="D373" s="661" t="s">
        <v>5461</v>
      </c>
      <c r="E373" s="661" t="s">
        <v>5462</v>
      </c>
      <c r="F373" s="664">
        <v>298</v>
      </c>
      <c r="G373" s="664">
        <v>7152</v>
      </c>
      <c r="H373" s="664">
        <v>1</v>
      </c>
      <c r="I373" s="664">
        <v>24</v>
      </c>
      <c r="J373" s="664">
        <v>304</v>
      </c>
      <c r="K373" s="664">
        <v>7296</v>
      </c>
      <c r="L373" s="664">
        <v>1.0201342281879195</v>
      </c>
      <c r="M373" s="664">
        <v>24</v>
      </c>
      <c r="N373" s="664">
        <v>267</v>
      </c>
      <c r="O373" s="664">
        <v>6408</v>
      </c>
      <c r="P373" s="677">
        <v>0.89597315436241609</v>
      </c>
      <c r="Q373" s="665">
        <v>24</v>
      </c>
    </row>
    <row r="374" spans="1:17" ht="14.4" customHeight="1" x14ac:dyDescent="0.3">
      <c r="A374" s="660" t="s">
        <v>5578</v>
      </c>
      <c r="B374" s="661" t="s">
        <v>5408</v>
      </c>
      <c r="C374" s="661" t="s">
        <v>5328</v>
      </c>
      <c r="D374" s="661" t="s">
        <v>5463</v>
      </c>
      <c r="E374" s="661" t="s">
        <v>5464</v>
      </c>
      <c r="F374" s="664">
        <v>4</v>
      </c>
      <c r="G374" s="664">
        <v>2952</v>
      </c>
      <c r="H374" s="664">
        <v>1</v>
      </c>
      <c r="I374" s="664">
        <v>738</v>
      </c>
      <c r="J374" s="664">
        <v>3</v>
      </c>
      <c r="K374" s="664">
        <v>2214</v>
      </c>
      <c r="L374" s="664">
        <v>0.75</v>
      </c>
      <c r="M374" s="664">
        <v>738</v>
      </c>
      <c r="N374" s="664">
        <v>2</v>
      </c>
      <c r="O374" s="664">
        <v>1478</v>
      </c>
      <c r="P374" s="677">
        <v>0.50067750677506773</v>
      </c>
      <c r="Q374" s="665">
        <v>739</v>
      </c>
    </row>
    <row r="375" spans="1:17" ht="14.4" customHeight="1" x14ac:dyDescent="0.3">
      <c r="A375" s="660" t="s">
        <v>5578</v>
      </c>
      <c r="B375" s="661" t="s">
        <v>5408</v>
      </c>
      <c r="C375" s="661" t="s">
        <v>5328</v>
      </c>
      <c r="D375" s="661" t="s">
        <v>5465</v>
      </c>
      <c r="E375" s="661" t="s">
        <v>5466</v>
      </c>
      <c r="F375" s="664">
        <v>66</v>
      </c>
      <c r="G375" s="664">
        <v>11880</v>
      </c>
      <c r="H375" s="664">
        <v>1</v>
      </c>
      <c r="I375" s="664">
        <v>180</v>
      </c>
      <c r="J375" s="664">
        <v>94</v>
      </c>
      <c r="K375" s="664">
        <v>16920</v>
      </c>
      <c r="L375" s="664">
        <v>1.4242424242424243</v>
      </c>
      <c r="M375" s="664">
        <v>180</v>
      </c>
      <c r="N375" s="664">
        <v>65</v>
      </c>
      <c r="O375" s="664">
        <v>11700</v>
      </c>
      <c r="P375" s="677">
        <v>0.98484848484848486</v>
      </c>
      <c r="Q375" s="665">
        <v>180</v>
      </c>
    </row>
    <row r="376" spans="1:17" ht="14.4" customHeight="1" x14ac:dyDescent="0.3">
      <c r="A376" s="660" t="s">
        <v>5578</v>
      </c>
      <c r="B376" s="661" t="s">
        <v>5408</v>
      </c>
      <c r="C376" s="661" t="s">
        <v>5328</v>
      </c>
      <c r="D376" s="661" t="s">
        <v>5471</v>
      </c>
      <c r="E376" s="661" t="s">
        <v>5472</v>
      </c>
      <c r="F376" s="664">
        <v>24</v>
      </c>
      <c r="G376" s="664">
        <v>6072</v>
      </c>
      <c r="H376" s="664">
        <v>1</v>
      </c>
      <c r="I376" s="664">
        <v>253</v>
      </c>
      <c r="J376" s="664">
        <v>78</v>
      </c>
      <c r="K376" s="664">
        <v>19734</v>
      </c>
      <c r="L376" s="664">
        <v>3.25</v>
      </c>
      <c r="M376" s="664">
        <v>253</v>
      </c>
      <c r="N376" s="664">
        <v>89</v>
      </c>
      <c r="O376" s="664">
        <v>22517</v>
      </c>
      <c r="P376" s="677">
        <v>3.7083333333333335</v>
      </c>
      <c r="Q376" s="665">
        <v>253</v>
      </c>
    </row>
    <row r="377" spans="1:17" ht="14.4" customHeight="1" x14ac:dyDescent="0.3">
      <c r="A377" s="660" t="s">
        <v>5578</v>
      </c>
      <c r="B377" s="661" t="s">
        <v>5408</v>
      </c>
      <c r="C377" s="661" t="s">
        <v>5328</v>
      </c>
      <c r="D377" s="661" t="s">
        <v>5473</v>
      </c>
      <c r="E377" s="661" t="s">
        <v>5474</v>
      </c>
      <c r="F377" s="664">
        <v>4</v>
      </c>
      <c r="G377" s="664">
        <v>1056</v>
      </c>
      <c r="H377" s="664">
        <v>1</v>
      </c>
      <c r="I377" s="664">
        <v>264</v>
      </c>
      <c r="J377" s="664">
        <v>3</v>
      </c>
      <c r="K377" s="664">
        <v>792</v>
      </c>
      <c r="L377" s="664">
        <v>0.75</v>
      </c>
      <c r="M377" s="664">
        <v>264</v>
      </c>
      <c r="N377" s="664">
        <v>2</v>
      </c>
      <c r="O377" s="664">
        <v>530</v>
      </c>
      <c r="P377" s="677">
        <v>0.50189393939393945</v>
      </c>
      <c r="Q377" s="665">
        <v>265</v>
      </c>
    </row>
    <row r="378" spans="1:17" ht="14.4" customHeight="1" x14ac:dyDescent="0.3">
      <c r="A378" s="660" t="s">
        <v>5578</v>
      </c>
      <c r="B378" s="661" t="s">
        <v>5408</v>
      </c>
      <c r="C378" s="661" t="s">
        <v>5328</v>
      </c>
      <c r="D378" s="661" t="s">
        <v>5475</v>
      </c>
      <c r="E378" s="661" t="s">
        <v>5476</v>
      </c>
      <c r="F378" s="664">
        <v>8</v>
      </c>
      <c r="G378" s="664">
        <v>1512</v>
      </c>
      <c r="H378" s="664">
        <v>1</v>
      </c>
      <c r="I378" s="664">
        <v>189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5578</v>
      </c>
      <c r="B379" s="661" t="s">
        <v>5408</v>
      </c>
      <c r="C379" s="661" t="s">
        <v>5328</v>
      </c>
      <c r="D379" s="661" t="s">
        <v>5479</v>
      </c>
      <c r="E379" s="661" t="s">
        <v>5480</v>
      </c>
      <c r="F379" s="664">
        <v>69</v>
      </c>
      <c r="G379" s="664">
        <v>14904</v>
      </c>
      <c r="H379" s="664">
        <v>1</v>
      </c>
      <c r="I379" s="664">
        <v>216</v>
      </c>
      <c r="J379" s="664">
        <v>49</v>
      </c>
      <c r="K379" s="664">
        <v>10584</v>
      </c>
      <c r="L379" s="664">
        <v>0.71014492753623193</v>
      </c>
      <c r="M379" s="664">
        <v>216</v>
      </c>
      <c r="N379" s="664">
        <v>88</v>
      </c>
      <c r="O379" s="664">
        <v>19008</v>
      </c>
      <c r="P379" s="677">
        <v>1.2753623188405796</v>
      </c>
      <c r="Q379" s="665">
        <v>216</v>
      </c>
    </row>
    <row r="380" spans="1:17" ht="14.4" customHeight="1" x14ac:dyDescent="0.3">
      <c r="A380" s="660" t="s">
        <v>5578</v>
      </c>
      <c r="B380" s="661" t="s">
        <v>5408</v>
      </c>
      <c r="C380" s="661" t="s">
        <v>5328</v>
      </c>
      <c r="D380" s="661" t="s">
        <v>5481</v>
      </c>
      <c r="E380" s="661" t="s">
        <v>5482</v>
      </c>
      <c r="F380" s="664">
        <v>7</v>
      </c>
      <c r="G380" s="664">
        <v>245</v>
      </c>
      <c r="H380" s="664">
        <v>1</v>
      </c>
      <c r="I380" s="664">
        <v>35</v>
      </c>
      <c r="J380" s="664"/>
      <c r="K380" s="664"/>
      <c r="L380" s="664"/>
      <c r="M380" s="664"/>
      <c r="N380" s="664">
        <v>1</v>
      </c>
      <c r="O380" s="664">
        <v>36</v>
      </c>
      <c r="P380" s="677">
        <v>0.14693877551020409</v>
      </c>
      <c r="Q380" s="665">
        <v>36</v>
      </c>
    </row>
    <row r="381" spans="1:17" ht="14.4" customHeight="1" x14ac:dyDescent="0.3">
      <c r="A381" s="660" t="s">
        <v>5578</v>
      </c>
      <c r="B381" s="661" t="s">
        <v>5408</v>
      </c>
      <c r="C381" s="661" t="s">
        <v>5328</v>
      </c>
      <c r="D381" s="661" t="s">
        <v>5483</v>
      </c>
      <c r="E381" s="661" t="s">
        <v>5484</v>
      </c>
      <c r="F381" s="664">
        <v>9</v>
      </c>
      <c r="G381" s="664">
        <v>5310</v>
      </c>
      <c r="H381" s="664">
        <v>1</v>
      </c>
      <c r="I381" s="664">
        <v>590</v>
      </c>
      <c r="J381" s="664">
        <v>8</v>
      </c>
      <c r="K381" s="664">
        <v>4720</v>
      </c>
      <c r="L381" s="664">
        <v>0.88888888888888884</v>
      </c>
      <c r="M381" s="664">
        <v>590</v>
      </c>
      <c r="N381" s="664">
        <v>3</v>
      </c>
      <c r="O381" s="664">
        <v>1773</v>
      </c>
      <c r="P381" s="677">
        <v>0.33389830508474577</v>
      </c>
      <c r="Q381" s="665">
        <v>591</v>
      </c>
    </row>
    <row r="382" spans="1:17" ht="14.4" customHeight="1" x14ac:dyDescent="0.3">
      <c r="A382" s="660" t="s">
        <v>5578</v>
      </c>
      <c r="B382" s="661" t="s">
        <v>5408</v>
      </c>
      <c r="C382" s="661" t="s">
        <v>5328</v>
      </c>
      <c r="D382" s="661" t="s">
        <v>5485</v>
      </c>
      <c r="E382" s="661" t="s">
        <v>5486</v>
      </c>
      <c r="F382" s="664">
        <v>11</v>
      </c>
      <c r="G382" s="664">
        <v>550</v>
      </c>
      <c r="H382" s="664">
        <v>1</v>
      </c>
      <c r="I382" s="664">
        <v>50</v>
      </c>
      <c r="J382" s="664">
        <v>3</v>
      </c>
      <c r="K382" s="664">
        <v>150</v>
      </c>
      <c r="L382" s="664">
        <v>0.27272727272727271</v>
      </c>
      <c r="M382" s="664">
        <v>50</v>
      </c>
      <c r="N382" s="664">
        <v>4</v>
      </c>
      <c r="O382" s="664">
        <v>200</v>
      </c>
      <c r="P382" s="677">
        <v>0.36363636363636365</v>
      </c>
      <c r="Q382" s="665">
        <v>50</v>
      </c>
    </row>
    <row r="383" spans="1:17" ht="14.4" customHeight="1" x14ac:dyDescent="0.3">
      <c r="A383" s="660" t="s">
        <v>5578</v>
      </c>
      <c r="B383" s="661" t="s">
        <v>5408</v>
      </c>
      <c r="C383" s="661" t="s">
        <v>5328</v>
      </c>
      <c r="D383" s="661" t="s">
        <v>5487</v>
      </c>
      <c r="E383" s="661" t="s">
        <v>5488</v>
      </c>
      <c r="F383" s="664">
        <v>4</v>
      </c>
      <c r="G383" s="664">
        <v>2180</v>
      </c>
      <c r="H383" s="664">
        <v>1</v>
      </c>
      <c r="I383" s="664">
        <v>545</v>
      </c>
      <c r="J383" s="664">
        <v>6</v>
      </c>
      <c r="K383" s="664">
        <v>3270</v>
      </c>
      <c r="L383" s="664">
        <v>1.5</v>
      </c>
      <c r="M383" s="664">
        <v>545</v>
      </c>
      <c r="N383" s="664">
        <v>3</v>
      </c>
      <c r="O383" s="664">
        <v>1638</v>
      </c>
      <c r="P383" s="677">
        <v>0.75137614678899078</v>
      </c>
      <c r="Q383" s="665">
        <v>546</v>
      </c>
    </row>
    <row r="384" spans="1:17" ht="14.4" customHeight="1" x14ac:dyDescent="0.3">
      <c r="A384" s="660" t="s">
        <v>5578</v>
      </c>
      <c r="B384" s="661" t="s">
        <v>5408</v>
      </c>
      <c r="C384" s="661" t="s">
        <v>5328</v>
      </c>
      <c r="D384" s="661" t="s">
        <v>5489</v>
      </c>
      <c r="E384" s="661" t="s">
        <v>5490</v>
      </c>
      <c r="F384" s="664">
        <v>9</v>
      </c>
      <c r="G384" s="664">
        <v>4311</v>
      </c>
      <c r="H384" s="664">
        <v>1</v>
      </c>
      <c r="I384" s="664">
        <v>479</v>
      </c>
      <c r="J384" s="664">
        <v>10</v>
      </c>
      <c r="K384" s="664">
        <v>4790</v>
      </c>
      <c r="L384" s="664">
        <v>1.1111111111111112</v>
      </c>
      <c r="M384" s="664">
        <v>479</v>
      </c>
      <c r="N384" s="664">
        <v>8</v>
      </c>
      <c r="O384" s="664">
        <v>3880</v>
      </c>
      <c r="P384" s="677">
        <v>0.90002319647413598</v>
      </c>
      <c r="Q384" s="665">
        <v>485</v>
      </c>
    </row>
    <row r="385" spans="1:17" ht="14.4" customHeight="1" x14ac:dyDescent="0.3">
      <c r="A385" s="660" t="s">
        <v>5578</v>
      </c>
      <c r="B385" s="661" t="s">
        <v>5408</v>
      </c>
      <c r="C385" s="661" t="s">
        <v>5328</v>
      </c>
      <c r="D385" s="661" t="s">
        <v>5491</v>
      </c>
      <c r="E385" s="661" t="s">
        <v>5492</v>
      </c>
      <c r="F385" s="664">
        <v>4</v>
      </c>
      <c r="G385" s="664">
        <v>2936</v>
      </c>
      <c r="H385" s="664">
        <v>1</v>
      </c>
      <c r="I385" s="664">
        <v>734</v>
      </c>
      <c r="J385" s="664">
        <v>3</v>
      </c>
      <c r="K385" s="664">
        <v>2202</v>
      </c>
      <c r="L385" s="664">
        <v>0.75</v>
      </c>
      <c r="M385" s="664">
        <v>734</v>
      </c>
      <c r="N385" s="664">
        <v>3</v>
      </c>
      <c r="O385" s="664">
        <v>2205</v>
      </c>
      <c r="P385" s="677">
        <v>0.75102179836512262</v>
      </c>
      <c r="Q385" s="665">
        <v>735</v>
      </c>
    </row>
    <row r="386" spans="1:17" ht="14.4" customHeight="1" x14ac:dyDescent="0.3">
      <c r="A386" s="660" t="s">
        <v>5578</v>
      </c>
      <c r="B386" s="661" t="s">
        <v>5408</v>
      </c>
      <c r="C386" s="661" t="s">
        <v>5328</v>
      </c>
      <c r="D386" s="661" t="s">
        <v>5493</v>
      </c>
      <c r="E386" s="661" t="s">
        <v>5494</v>
      </c>
      <c r="F386" s="664">
        <v>2</v>
      </c>
      <c r="G386" s="664">
        <v>652</v>
      </c>
      <c r="H386" s="664">
        <v>1</v>
      </c>
      <c r="I386" s="664">
        <v>326</v>
      </c>
      <c r="J386" s="664">
        <v>2</v>
      </c>
      <c r="K386" s="664">
        <v>652</v>
      </c>
      <c r="L386" s="664">
        <v>1</v>
      </c>
      <c r="M386" s="664">
        <v>326</v>
      </c>
      <c r="N386" s="664"/>
      <c r="O386" s="664"/>
      <c r="P386" s="677"/>
      <c r="Q386" s="665"/>
    </row>
    <row r="387" spans="1:17" ht="14.4" customHeight="1" x14ac:dyDescent="0.3">
      <c r="A387" s="660" t="s">
        <v>5578</v>
      </c>
      <c r="B387" s="661" t="s">
        <v>5408</v>
      </c>
      <c r="C387" s="661" t="s">
        <v>5328</v>
      </c>
      <c r="D387" s="661" t="s">
        <v>5495</v>
      </c>
      <c r="E387" s="661" t="s">
        <v>5496</v>
      </c>
      <c r="F387" s="664">
        <v>4</v>
      </c>
      <c r="G387" s="664">
        <v>1376</v>
      </c>
      <c r="H387" s="664">
        <v>1</v>
      </c>
      <c r="I387" s="664">
        <v>344</v>
      </c>
      <c r="J387" s="664">
        <v>3</v>
      </c>
      <c r="K387" s="664">
        <v>1032</v>
      </c>
      <c r="L387" s="664">
        <v>0.75</v>
      </c>
      <c r="M387" s="664">
        <v>344</v>
      </c>
      <c r="N387" s="664">
        <v>2</v>
      </c>
      <c r="O387" s="664">
        <v>690</v>
      </c>
      <c r="P387" s="677">
        <v>0.50145348837209303</v>
      </c>
      <c r="Q387" s="665">
        <v>345</v>
      </c>
    </row>
    <row r="388" spans="1:17" ht="14.4" customHeight="1" x14ac:dyDescent="0.3">
      <c r="A388" s="660" t="s">
        <v>5578</v>
      </c>
      <c r="B388" s="661" t="s">
        <v>5408</v>
      </c>
      <c r="C388" s="661" t="s">
        <v>5328</v>
      </c>
      <c r="D388" s="661" t="s">
        <v>5497</v>
      </c>
      <c r="E388" s="661" t="s">
        <v>5498</v>
      </c>
      <c r="F388" s="664">
        <v>5</v>
      </c>
      <c r="G388" s="664">
        <v>3755</v>
      </c>
      <c r="H388" s="664">
        <v>1</v>
      </c>
      <c r="I388" s="664">
        <v>751</v>
      </c>
      <c r="J388" s="664">
        <v>5</v>
      </c>
      <c r="K388" s="664">
        <v>3755</v>
      </c>
      <c r="L388" s="664">
        <v>1</v>
      </c>
      <c r="M388" s="664">
        <v>751</v>
      </c>
      <c r="N388" s="664">
        <v>1</v>
      </c>
      <c r="O388" s="664">
        <v>752</v>
      </c>
      <c r="P388" s="677">
        <v>0.20026631158455394</v>
      </c>
      <c r="Q388" s="665">
        <v>752</v>
      </c>
    </row>
    <row r="389" spans="1:17" ht="14.4" customHeight="1" x14ac:dyDescent="0.3">
      <c r="A389" s="660" t="s">
        <v>5578</v>
      </c>
      <c r="B389" s="661" t="s">
        <v>5408</v>
      </c>
      <c r="C389" s="661" t="s">
        <v>5328</v>
      </c>
      <c r="D389" s="661" t="s">
        <v>5499</v>
      </c>
      <c r="E389" s="661" t="s">
        <v>5500</v>
      </c>
      <c r="F389" s="664"/>
      <c r="G389" s="664"/>
      <c r="H389" s="664"/>
      <c r="I389" s="664"/>
      <c r="J389" s="664">
        <v>5</v>
      </c>
      <c r="K389" s="664">
        <v>1150</v>
      </c>
      <c r="L389" s="664"/>
      <c r="M389" s="664">
        <v>230</v>
      </c>
      <c r="N389" s="664">
        <v>1</v>
      </c>
      <c r="O389" s="664">
        <v>231</v>
      </c>
      <c r="P389" s="677"/>
      <c r="Q389" s="665">
        <v>231</v>
      </c>
    </row>
    <row r="390" spans="1:17" ht="14.4" customHeight="1" x14ac:dyDescent="0.3">
      <c r="A390" s="660" t="s">
        <v>5578</v>
      </c>
      <c r="B390" s="661" t="s">
        <v>5408</v>
      </c>
      <c r="C390" s="661" t="s">
        <v>5328</v>
      </c>
      <c r="D390" s="661" t="s">
        <v>5503</v>
      </c>
      <c r="E390" s="661" t="s">
        <v>5504</v>
      </c>
      <c r="F390" s="664"/>
      <c r="G390" s="664"/>
      <c r="H390" s="664"/>
      <c r="I390" s="664"/>
      <c r="J390" s="664">
        <v>2</v>
      </c>
      <c r="K390" s="664">
        <v>458</v>
      </c>
      <c r="L390" s="664"/>
      <c r="M390" s="664">
        <v>229</v>
      </c>
      <c r="N390" s="664">
        <v>1</v>
      </c>
      <c r="O390" s="664">
        <v>230</v>
      </c>
      <c r="P390" s="677"/>
      <c r="Q390" s="665">
        <v>230</v>
      </c>
    </row>
    <row r="391" spans="1:17" ht="14.4" customHeight="1" x14ac:dyDescent="0.3">
      <c r="A391" s="660" t="s">
        <v>5578</v>
      </c>
      <c r="B391" s="661" t="s">
        <v>5408</v>
      </c>
      <c r="C391" s="661" t="s">
        <v>5328</v>
      </c>
      <c r="D391" s="661" t="s">
        <v>5505</v>
      </c>
      <c r="E391" s="661" t="s">
        <v>5506</v>
      </c>
      <c r="F391" s="664"/>
      <c r="G391" s="664"/>
      <c r="H391" s="664"/>
      <c r="I391" s="664"/>
      <c r="J391" s="664">
        <v>1</v>
      </c>
      <c r="K391" s="664">
        <v>406</v>
      </c>
      <c r="L391" s="664"/>
      <c r="M391" s="664">
        <v>406</v>
      </c>
      <c r="N391" s="664">
        <v>3</v>
      </c>
      <c r="O391" s="664">
        <v>1221</v>
      </c>
      <c r="P391" s="677"/>
      <c r="Q391" s="665">
        <v>407</v>
      </c>
    </row>
    <row r="392" spans="1:17" ht="14.4" customHeight="1" x14ac:dyDescent="0.3">
      <c r="A392" s="660" t="s">
        <v>5578</v>
      </c>
      <c r="B392" s="661" t="s">
        <v>5408</v>
      </c>
      <c r="C392" s="661" t="s">
        <v>5328</v>
      </c>
      <c r="D392" s="661" t="s">
        <v>5507</v>
      </c>
      <c r="E392" s="661" t="s">
        <v>5508</v>
      </c>
      <c r="F392" s="664"/>
      <c r="G392" s="664"/>
      <c r="H392" s="664"/>
      <c r="I392" s="664"/>
      <c r="J392" s="664">
        <v>5</v>
      </c>
      <c r="K392" s="664">
        <v>3250</v>
      </c>
      <c r="L392" s="664"/>
      <c r="M392" s="664">
        <v>650</v>
      </c>
      <c r="N392" s="664">
        <v>1</v>
      </c>
      <c r="O392" s="664">
        <v>651</v>
      </c>
      <c r="P392" s="677"/>
      <c r="Q392" s="665">
        <v>651</v>
      </c>
    </row>
    <row r="393" spans="1:17" ht="14.4" customHeight="1" x14ac:dyDescent="0.3">
      <c r="A393" s="660" t="s">
        <v>5578</v>
      </c>
      <c r="B393" s="661" t="s">
        <v>5408</v>
      </c>
      <c r="C393" s="661" t="s">
        <v>5328</v>
      </c>
      <c r="D393" s="661" t="s">
        <v>5509</v>
      </c>
      <c r="E393" s="661" t="s">
        <v>5510</v>
      </c>
      <c r="F393" s="664"/>
      <c r="G393" s="664"/>
      <c r="H393" s="664"/>
      <c r="I393" s="664"/>
      <c r="J393" s="664">
        <v>1</v>
      </c>
      <c r="K393" s="664">
        <v>586</v>
      </c>
      <c r="L393" s="664"/>
      <c r="M393" s="664">
        <v>586</v>
      </c>
      <c r="N393" s="664">
        <v>4</v>
      </c>
      <c r="O393" s="664">
        <v>2348</v>
      </c>
      <c r="P393" s="677"/>
      <c r="Q393" s="665">
        <v>587</v>
      </c>
    </row>
    <row r="394" spans="1:17" ht="14.4" customHeight="1" x14ac:dyDescent="0.3">
      <c r="A394" s="660" t="s">
        <v>5578</v>
      </c>
      <c r="B394" s="661" t="s">
        <v>5408</v>
      </c>
      <c r="C394" s="661" t="s">
        <v>5328</v>
      </c>
      <c r="D394" s="661" t="s">
        <v>5515</v>
      </c>
      <c r="E394" s="661" t="s">
        <v>5516</v>
      </c>
      <c r="F394" s="664">
        <v>1</v>
      </c>
      <c r="G394" s="664">
        <v>415</v>
      </c>
      <c r="H394" s="664">
        <v>1</v>
      </c>
      <c r="I394" s="664">
        <v>415</v>
      </c>
      <c r="J394" s="664">
        <v>1</v>
      </c>
      <c r="K394" s="664">
        <v>415</v>
      </c>
      <c r="L394" s="664">
        <v>1</v>
      </c>
      <c r="M394" s="664">
        <v>415</v>
      </c>
      <c r="N394" s="664">
        <v>1</v>
      </c>
      <c r="O394" s="664">
        <v>416</v>
      </c>
      <c r="P394" s="677">
        <v>1.0024096385542169</v>
      </c>
      <c r="Q394" s="665">
        <v>416</v>
      </c>
    </row>
    <row r="395" spans="1:17" ht="14.4" customHeight="1" x14ac:dyDescent="0.3">
      <c r="A395" s="660" t="s">
        <v>5578</v>
      </c>
      <c r="B395" s="661" t="s">
        <v>5408</v>
      </c>
      <c r="C395" s="661" t="s">
        <v>5328</v>
      </c>
      <c r="D395" s="661" t="s">
        <v>5517</v>
      </c>
      <c r="E395" s="661" t="s">
        <v>5518</v>
      </c>
      <c r="F395" s="664">
        <v>1</v>
      </c>
      <c r="G395" s="664">
        <v>164</v>
      </c>
      <c r="H395" s="664">
        <v>1</v>
      </c>
      <c r="I395" s="664">
        <v>164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5578</v>
      </c>
      <c r="B396" s="661" t="s">
        <v>5408</v>
      </c>
      <c r="C396" s="661" t="s">
        <v>5328</v>
      </c>
      <c r="D396" s="661" t="s">
        <v>1024</v>
      </c>
      <c r="E396" s="661" t="s">
        <v>5519</v>
      </c>
      <c r="F396" s="664"/>
      <c r="G396" s="664"/>
      <c r="H396" s="664"/>
      <c r="I396" s="664"/>
      <c r="J396" s="664">
        <v>2</v>
      </c>
      <c r="K396" s="664">
        <v>1570</v>
      </c>
      <c r="L396" s="664"/>
      <c r="M396" s="664">
        <v>785</v>
      </c>
      <c r="N396" s="664">
        <v>2</v>
      </c>
      <c r="O396" s="664">
        <v>1572</v>
      </c>
      <c r="P396" s="677"/>
      <c r="Q396" s="665">
        <v>786</v>
      </c>
    </row>
    <row r="397" spans="1:17" ht="14.4" customHeight="1" x14ac:dyDescent="0.3">
      <c r="A397" s="660" t="s">
        <v>5578</v>
      </c>
      <c r="B397" s="661" t="s">
        <v>5408</v>
      </c>
      <c r="C397" s="661" t="s">
        <v>5328</v>
      </c>
      <c r="D397" s="661" t="s">
        <v>5520</v>
      </c>
      <c r="E397" s="661" t="s">
        <v>5521</v>
      </c>
      <c r="F397" s="664"/>
      <c r="G397" s="664"/>
      <c r="H397" s="664"/>
      <c r="I397" s="664"/>
      <c r="J397" s="664">
        <v>2</v>
      </c>
      <c r="K397" s="664">
        <v>442</v>
      </c>
      <c r="L397" s="664"/>
      <c r="M397" s="664">
        <v>221</v>
      </c>
      <c r="N397" s="664"/>
      <c r="O397" s="664"/>
      <c r="P397" s="677"/>
      <c r="Q397" s="665"/>
    </row>
    <row r="398" spans="1:17" ht="14.4" customHeight="1" x14ac:dyDescent="0.3">
      <c r="A398" s="660" t="s">
        <v>5578</v>
      </c>
      <c r="B398" s="661" t="s">
        <v>5408</v>
      </c>
      <c r="C398" s="661" t="s">
        <v>5328</v>
      </c>
      <c r="D398" s="661" t="s">
        <v>5522</v>
      </c>
      <c r="E398" s="661" t="s">
        <v>5523</v>
      </c>
      <c r="F398" s="664"/>
      <c r="G398" s="664"/>
      <c r="H398" s="664"/>
      <c r="I398" s="664"/>
      <c r="J398" s="664">
        <v>3</v>
      </c>
      <c r="K398" s="664">
        <v>1692</v>
      </c>
      <c r="L398" s="664"/>
      <c r="M398" s="664">
        <v>564</v>
      </c>
      <c r="N398" s="664">
        <v>1</v>
      </c>
      <c r="O398" s="664">
        <v>565</v>
      </c>
      <c r="P398" s="677"/>
      <c r="Q398" s="665">
        <v>565</v>
      </c>
    </row>
    <row r="399" spans="1:17" ht="14.4" customHeight="1" x14ac:dyDescent="0.3">
      <c r="A399" s="660" t="s">
        <v>5578</v>
      </c>
      <c r="B399" s="661" t="s">
        <v>5408</v>
      </c>
      <c r="C399" s="661" t="s">
        <v>5328</v>
      </c>
      <c r="D399" s="661" t="s">
        <v>5524</v>
      </c>
      <c r="E399" s="661" t="s">
        <v>5525</v>
      </c>
      <c r="F399" s="664">
        <v>1</v>
      </c>
      <c r="G399" s="664">
        <v>915</v>
      </c>
      <c r="H399" s="664">
        <v>1</v>
      </c>
      <c r="I399" s="664">
        <v>915</v>
      </c>
      <c r="J399" s="664">
        <v>2</v>
      </c>
      <c r="K399" s="664">
        <v>1830</v>
      </c>
      <c r="L399" s="664">
        <v>2</v>
      </c>
      <c r="M399" s="664">
        <v>915</v>
      </c>
      <c r="N399" s="664"/>
      <c r="O399" s="664"/>
      <c r="P399" s="677"/>
      <c r="Q399" s="665"/>
    </row>
    <row r="400" spans="1:17" ht="14.4" customHeight="1" x14ac:dyDescent="0.3">
      <c r="A400" s="660" t="s">
        <v>5578</v>
      </c>
      <c r="B400" s="661" t="s">
        <v>5408</v>
      </c>
      <c r="C400" s="661" t="s">
        <v>5328</v>
      </c>
      <c r="D400" s="661" t="s">
        <v>5526</v>
      </c>
      <c r="E400" s="661" t="s">
        <v>5527</v>
      </c>
      <c r="F400" s="664">
        <v>1</v>
      </c>
      <c r="G400" s="664">
        <v>892</v>
      </c>
      <c r="H400" s="664">
        <v>1</v>
      </c>
      <c r="I400" s="664">
        <v>892</v>
      </c>
      <c r="J400" s="664">
        <v>2</v>
      </c>
      <c r="K400" s="664">
        <v>1784</v>
      </c>
      <c r="L400" s="664">
        <v>2</v>
      </c>
      <c r="M400" s="664">
        <v>892</v>
      </c>
      <c r="N400" s="664"/>
      <c r="O400" s="664"/>
      <c r="P400" s="677"/>
      <c r="Q400" s="665"/>
    </row>
    <row r="401" spans="1:17" ht="14.4" customHeight="1" x14ac:dyDescent="0.3">
      <c r="A401" s="660" t="s">
        <v>5578</v>
      </c>
      <c r="B401" s="661" t="s">
        <v>5408</v>
      </c>
      <c r="C401" s="661" t="s">
        <v>5328</v>
      </c>
      <c r="D401" s="661" t="s">
        <v>5530</v>
      </c>
      <c r="E401" s="661" t="s">
        <v>5531</v>
      </c>
      <c r="F401" s="664"/>
      <c r="G401" s="664"/>
      <c r="H401" s="664"/>
      <c r="I401" s="664"/>
      <c r="J401" s="664"/>
      <c r="K401" s="664"/>
      <c r="L401" s="664"/>
      <c r="M401" s="664"/>
      <c r="N401" s="664">
        <v>1</v>
      </c>
      <c r="O401" s="664">
        <v>345</v>
      </c>
      <c r="P401" s="677"/>
      <c r="Q401" s="665">
        <v>345</v>
      </c>
    </row>
    <row r="402" spans="1:17" ht="14.4" customHeight="1" x14ac:dyDescent="0.3">
      <c r="A402" s="660" t="s">
        <v>5578</v>
      </c>
      <c r="B402" s="661" t="s">
        <v>5408</v>
      </c>
      <c r="C402" s="661" t="s">
        <v>5328</v>
      </c>
      <c r="D402" s="661" t="s">
        <v>5534</v>
      </c>
      <c r="E402" s="661" t="s">
        <v>5535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418</v>
      </c>
      <c r="P402" s="677"/>
      <c r="Q402" s="665">
        <v>418</v>
      </c>
    </row>
    <row r="403" spans="1:17" ht="14.4" customHeight="1" x14ac:dyDescent="0.3">
      <c r="A403" s="660" t="s">
        <v>5579</v>
      </c>
      <c r="B403" s="661" t="s">
        <v>5199</v>
      </c>
      <c r="C403" s="661" t="s">
        <v>5328</v>
      </c>
      <c r="D403" s="661" t="s">
        <v>5371</v>
      </c>
      <c r="E403" s="661" t="s">
        <v>5372</v>
      </c>
      <c r="F403" s="664"/>
      <c r="G403" s="664"/>
      <c r="H403" s="664"/>
      <c r="I403" s="664"/>
      <c r="J403" s="664"/>
      <c r="K403" s="664"/>
      <c r="L403" s="664"/>
      <c r="M403" s="664"/>
      <c r="N403" s="664">
        <v>2</v>
      </c>
      <c r="O403" s="664">
        <v>322</v>
      </c>
      <c r="P403" s="677"/>
      <c r="Q403" s="665">
        <v>161</v>
      </c>
    </row>
    <row r="404" spans="1:17" ht="14.4" customHeight="1" x14ac:dyDescent="0.3">
      <c r="A404" s="660" t="s">
        <v>5579</v>
      </c>
      <c r="B404" s="661" t="s">
        <v>5408</v>
      </c>
      <c r="C404" s="661" t="s">
        <v>5328</v>
      </c>
      <c r="D404" s="661" t="s">
        <v>5415</v>
      </c>
      <c r="E404" s="661" t="s">
        <v>5416</v>
      </c>
      <c r="F404" s="664"/>
      <c r="G404" s="664"/>
      <c r="H404" s="664"/>
      <c r="I404" s="664"/>
      <c r="J404" s="664">
        <v>4</v>
      </c>
      <c r="K404" s="664">
        <v>1400</v>
      </c>
      <c r="L404" s="664"/>
      <c r="M404" s="664">
        <v>350</v>
      </c>
      <c r="N404" s="664"/>
      <c r="O404" s="664"/>
      <c r="P404" s="677"/>
      <c r="Q404" s="665"/>
    </row>
    <row r="405" spans="1:17" ht="14.4" customHeight="1" x14ac:dyDescent="0.3">
      <c r="A405" s="660" t="s">
        <v>5579</v>
      </c>
      <c r="B405" s="661" t="s">
        <v>5408</v>
      </c>
      <c r="C405" s="661" t="s">
        <v>5328</v>
      </c>
      <c r="D405" s="661" t="s">
        <v>5419</v>
      </c>
      <c r="E405" s="661" t="s">
        <v>5420</v>
      </c>
      <c r="F405" s="664">
        <v>42</v>
      </c>
      <c r="G405" s="664">
        <v>2730</v>
      </c>
      <c r="H405" s="664">
        <v>1</v>
      </c>
      <c r="I405" s="664">
        <v>65</v>
      </c>
      <c r="J405" s="664">
        <v>19</v>
      </c>
      <c r="K405" s="664">
        <v>1235</v>
      </c>
      <c r="L405" s="664">
        <v>0.45238095238095238</v>
      </c>
      <c r="M405" s="664">
        <v>65</v>
      </c>
      <c r="N405" s="664">
        <v>37</v>
      </c>
      <c r="O405" s="664">
        <v>2405</v>
      </c>
      <c r="P405" s="677">
        <v>0.88095238095238093</v>
      </c>
      <c r="Q405" s="665">
        <v>65</v>
      </c>
    </row>
    <row r="406" spans="1:17" ht="14.4" customHeight="1" x14ac:dyDescent="0.3">
      <c r="A406" s="660" t="s">
        <v>5579</v>
      </c>
      <c r="B406" s="661" t="s">
        <v>5408</v>
      </c>
      <c r="C406" s="661" t="s">
        <v>5328</v>
      </c>
      <c r="D406" s="661" t="s">
        <v>5423</v>
      </c>
      <c r="E406" s="661" t="s">
        <v>5424</v>
      </c>
      <c r="F406" s="664"/>
      <c r="G406" s="664"/>
      <c r="H406" s="664"/>
      <c r="I406" s="664"/>
      <c r="J406" s="664">
        <v>1</v>
      </c>
      <c r="K406" s="664">
        <v>590</v>
      </c>
      <c r="L406" s="664"/>
      <c r="M406" s="664">
        <v>590</v>
      </c>
      <c r="N406" s="664"/>
      <c r="O406" s="664"/>
      <c r="P406" s="677"/>
      <c r="Q406" s="665"/>
    </row>
    <row r="407" spans="1:17" ht="14.4" customHeight="1" x14ac:dyDescent="0.3">
      <c r="A407" s="660" t="s">
        <v>5579</v>
      </c>
      <c r="B407" s="661" t="s">
        <v>5408</v>
      </c>
      <c r="C407" s="661" t="s">
        <v>5328</v>
      </c>
      <c r="D407" s="661" t="s">
        <v>5431</v>
      </c>
      <c r="E407" s="661" t="s">
        <v>5432</v>
      </c>
      <c r="F407" s="664">
        <v>1</v>
      </c>
      <c r="G407" s="664">
        <v>23</v>
      </c>
      <c r="H407" s="664">
        <v>1</v>
      </c>
      <c r="I407" s="664">
        <v>23</v>
      </c>
      <c r="J407" s="664">
        <v>4</v>
      </c>
      <c r="K407" s="664">
        <v>92</v>
      </c>
      <c r="L407" s="664">
        <v>4</v>
      </c>
      <c r="M407" s="664">
        <v>23</v>
      </c>
      <c r="N407" s="664">
        <v>1</v>
      </c>
      <c r="O407" s="664">
        <v>24</v>
      </c>
      <c r="P407" s="677">
        <v>1.0434782608695652</v>
      </c>
      <c r="Q407" s="665">
        <v>24</v>
      </c>
    </row>
    <row r="408" spans="1:17" ht="14.4" customHeight="1" x14ac:dyDescent="0.3">
      <c r="A408" s="660" t="s">
        <v>5579</v>
      </c>
      <c r="B408" s="661" t="s">
        <v>5408</v>
      </c>
      <c r="C408" s="661" t="s">
        <v>5328</v>
      </c>
      <c r="D408" s="661" t="s">
        <v>5435</v>
      </c>
      <c r="E408" s="661" t="s">
        <v>5436</v>
      </c>
      <c r="F408" s="664">
        <v>1</v>
      </c>
      <c r="G408" s="664">
        <v>54</v>
      </c>
      <c r="H408" s="664">
        <v>1</v>
      </c>
      <c r="I408" s="664">
        <v>54</v>
      </c>
      <c r="J408" s="664">
        <v>2</v>
      </c>
      <c r="K408" s="664">
        <v>108</v>
      </c>
      <c r="L408" s="664">
        <v>2</v>
      </c>
      <c r="M408" s="664">
        <v>54</v>
      </c>
      <c r="N408" s="664">
        <v>2</v>
      </c>
      <c r="O408" s="664">
        <v>108</v>
      </c>
      <c r="P408" s="677">
        <v>2</v>
      </c>
      <c r="Q408" s="665">
        <v>54</v>
      </c>
    </row>
    <row r="409" spans="1:17" ht="14.4" customHeight="1" x14ac:dyDescent="0.3">
      <c r="A409" s="660" t="s">
        <v>5579</v>
      </c>
      <c r="B409" s="661" t="s">
        <v>5408</v>
      </c>
      <c r="C409" s="661" t="s">
        <v>5328</v>
      </c>
      <c r="D409" s="661" t="s">
        <v>5437</v>
      </c>
      <c r="E409" s="661" t="s">
        <v>5438</v>
      </c>
      <c r="F409" s="664">
        <v>360</v>
      </c>
      <c r="G409" s="664">
        <v>27720</v>
      </c>
      <c r="H409" s="664">
        <v>1</v>
      </c>
      <c r="I409" s="664">
        <v>77</v>
      </c>
      <c r="J409" s="664">
        <v>115</v>
      </c>
      <c r="K409" s="664">
        <v>8855</v>
      </c>
      <c r="L409" s="664">
        <v>0.31944444444444442</v>
      </c>
      <c r="M409" s="664">
        <v>77</v>
      </c>
      <c r="N409" s="664">
        <v>120</v>
      </c>
      <c r="O409" s="664">
        <v>9240</v>
      </c>
      <c r="P409" s="677">
        <v>0.33333333333333331</v>
      </c>
      <c r="Q409" s="665">
        <v>77</v>
      </c>
    </row>
    <row r="410" spans="1:17" ht="14.4" customHeight="1" x14ac:dyDescent="0.3">
      <c r="A410" s="660" t="s">
        <v>5579</v>
      </c>
      <c r="B410" s="661" t="s">
        <v>5408</v>
      </c>
      <c r="C410" s="661" t="s">
        <v>5328</v>
      </c>
      <c r="D410" s="661" t="s">
        <v>5441</v>
      </c>
      <c r="E410" s="661" t="s">
        <v>5442</v>
      </c>
      <c r="F410" s="664">
        <v>17</v>
      </c>
      <c r="G410" s="664">
        <v>374</v>
      </c>
      <c r="H410" s="664">
        <v>1</v>
      </c>
      <c r="I410" s="664">
        <v>22</v>
      </c>
      <c r="J410" s="664">
        <v>11</v>
      </c>
      <c r="K410" s="664">
        <v>242</v>
      </c>
      <c r="L410" s="664">
        <v>0.6470588235294118</v>
      </c>
      <c r="M410" s="664">
        <v>22</v>
      </c>
      <c r="N410" s="664">
        <v>4</v>
      </c>
      <c r="O410" s="664">
        <v>92</v>
      </c>
      <c r="P410" s="677">
        <v>0.24598930481283424</v>
      </c>
      <c r="Q410" s="665">
        <v>23</v>
      </c>
    </row>
    <row r="411" spans="1:17" ht="14.4" customHeight="1" x14ac:dyDescent="0.3">
      <c r="A411" s="660" t="s">
        <v>5579</v>
      </c>
      <c r="B411" s="661" t="s">
        <v>5408</v>
      </c>
      <c r="C411" s="661" t="s">
        <v>5328</v>
      </c>
      <c r="D411" s="661" t="s">
        <v>5451</v>
      </c>
      <c r="E411" s="661" t="s">
        <v>5452</v>
      </c>
      <c r="F411" s="664">
        <v>9</v>
      </c>
      <c r="G411" s="664">
        <v>1881</v>
      </c>
      <c r="H411" s="664">
        <v>1</v>
      </c>
      <c r="I411" s="664">
        <v>209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5579</v>
      </c>
      <c r="B412" s="661" t="s">
        <v>5408</v>
      </c>
      <c r="C412" s="661" t="s">
        <v>5328</v>
      </c>
      <c r="D412" s="661" t="s">
        <v>5453</v>
      </c>
      <c r="E412" s="661" t="s">
        <v>5454</v>
      </c>
      <c r="F412" s="664">
        <v>1</v>
      </c>
      <c r="G412" s="664">
        <v>66</v>
      </c>
      <c r="H412" s="664">
        <v>1</v>
      </c>
      <c r="I412" s="664">
        <v>66</v>
      </c>
      <c r="J412" s="664"/>
      <c r="K412" s="664"/>
      <c r="L412" s="664"/>
      <c r="M412" s="664"/>
      <c r="N412" s="664">
        <v>2</v>
      </c>
      <c r="O412" s="664">
        <v>132</v>
      </c>
      <c r="P412" s="677">
        <v>2</v>
      </c>
      <c r="Q412" s="665">
        <v>66</v>
      </c>
    </row>
    <row r="413" spans="1:17" ht="14.4" customHeight="1" x14ac:dyDescent="0.3">
      <c r="A413" s="660" t="s">
        <v>5579</v>
      </c>
      <c r="B413" s="661" t="s">
        <v>5408</v>
      </c>
      <c r="C413" s="661" t="s">
        <v>5328</v>
      </c>
      <c r="D413" s="661" t="s">
        <v>5455</v>
      </c>
      <c r="E413" s="661" t="s">
        <v>5456</v>
      </c>
      <c r="F413" s="664">
        <v>367</v>
      </c>
      <c r="G413" s="664">
        <v>5872</v>
      </c>
      <c r="H413" s="664">
        <v>1</v>
      </c>
      <c r="I413" s="664">
        <v>16</v>
      </c>
      <c r="J413" s="664">
        <v>117</v>
      </c>
      <c r="K413" s="664">
        <v>1872</v>
      </c>
      <c r="L413" s="664">
        <v>0.31880108991825612</v>
      </c>
      <c r="M413" s="664">
        <v>16</v>
      </c>
      <c r="N413" s="664">
        <v>122</v>
      </c>
      <c r="O413" s="664">
        <v>1952</v>
      </c>
      <c r="P413" s="677">
        <v>0.33242506811989103</v>
      </c>
      <c r="Q413" s="665">
        <v>16</v>
      </c>
    </row>
    <row r="414" spans="1:17" ht="14.4" customHeight="1" x14ac:dyDescent="0.3">
      <c r="A414" s="660" t="s">
        <v>5579</v>
      </c>
      <c r="B414" s="661" t="s">
        <v>5408</v>
      </c>
      <c r="C414" s="661" t="s">
        <v>5328</v>
      </c>
      <c r="D414" s="661" t="s">
        <v>5461</v>
      </c>
      <c r="E414" s="661" t="s">
        <v>5462</v>
      </c>
      <c r="F414" s="664">
        <v>16</v>
      </c>
      <c r="G414" s="664">
        <v>384</v>
      </c>
      <c r="H414" s="664">
        <v>1</v>
      </c>
      <c r="I414" s="664">
        <v>24</v>
      </c>
      <c r="J414" s="664">
        <v>4</v>
      </c>
      <c r="K414" s="664">
        <v>96</v>
      </c>
      <c r="L414" s="664">
        <v>0.25</v>
      </c>
      <c r="M414" s="664">
        <v>24</v>
      </c>
      <c r="N414" s="664">
        <v>2</v>
      </c>
      <c r="O414" s="664">
        <v>48</v>
      </c>
      <c r="P414" s="677">
        <v>0.125</v>
      </c>
      <c r="Q414" s="665">
        <v>24</v>
      </c>
    </row>
    <row r="415" spans="1:17" ht="14.4" customHeight="1" x14ac:dyDescent="0.3">
      <c r="A415" s="660" t="s">
        <v>5579</v>
      </c>
      <c r="B415" s="661" t="s">
        <v>5408</v>
      </c>
      <c r="C415" s="661" t="s">
        <v>5328</v>
      </c>
      <c r="D415" s="661" t="s">
        <v>5465</v>
      </c>
      <c r="E415" s="661" t="s">
        <v>5466</v>
      </c>
      <c r="F415" s="664">
        <v>4</v>
      </c>
      <c r="G415" s="664">
        <v>720</v>
      </c>
      <c r="H415" s="664">
        <v>1</v>
      </c>
      <c r="I415" s="664">
        <v>180</v>
      </c>
      <c r="J415" s="664">
        <v>3</v>
      </c>
      <c r="K415" s="664">
        <v>540</v>
      </c>
      <c r="L415" s="664">
        <v>0.75</v>
      </c>
      <c r="M415" s="664">
        <v>180</v>
      </c>
      <c r="N415" s="664">
        <v>6</v>
      </c>
      <c r="O415" s="664">
        <v>1080</v>
      </c>
      <c r="P415" s="677">
        <v>1.5</v>
      </c>
      <c r="Q415" s="665">
        <v>180</v>
      </c>
    </row>
    <row r="416" spans="1:17" ht="14.4" customHeight="1" x14ac:dyDescent="0.3">
      <c r="A416" s="660" t="s">
        <v>5579</v>
      </c>
      <c r="B416" s="661" t="s">
        <v>5408</v>
      </c>
      <c r="C416" s="661" t="s">
        <v>5328</v>
      </c>
      <c r="D416" s="661" t="s">
        <v>5471</v>
      </c>
      <c r="E416" s="661" t="s">
        <v>5472</v>
      </c>
      <c r="F416" s="664">
        <v>3</v>
      </c>
      <c r="G416" s="664">
        <v>759</v>
      </c>
      <c r="H416" s="664">
        <v>1</v>
      </c>
      <c r="I416" s="664">
        <v>253</v>
      </c>
      <c r="J416" s="664">
        <v>6</v>
      </c>
      <c r="K416" s="664">
        <v>1518</v>
      </c>
      <c r="L416" s="664">
        <v>2</v>
      </c>
      <c r="M416" s="664">
        <v>253</v>
      </c>
      <c r="N416" s="664">
        <v>2</v>
      </c>
      <c r="O416" s="664">
        <v>506</v>
      </c>
      <c r="P416" s="677">
        <v>0.66666666666666663</v>
      </c>
      <c r="Q416" s="665">
        <v>253</v>
      </c>
    </row>
    <row r="417" spans="1:17" ht="14.4" customHeight="1" x14ac:dyDescent="0.3">
      <c r="A417" s="660" t="s">
        <v>5579</v>
      </c>
      <c r="B417" s="661" t="s">
        <v>5408</v>
      </c>
      <c r="C417" s="661" t="s">
        <v>5328</v>
      </c>
      <c r="D417" s="661" t="s">
        <v>5479</v>
      </c>
      <c r="E417" s="661" t="s">
        <v>5480</v>
      </c>
      <c r="F417" s="664">
        <v>4</v>
      </c>
      <c r="G417" s="664">
        <v>864</v>
      </c>
      <c r="H417" s="664">
        <v>1</v>
      </c>
      <c r="I417" s="664">
        <v>216</v>
      </c>
      <c r="J417" s="664">
        <v>2</v>
      </c>
      <c r="K417" s="664">
        <v>432</v>
      </c>
      <c r="L417" s="664">
        <v>0.5</v>
      </c>
      <c r="M417" s="664">
        <v>216</v>
      </c>
      <c r="N417" s="664">
        <v>6</v>
      </c>
      <c r="O417" s="664">
        <v>1296</v>
      </c>
      <c r="P417" s="677">
        <v>1.5</v>
      </c>
      <c r="Q417" s="665">
        <v>216</v>
      </c>
    </row>
    <row r="418" spans="1:17" ht="14.4" customHeight="1" x14ac:dyDescent="0.3">
      <c r="A418" s="660" t="s">
        <v>5579</v>
      </c>
      <c r="B418" s="661" t="s">
        <v>5408</v>
      </c>
      <c r="C418" s="661" t="s">
        <v>5328</v>
      </c>
      <c r="D418" s="661" t="s">
        <v>5481</v>
      </c>
      <c r="E418" s="661" t="s">
        <v>5482</v>
      </c>
      <c r="F418" s="664"/>
      <c r="G418" s="664"/>
      <c r="H418" s="664"/>
      <c r="I418" s="664"/>
      <c r="J418" s="664"/>
      <c r="K418" s="664"/>
      <c r="L418" s="664"/>
      <c r="M418" s="664"/>
      <c r="N418" s="664">
        <v>1</v>
      </c>
      <c r="O418" s="664">
        <v>36</v>
      </c>
      <c r="P418" s="677"/>
      <c r="Q418" s="665">
        <v>36</v>
      </c>
    </row>
    <row r="419" spans="1:17" ht="14.4" customHeight="1" x14ac:dyDescent="0.3">
      <c r="A419" s="660" t="s">
        <v>5579</v>
      </c>
      <c r="B419" s="661" t="s">
        <v>5408</v>
      </c>
      <c r="C419" s="661" t="s">
        <v>5328</v>
      </c>
      <c r="D419" s="661" t="s">
        <v>5505</v>
      </c>
      <c r="E419" s="661" t="s">
        <v>5506</v>
      </c>
      <c r="F419" s="664"/>
      <c r="G419" s="664"/>
      <c r="H419" s="664"/>
      <c r="I419" s="664"/>
      <c r="J419" s="664">
        <v>1</v>
      </c>
      <c r="K419" s="664">
        <v>406</v>
      </c>
      <c r="L419" s="664"/>
      <c r="M419" s="664">
        <v>406</v>
      </c>
      <c r="N419" s="664"/>
      <c r="O419" s="664"/>
      <c r="P419" s="677"/>
      <c r="Q419" s="665"/>
    </row>
    <row r="420" spans="1:17" ht="14.4" customHeight="1" x14ac:dyDescent="0.3">
      <c r="A420" s="660" t="s">
        <v>5579</v>
      </c>
      <c r="B420" s="661" t="s">
        <v>5408</v>
      </c>
      <c r="C420" s="661" t="s">
        <v>5328</v>
      </c>
      <c r="D420" s="661" t="s">
        <v>5509</v>
      </c>
      <c r="E420" s="661" t="s">
        <v>5510</v>
      </c>
      <c r="F420" s="664"/>
      <c r="G420" s="664"/>
      <c r="H420" s="664"/>
      <c r="I420" s="664"/>
      <c r="J420" s="664">
        <v>1</v>
      </c>
      <c r="K420" s="664">
        <v>586</v>
      </c>
      <c r="L420" s="664"/>
      <c r="M420" s="664">
        <v>586</v>
      </c>
      <c r="N420" s="664"/>
      <c r="O420" s="664"/>
      <c r="P420" s="677"/>
      <c r="Q420" s="665"/>
    </row>
    <row r="421" spans="1:17" ht="14.4" customHeight="1" x14ac:dyDescent="0.3">
      <c r="A421" s="660" t="s">
        <v>5580</v>
      </c>
      <c r="B421" s="661" t="s">
        <v>5199</v>
      </c>
      <c r="C421" s="661" t="s">
        <v>5328</v>
      </c>
      <c r="D421" s="661" t="s">
        <v>5333</v>
      </c>
      <c r="E421" s="661" t="s">
        <v>5334</v>
      </c>
      <c r="F421" s="664"/>
      <c r="G421" s="664"/>
      <c r="H421" s="664"/>
      <c r="I421" s="664"/>
      <c r="J421" s="664">
        <v>1</v>
      </c>
      <c r="K421" s="664">
        <v>34</v>
      </c>
      <c r="L421" s="664"/>
      <c r="M421" s="664">
        <v>34</v>
      </c>
      <c r="N421" s="664"/>
      <c r="O421" s="664"/>
      <c r="P421" s="677"/>
      <c r="Q421" s="665"/>
    </row>
    <row r="422" spans="1:17" ht="14.4" customHeight="1" x14ac:dyDescent="0.3">
      <c r="A422" s="660" t="s">
        <v>5580</v>
      </c>
      <c r="B422" s="661" t="s">
        <v>5199</v>
      </c>
      <c r="C422" s="661" t="s">
        <v>5328</v>
      </c>
      <c r="D422" s="661" t="s">
        <v>5371</v>
      </c>
      <c r="E422" s="661" t="s">
        <v>5372</v>
      </c>
      <c r="F422" s="664">
        <v>1</v>
      </c>
      <c r="G422" s="664">
        <v>159</v>
      </c>
      <c r="H422" s="664">
        <v>1</v>
      </c>
      <c r="I422" s="664">
        <v>159</v>
      </c>
      <c r="J422" s="664">
        <v>4</v>
      </c>
      <c r="K422" s="664">
        <v>636</v>
      </c>
      <c r="L422" s="664">
        <v>4</v>
      </c>
      <c r="M422" s="664">
        <v>159</v>
      </c>
      <c r="N422" s="664">
        <v>1</v>
      </c>
      <c r="O422" s="664">
        <v>161</v>
      </c>
      <c r="P422" s="677">
        <v>1.0125786163522013</v>
      </c>
      <c r="Q422" s="665">
        <v>161</v>
      </c>
    </row>
    <row r="423" spans="1:17" ht="14.4" customHeight="1" x14ac:dyDescent="0.3">
      <c r="A423" s="660" t="s">
        <v>5580</v>
      </c>
      <c r="B423" s="661" t="s">
        <v>5381</v>
      </c>
      <c r="C423" s="661" t="s">
        <v>5328</v>
      </c>
      <c r="D423" s="661" t="s">
        <v>5390</v>
      </c>
      <c r="E423" s="661" t="s">
        <v>5391</v>
      </c>
      <c r="F423" s="664"/>
      <c r="G423" s="664"/>
      <c r="H423" s="664"/>
      <c r="I423" s="664"/>
      <c r="J423" s="664"/>
      <c r="K423" s="664"/>
      <c r="L423" s="664"/>
      <c r="M423" s="664"/>
      <c r="N423" s="664">
        <v>2</v>
      </c>
      <c r="O423" s="664">
        <v>2536</v>
      </c>
      <c r="P423" s="677"/>
      <c r="Q423" s="665">
        <v>1268</v>
      </c>
    </row>
    <row r="424" spans="1:17" ht="14.4" customHeight="1" x14ac:dyDescent="0.3">
      <c r="A424" s="660" t="s">
        <v>5580</v>
      </c>
      <c r="B424" s="661" t="s">
        <v>5381</v>
      </c>
      <c r="C424" s="661" t="s">
        <v>5328</v>
      </c>
      <c r="D424" s="661" t="s">
        <v>5392</v>
      </c>
      <c r="E424" s="661" t="s">
        <v>5393</v>
      </c>
      <c r="F424" s="664"/>
      <c r="G424" s="664"/>
      <c r="H424" s="664"/>
      <c r="I424" s="664"/>
      <c r="J424" s="664"/>
      <c r="K424" s="664"/>
      <c r="L424" s="664"/>
      <c r="M424" s="664"/>
      <c r="N424" s="664">
        <v>1</v>
      </c>
      <c r="O424" s="664">
        <v>9446</v>
      </c>
      <c r="P424" s="677"/>
      <c r="Q424" s="665">
        <v>9446</v>
      </c>
    </row>
    <row r="425" spans="1:17" ht="14.4" customHeight="1" x14ac:dyDescent="0.3">
      <c r="A425" s="660" t="s">
        <v>5580</v>
      </c>
      <c r="B425" s="661" t="s">
        <v>5381</v>
      </c>
      <c r="C425" s="661" t="s">
        <v>5328</v>
      </c>
      <c r="D425" s="661" t="s">
        <v>5394</v>
      </c>
      <c r="E425" s="661" t="s">
        <v>5395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9864</v>
      </c>
      <c r="P425" s="677"/>
      <c r="Q425" s="665">
        <v>9864</v>
      </c>
    </row>
    <row r="426" spans="1:17" ht="14.4" customHeight="1" x14ac:dyDescent="0.3">
      <c r="A426" s="660" t="s">
        <v>5580</v>
      </c>
      <c r="B426" s="661" t="s">
        <v>5381</v>
      </c>
      <c r="C426" s="661" t="s">
        <v>5328</v>
      </c>
      <c r="D426" s="661" t="s">
        <v>5402</v>
      </c>
      <c r="E426" s="661" t="s">
        <v>5403</v>
      </c>
      <c r="F426" s="664"/>
      <c r="G426" s="664"/>
      <c r="H426" s="664"/>
      <c r="I426" s="664"/>
      <c r="J426" s="664"/>
      <c r="K426" s="664"/>
      <c r="L426" s="664"/>
      <c r="M426" s="664"/>
      <c r="N426" s="664">
        <v>2</v>
      </c>
      <c r="O426" s="664">
        <v>4528</v>
      </c>
      <c r="P426" s="677"/>
      <c r="Q426" s="665">
        <v>2264</v>
      </c>
    </row>
    <row r="427" spans="1:17" ht="14.4" customHeight="1" x14ac:dyDescent="0.3">
      <c r="A427" s="660" t="s">
        <v>5580</v>
      </c>
      <c r="B427" s="661" t="s">
        <v>5381</v>
      </c>
      <c r="C427" s="661" t="s">
        <v>5328</v>
      </c>
      <c r="D427" s="661" t="s">
        <v>5404</v>
      </c>
      <c r="E427" s="661" t="s">
        <v>5405</v>
      </c>
      <c r="F427" s="664"/>
      <c r="G427" s="664"/>
      <c r="H427" s="664"/>
      <c r="I427" s="664"/>
      <c r="J427" s="664"/>
      <c r="K427" s="664"/>
      <c r="L427" s="664"/>
      <c r="M427" s="664"/>
      <c r="N427" s="664">
        <v>1</v>
      </c>
      <c r="O427" s="664">
        <v>371</v>
      </c>
      <c r="P427" s="677"/>
      <c r="Q427" s="665">
        <v>371</v>
      </c>
    </row>
    <row r="428" spans="1:17" ht="14.4" customHeight="1" x14ac:dyDescent="0.3">
      <c r="A428" s="660" t="s">
        <v>5580</v>
      </c>
      <c r="B428" s="661" t="s">
        <v>5408</v>
      </c>
      <c r="C428" s="661" t="s">
        <v>5328</v>
      </c>
      <c r="D428" s="661" t="s">
        <v>5415</v>
      </c>
      <c r="E428" s="661" t="s">
        <v>5416</v>
      </c>
      <c r="F428" s="664">
        <v>3</v>
      </c>
      <c r="G428" s="664">
        <v>1050</v>
      </c>
      <c r="H428" s="664">
        <v>1</v>
      </c>
      <c r="I428" s="664">
        <v>350</v>
      </c>
      <c r="J428" s="664"/>
      <c r="K428" s="664"/>
      <c r="L428" s="664"/>
      <c r="M428" s="664"/>
      <c r="N428" s="664">
        <v>1</v>
      </c>
      <c r="O428" s="664">
        <v>351</v>
      </c>
      <c r="P428" s="677">
        <v>0.3342857142857143</v>
      </c>
      <c r="Q428" s="665">
        <v>351</v>
      </c>
    </row>
    <row r="429" spans="1:17" ht="14.4" customHeight="1" x14ac:dyDescent="0.3">
      <c r="A429" s="660" t="s">
        <v>5580</v>
      </c>
      <c r="B429" s="661" t="s">
        <v>5408</v>
      </c>
      <c r="C429" s="661" t="s">
        <v>5328</v>
      </c>
      <c r="D429" s="661" t="s">
        <v>5419</v>
      </c>
      <c r="E429" s="661" t="s">
        <v>5420</v>
      </c>
      <c r="F429" s="664">
        <v>194</v>
      </c>
      <c r="G429" s="664">
        <v>12610</v>
      </c>
      <c r="H429" s="664">
        <v>1</v>
      </c>
      <c r="I429" s="664">
        <v>65</v>
      </c>
      <c r="J429" s="664">
        <v>43</v>
      </c>
      <c r="K429" s="664">
        <v>2795</v>
      </c>
      <c r="L429" s="664">
        <v>0.22164948453608246</v>
      </c>
      <c r="M429" s="664">
        <v>65</v>
      </c>
      <c r="N429" s="664">
        <v>73</v>
      </c>
      <c r="O429" s="664">
        <v>4745</v>
      </c>
      <c r="P429" s="677">
        <v>0.37628865979381443</v>
      </c>
      <c r="Q429" s="665">
        <v>65</v>
      </c>
    </row>
    <row r="430" spans="1:17" ht="14.4" customHeight="1" x14ac:dyDescent="0.3">
      <c r="A430" s="660" t="s">
        <v>5580</v>
      </c>
      <c r="B430" s="661" t="s">
        <v>5408</v>
      </c>
      <c r="C430" s="661" t="s">
        <v>5328</v>
      </c>
      <c r="D430" s="661" t="s">
        <v>5423</v>
      </c>
      <c r="E430" s="661" t="s">
        <v>5424</v>
      </c>
      <c r="F430" s="664"/>
      <c r="G430" s="664"/>
      <c r="H430" s="664"/>
      <c r="I430" s="664"/>
      <c r="J430" s="664">
        <v>2</v>
      </c>
      <c r="K430" s="664">
        <v>1180</v>
      </c>
      <c r="L430" s="664"/>
      <c r="M430" s="664">
        <v>590</v>
      </c>
      <c r="N430" s="664"/>
      <c r="O430" s="664"/>
      <c r="P430" s="677"/>
      <c r="Q430" s="665"/>
    </row>
    <row r="431" spans="1:17" ht="14.4" customHeight="1" x14ac:dyDescent="0.3">
      <c r="A431" s="660" t="s">
        <v>5580</v>
      </c>
      <c r="B431" s="661" t="s">
        <v>5408</v>
      </c>
      <c r="C431" s="661" t="s">
        <v>5328</v>
      </c>
      <c r="D431" s="661" t="s">
        <v>5427</v>
      </c>
      <c r="E431" s="661" t="s">
        <v>5428</v>
      </c>
      <c r="F431" s="664"/>
      <c r="G431" s="664"/>
      <c r="H431" s="664"/>
      <c r="I431" s="664"/>
      <c r="J431" s="664">
        <v>2</v>
      </c>
      <c r="K431" s="664">
        <v>298</v>
      </c>
      <c r="L431" s="664"/>
      <c r="M431" s="664">
        <v>149</v>
      </c>
      <c r="N431" s="664"/>
      <c r="O431" s="664"/>
      <c r="P431" s="677"/>
      <c r="Q431" s="665"/>
    </row>
    <row r="432" spans="1:17" ht="14.4" customHeight="1" x14ac:dyDescent="0.3">
      <c r="A432" s="660" t="s">
        <v>5580</v>
      </c>
      <c r="B432" s="661" t="s">
        <v>5408</v>
      </c>
      <c r="C432" s="661" t="s">
        <v>5328</v>
      </c>
      <c r="D432" s="661" t="s">
        <v>5431</v>
      </c>
      <c r="E432" s="661" t="s">
        <v>5432</v>
      </c>
      <c r="F432" s="664">
        <v>2</v>
      </c>
      <c r="G432" s="664">
        <v>46</v>
      </c>
      <c r="H432" s="664">
        <v>1</v>
      </c>
      <c r="I432" s="664">
        <v>23</v>
      </c>
      <c r="J432" s="664">
        <v>2</v>
      </c>
      <c r="K432" s="664">
        <v>46</v>
      </c>
      <c r="L432" s="664">
        <v>1</v>
      </c>
      <c r="M432" s="664">
        <v>23</v>
      </c>
      <c r="N432" s="664">
        <v>5</v>
      </c>
      <c r="O432" s="664">
        <v>120</v>
      </c>
      <c r="P432" s="677">
        <v>2.6086956521739131</v>
      </c>
      <c r="Q432" s="665">
        <v>24</v>
      </c>
    </row>
    <row r="433" spans="1:17" ht="14.4" customHeight="1" x14ac:dyDescent="0.3">
      <c r="A433" s="660" t="s">
        <v>5580</v>
      </c>
      <c r="B433" s="661" t="s">
        <v>5408</v>
      </c>
      <c r="C433" s="661" t="s">
        <v>5328</v>
      </c>
      <c r="D433" s="661" t="s">
        <v>5435</v>
      </c>
      <c r="E433" s="661" t="s">
        <v>5436</v>
      </c>
      <c r="F433" s="664">
        <v>2</v>
      </c>
      <c r="G433" s="664">
        <v>108</v>
      </c>
      <c r="H433" s="664">
        <v>1</v>
      </c>
      <c r="I433" s="664">
        <v>54</v>
      </c>
      <c r="J433" s="664">
        <v>5</v>
      </c>
      <c r="K433" s="664">
        <v>270</v>
      </c>
      <c r="L433" s="664">
        <v>2.5</v>
      </c>
      <c r="M433" s="664">
        <v>54</v>
      </c>
      <c r="N433" s="664">
        <v>2</v>
      </c>
      <c r="O433" s="664">
        <v>108</v>
      </c>
      <c r="P433" s="677">
        <v>1</v>
      </c>
      <c r="Q433" s="665">
        <v>54</v>
      </c>
    </row>
    <row r="434" spans="1:17" ht="14.4" customHeight="1" x14ac:dyDescent="0.3">
      <c r="A434" s="660" t="s">
        <v>5580</v>
      </c>
      <c r="B434" s="661" t="s">
        <v>5408</v>
      </c>
      <c r="C434" s="661" t="s">
        <v>5328</v>
      </c>
      <c r="D434" s="661" t="s">
        <v>5437</v>
      </c>
      <c r="E434" s="661" t="s">
        <v>5438</v>
      </c>
      <c r="F434" s="664">
        <v>88</v>
      </c>
      <c r="G434" s="664">
        <v>6776</v>
      </c>
      <c r="H434" s="664">
        <v>1</v>
      </c>
      <c r="I434" s="664">
        <v>77</v>
      </c>
      <c r="J434" s="664">
        <v>74</v>
      </c>
      <c r="K434" s="664">
        <v>5698</v>
      </c>
      <c r="L434" s="664">
        <v>0.84090909090909094</v>
      </c>
      <c r="M434" s="664">
        <v>77</v>
      </c>
      <c r="N434" s="664">
        <v>114</v>
      </c>
      <c r="O434" s="664">
        <v>8778</v>
      </c>
      <c r="P434" s="677">
        <v>1.2954545454545454</v>
      </c>
      <c r="Q434" s="665">
        <v>77</v>
      </c>
    </row>
    <row r="435" spans="1:17" ht="14.4" customHeight="1" x14ac:dyDescent="0.3">
      <c r="A435" s="660" t="s">
        <v>5580</v>
      </c>
      <c r="B435" s="661" t="s">
        <v>5408</v>
      </c>
      <c r="C435" s="661" t="s">
        <v>5328</v>
      </c>
      <c r="D435" s="661" t="s">
        <v>5441</v>
      </c>
      <c r="E435" s="661" t="s">
        <v>5442</v>
      </c>
      <c r="F435" s="664">
        <v>20</v>
      </c>
      <c r="G435" s="664">
        <v>440</v>
      </c>
      <c r="H435" s="664">
        <v>1</v>
      </c>
      <c r="I435" s="664">
        <v>22</v>
      </c>
      <c r="J435" s="664">
        <v>4</v>
      </c>
      <c r="K435" s="664">
        <v>88</v>
      </c>
      <c r="L435" s="664">
        <v>0.2</v>
      </c>
      <c r="M435" s="664">
        <v>22</v>
      </c>
      <c r="N435" s="664">
        <v>9</v>
      </c>
      <c r="O435" s="664">
        <v>207</v>
      </c>
      <c r="P435" s="677">
        <v>0.47045454545454546</v>
      </c>
      <c r="Q435" s="665">
        <v>23</v>
      </c>
    </row>
    <row r="436" spans="1:17" ht="14.4" customHeight="1" x14ac:dyDescent="0.3">
      <c r="A436" s="660" t="s">
        <v>5580</v>
      </c>
      <c r="B436" s="661" t="s">
        <v>5408</v>
      </c>
      <c r="C436" s="661" t="s">
        <v>5328</v>
      </c>
      <c r="D436" s="661" t="s">
        <v>5451</v>
      </c>
      <c r="E436" s="661" t="s">
        <v>5452</v>
      </c>
      <c r="F436" s="664">
        <v>3</v>
      </c>
      <c r="G436" s="664">
        <v>627</v>
      </c>
      <c r="H436" s="664">
        <v>1</v>
      </c>
      <c r="I436" s="664">
        <v>209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5580</v>
      </c>
      <c r="B437" s="661" t="s">
        <v>5408</v>
      </c>
      <c r="C437" s="661" t="s">
        <v>5328</v>
      </c>
      <c r="D437" s="661" t="s">
        <v>5453</v>
      </c>
      <c r="E437" s="661" t="s">
        <v>5454</v>
      </c>
      <c r="F437" s="664">
        <v>6</v>
      </c>
      <c r="G437" s="664">
        <v>396</v>
      </c>
      <c r="H437" s="664">
        <v>1</v>
      </c>
      <c r="I437" s="664">
        <v>66</v>
      </c>
      <c r="J437" s="664">
        <v>1</v>
      </c>
      <c r="K437" s="664">
        <v>66</v>
      </c>
      <c r="L437" s="664">
        <v>0.16666666666666666</v>
      </c>
      <c r="M437" s="664">
        <v>66</v>
      </c>
      <c r="N437" s="664">
        <v>1</v>
      </c>
      <c r="O437" s="664">
        <v>66</v>
      </c>
      <c r="P437" s="677">
        <v>0.16666666666666666</v>
      </c>
      <c r="Q437" s="665">
        <v>66</v>
      </c>
    </row>
    <row r="438" spans="1:17" ht="14.4" customHeight="1" x14ac:dyDescent="0.3">
      <c r="A438" s="660" t="s">
        <v>5580</v>
      </c>
      <c r="B438" s="661" t="s">
        <v>5408</v>
      </c>
      <c r="C438" s="661" t="s">
        <v>5328</v>
      </c>
      <c r="D438" s="661" t="s">
        <v>5455</v>
      </c>
      <c r="E438" s="661" t="s">
        <v>5456</v>
      </c>
      <c r="F438" s="664">
        <v>91</v>
      </c>
      <c r="G438" s="664">
        <v>1456</v>
      </c>
      <c r="H438" s="664">
        <v>1</v>
      </c>
      <c r="I438" s="664">
        <v>16</v>
      </c>
      <c r="J438" s="664">
        <v>75</v>
      </c>
      <c r="K438" s="664">
        <v>1200</v>
      </c>
      <c r="L438" s="664">
        <v>0.82417582417582413</v>
      </c>
      <c r="M438" s="664">
        <v>16</v>
      </c>
      <c r="N438" s="664">
        <v>116</v>
      </c>
      <c r="O438" s="664">
        <v>1856</v>
      </c>
      <c r="P438" s="677">
        <v>1.2747252747252746</v>
      </c>
      <c r="Q438" s="665">
        <v>16</v>
      </c>
    </row>
    <row r="439" spans="1:17" ht="14.4" customHeight="1" x14ac:dyDescent="0.3">
      <c r="A439" s="660" t="s">
        <v>5580</v>
      </c>
      <c r="B439" s="661" t="s">
        <v>5408</v>
      </c>
      <c r="C439" s="661" t="s">
        <v>5328</v>
      </c>
      <c r="D439" s="661" t="s">
        <v>5461</v>
      </c>
      <c r="E439" s="661" t="s">
        <v>5462</v>
      </c>
      <c r="F439" s="664">
        <v>18</v>
      </c>
      <c r="G439" s="664">
        <v>432</v>
      </c>
      <c r="H439" s="664">
        <v>1</v>
      </c>
      <c r="I439" s="664">
        <v>24</v>
      </c>
      <c r="J439" s="664">
        <v>2</v>
      </c>
      <c r="K439" s="664">
        <v>48</v>
      </c>
      <c r="L439" s="664">
        <v>0.1111111111111111</v>
      </c>
      <c r="M439" s="664">
        <v>24</v>
      </c>
      <c r="N439" s="664">
        <v>4</v>
      </c>
      <c r="O439" s="664">
        <v>96</v>
      </c>
      <c r="P439" s="677">
        <v>0.22222222222222221</v>
      </c>
      <c r="Q439" s="665">
        <v>24</v>
      </c>
    </row>
    <row r="440" spans="1:17" ht="14.4" customHeight="1" x14ac:dyDescent="0.3">
      <c r="A440" s="660" t="s">
        <v>5580</v>
      </c>
      <c r="B440" s="661" t="s">
        <v>5408</v>
      </c>
      <c r="C440" s="661" t="s">
        <v>5328</v>
      </c>
      <c r="D440" s="661" t="s">
        <v>5465</v>
      </c>
      <c r="E440" s="661" t="s">
        <v>5466</v>
      </c>
      <c r="F440" s="664">
        <v>1</v>
      </c>
      <c r="G440" s="664">
        <v>180</v>
      </c>
      <c r="H440" s="664">
        <v>1</v>
      </c>
      <c r="I440" s="664">
        <v>180</v>
      </c>
      <c r="J440" s="664">
        <v>1</v>
      </c>
      <c r="K440" s="664">
        <v>180</v>
      </c>
      <c r="L440" s="664">
        <v>1</v>
      </c>
      <c r="M440" s="664">
        <v>180</v>
      </c>
      <c r="N440" s="664"/>
      <c r="O440" s="664"/>
      <c r="P440" s="677"/>
      <c r="Q440" s="665"/>
    </row>
    <row r="441" spans="1:17" ht="14.4" customHeight="1" x14ac:dyDescent="0.3">
      <c r="A441" s="660" t="s">
        <v>5580</v>
      </c>
      <c r="B441" s="661" t="s">
        <v>5408</v>
      </c>
      <c r="C441" s="661" t="s">
        <v>5328</v>
      </c>
      <c r="D441" s="661" t="s">
        <v>5471</v>
      </c>
      <c r="E441" s="661" t="s">
        <v>5472</v>
      </c>
      <c r="F441" s="664"/>
      <c r="G441" s="664"/>
      <c r="H441" s="664"/>
      <c r="I441" s="664"/>
      <c r="J441" s="664">
        <v>6</v>
      </c>
      <c r="K441" s="664">
        <v>1518</v>
      </c>
      <c r="L441" s="664"/>
      <c r="M441" s="664">
        <v>253</v>
      </c>
      <c r="N441" s="664">
        <v>10</v>
      </c>
      <c r="O441" s="664">
        <v>2530</v>
      </c>
      <c r="P441" s="677"/>
      <c r="Q441" s="665">
        <v>253</v>
      </c>
    </row>
    <row r="442" spans="1:17" ht="14.4" customHeight="1" x14ac:dyDescent="0.3">
      <c r="A442" s="660" t="s">
        <v>5580</v>
      </c>
      <c r="B442" s="661" t="s">
        <v>5408</v>
      </c>
      <c r="C442" s="661" t="s">
        <v>5328</v>
      </c>
      <c r="D442" s="661" t="s">
        <v>5475</v>
      </c>
      <c r="E442" s="661" t="s">
        <v>5476</v>
      </c>
      <c r="F442" s="664">
        <v>1</v>
      </c>
      <c r="G442" s="664">
        <v>189</v>
      </c>
      <c r="H442" s="664">
        <v>1</v>
      </c>
      <c r="I442" s="664">
        <v>189</v>
      </c>
      <c r="J442" s="664"/>
      <c r="K442" s="664"/>
      <c r="L442" s="664"/>
      <c r="M442" s="664"/>
      <c r="N442" s="664"/>
      <c r="O442" s="664"/>
      <c r="P442" s="677"/>
      <c r="Q442" s="665"/>
    </row>
    <row r="443" spans="1:17" ht="14.4" customHeight="1" x14ac:dyDescent="0.3">
      <c r="A443" s="660" t="s">
        <v>5580</v>
      </c>
      <c r="B443" s="661" t="s">
        <v>5408</v>
      </c>
      <c r="C443" s="661" t="s">
        <v>5328</v>
      </c>
      <c r="D443" s="661" t="s">
        <v>5479</v>
      </c>
      <c r="E443" s="661" t="s">
        <v>5480</v>
      </c>
      <c r="F443" s="664">
        <v>2</v>
      </c>
      <c r="G443" s="664">
        <v>432</v>
      </c>
      <c r="H443" s="664">
        <v>1</v>
      </c>
      <c r="I443" s="664">
        <v>216</v>
      </c>
      <c r="J443" s="664">
        <v>3</v>
      </c>
      <c r="K443" s="664">
        <v>648</v>
      </c>
      <c r="L443" s="664">
        <v>1.5</v>
      </c>
      <c r="M443" s="664">
        <v>216</v>
      </c>
      <c r="N443" s="664">
        <v>4</v>
      </c>
      <c r="O443" s="664">
        <v>864</v>
      </c>
      <c r="P443" s="677">
        <v>2</v>
      </c>
      <c r="Q443" s="665">
        <v>216</v>
      </c>
    </row>
    <row r="444" spans="1:17" ht="14.4" customHeight="1" x14ac:dyDescent="0.3">
      <c r="A444" s="660" t="s">
        <v>5580</v>
      </c>
      <c r="B444" s="661" t="s">
        <v>5408</v>
      </c>
      <c r="C444" s="661" t="s">
        <v>5328</v>
      </c>
      <c r="D444" s="661" t="s">
        <v>5493</v>
      </c>
      <c r="E444" s="661" t="s">
        <v>5494</v>
      </c>
      <c r="F444" s="664">
        <v>1</v>
      </c>
      <c r="G444" s="664">
        <v>326</v>
      </c>
      <c r="H444" s="664">
        <v>1</v>
      </c>
      <c r="I444" s="664">
        <v>326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5580</v>
      </c>
      <c r="B445" s="661" t="s">
        <v>5408</v>
      </c>
      <c r="C445" s="661" t="s">
        <v>5328</v>
      </c>
      <c r="D445" s="661" t="s">
        <v>5497</v>
      </c>
      <c r="E445" s="661" t="s">
        <v>5498</v>
      </c>
      <c r="F445" s="664"/>
      <c r="G445" s="664"/>
      <c r="H445" s="664"/>
      <c r="I445" s="664"/>
      <c r="J445" s="664">
        <v>1</v>
      </c>
      <c r="K445" s="664">
        <v>751</v>
      </c>
      <c r="L445" s="664"/>
      <c r="M445" s="664">
        <v>751</v>
      </c>
      <c r="N445" s="664"/>
      <c r="O445" s="664"/>
      <c r="P445" s="677"/>
      <c r="Q445" s="665"/>
    </row>
    <row r="446" spans="1:17" ht="14.4" customHeight="1" x14ac:dyDescent="0.3">
      <c r="A446" s="660" t="s">
        <v>5580</v>
      </c>
      <c r="B446" s="661" t="s">
        <v>5408</v>
      </c>
      <c r="C446" s="661" t="s">
        <v>5328</v>
      </c>
      <c r="D446" s="661" t="s">
        <v>5503</v>
      </c>
      <c r="E446" s="661" t="s">
        <v>5504</v>
      </c>
      <c r="F446" s="664"/>
      <c r="G446" s="664"/>
      <c r="H446" s="664"/>
      <c r="I446" s="664"/>
      <c r="J446" s="664">
        <v>2</v>
      </c>
      <c r="K446" s="664">
        <v>458</v>
      </c>
      <c r="L446" s="664"/>
      <c r="M446" s="664">
        <v>229</v>
      </c>
      <c r="N446" s="664"/>
      <c r="O446" s="664"/>
      <c r="P446" s="677"/>
      <c r="Q446" s="665"/>
    </row>
    <row r="447" spans="1:17" ht="14.4" customHeight="1" x14ac:dyDescent="0.3">
      <c r="A447" s="660" t="s">
        <v>5580</v>
      </c>
      <c r="B447" s="661" t="s">
        <v>5408</v>
      </c>
      <c r="C447" s="661" t="s">
        <v>5328</v>
      </c>
      <c r="D447" s="661" t="s">
        <v>5505</v>
      </c>
      <c r="E447" s="661" t="s">
        <v>5506</v>
      </c>
      <c r="F447" s="664"/>
      <c r="G447" s="664"/>
      <c r="H447" s="664"/>
      <c r="I447" s="664"/>
      <c r="J447" s="664">
        <v>4</v>
      </c>
      <c r="K447" s="664">
        <v>1624</v>
      </c>
      <c r="L447" s="664"/>
      <c r="M447" s="664">
        <v>406</v>
      </c>
      <c r="N447" s="664"/>
      <c r="O447" s="664"/>
      <c r="P447" s="677"/>
      <c r="Q447" s="665"/>
    </row>
    <row r="448" spans="1:17" ht="14.4" customHeight="1" x14ac:dyDescent="0.3">
      <c r="A448" s="660" t="s">
        <v>5580</v>
      </c>
      <c r="B448" s="661" t="s">
        <v>5408</v>
      </c>
      <c r="C448" s="661" t="s">
        <v>5328</v>
      </c>
      <c r="D448" s="661" t="s">
        <v>5509</v>
      </c>
      <c r="E448" s="661" t="s">
        <v>5510</v>
      </c>
      <c r="F448" s="664"/>
      <c r="G448" s="664"/>
      <c r="H448" s="664"/>
      <c r="I448" s="664"/>
      <c r="J448" s="664">
        <v>4</v>
      </c>
      <c r="K448" s="664">
        <v>2344</v>
      </c>
      <c r="L448" s="664"/>
      <c r="M448" s="664">
        <v>586</v>
      </c>
      <c r="N448" s="664"/>
      <c r="O448" s="664"/>
      <c r="P448" s="677"/>
      <c r="Q448" s="665"/>
    </row>
    <row r="449" spans="1:17" ht="14.4" customHeight="1" x14ac:dyDescent="0.3">
      <c r="A449" s="660" t="s">
        <v>5581</v>
      </c>
      <c r="B449" s="661" t="s">
        <v>5199</v>
      </c>
      <c r="C449" s="661" t="s">
        <v>5328</v>
      </c>
      <c r="D449" s="661" t="s">
        <v>5371</v>
      </c>
      <c r="E449" s="661" t="s">
        <v>5372</v>
      </c>
      <c r="F449" s="664"/>
      <c r="G449" s="664"/>
      <c r="H449" s="664"/>
      <c r="I449" s="664"/>
      <c r="J449" s="664"/>
      <c r="K449" s="664"/>
      <c r="L449" s="664"/>
      <c r="M449" s="664"/>
      <c r="N449" s="664">
        <v>1</v>
      </c>
      <c r="O449" s="664">
        <v>161</v>
      </c>
      <c r="P449" s="677"/>
      <c r="Q449" s="665">
        <v>161</v>
      </c>
    </row>
    <row r="450" spans="1:17" ht="14.4" customHeight="1" x14ac:dyDescent="0.3">
      <c r="A450" s="660" t="s">
        <v>5581</v>
      </c>
      <c r="B450" s="661" t="s">
        <v>5381</v>
      </c>
      <c r="C450" s="661" t="s">
        <v>5328</v>
      </c>
      <c r="D450" s="661" t="s">
        <v>5390</v>
      </c>
      <c r="E450" s="661" t="s">
        <v>5391</v>
      </c>
      <c r="F450" s="664">
        <v>2</v>
      </c>
      <c r="G450" s="664">
        <v>2490</v>
      </c>
      <c r="H450" s="664">
        <v>1</v>
      </c>
      <c r="I450" s="664">
        <v>1245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5581</v>
      </c>
      <c r="B451" s="661" t="s">
        <v>5408</v>
      </c>
      <c r="C451" s="661" t="s">
        <v>5328</v>
      </c>
      <c r="D451" s="661" t="s">
        <v>5419</v>
      </c>
      <c r="E451" s="661" t="s">
        <v>5420</v>
      </c>
      <c r="F451" s="664">
        <v>64</v>
      </c>
      <c r="G451" s="664">
        <v>4160</v>
      </c>
      <c r="H451" s="664">
        <v>1</v>
      </c>
      <c r="I451" s="664">
        <v>65</v>
      </c>
      <c r="J451" s="664">
        <v>63</v>
      </c>
      <c r="K451" s="664">
        <v>4095</v>
      </c>
      <c r="L451" s="664">
        <v>0.984375</v>
      </c>
      <c r="M451" s="664">
        <v>65</v>
      </c>
      <c r="N451" s="664">
        <v>67</v>
      </c>
      <c r="O451" s="664">
        <v>4355</v>
      </c>
      <c r="P451" s="677">
        <v>1.046875</v>
      </c>
      <c r="Q451" s="665">
        <v>65</v>
      </c>
    </row>
    <row r="452" spans="1:17" ht="14.4" customHeight="1" x14ac:dyDescent="0.3">
      <c r="A452" s="660" t="s">
        <v>5581</v>
      </c>
      <c r="B452" s="661" t="s">
        <v>5408</v>
      </c>
      <c r="C452" s="661" t="s">
        <v>5328</v>
      </c>
      <c r="D452" s="661" t="s">
        <v>5431</v>
      </c>
      <c r="E452" s="661" t="s">
        <v>5432</v>
      </c>
      <c r="F452" s="664">
        <v>1</v>
      </c>
      <c r="G452" s="664">
        <v>23</v>
      </c>
      <c r="H452" s="664">
        <v>1</v>
      </c>
      <c r="I452" s="664">
        <v>23</v>
      </c>
      <c r="J452" s="664"/>
      <c r="K452" s="664"/>
      <c r="L452" s="664"/>
      <c r="M452" s="664"/>
      <c r="N452" s="664">
        <v>1</v>
      </c>
      <c r="O452" s="664">
        <v>24</v>
      </c>
      <c r="P452" s="677">
        <v>1.0434782608695652</v>
      </c>
      <c r="Q452" s="665">
        <v>24</v>
      </c>
    </row>
    <row r="453" spans="1:17" ht="14.4" customHeight="1" x14ac:dyDescent="0.3">
      <c r="A453" s="660" t="s">
        <v>5581</v>
      </c>
      <c r="B453" s="661" t="s">
        <v>5408</v>
      </c>
      <c r="C453" s="661" t="s">
        <v>5328</v>
      </c>
      <c r="D453" s="661" t="s">
        <v>5435</v>
      </c>
      <c r="E453" s="661" t="s">
        <v>5436</v>
      </c>
      <c r="F453" s="664"/>
      <c r="G453" s="664"/>
      <c r="H453" s="664"/>
      <c r="I453" s="664"/>
      <c r="J453" s="664"/>
      <c r="K453" s="664"/>
      <c r="L453" s="664"/>
      <c r="M453" s="664"/>
      <c r="N453" s="664">
        <v>1</v>
      </c>
      <c r="O453" s="664">
        <v>54</v>
      </c>
      <c r="P453" s="677"/>
      <c r="Q453" s="665">
        <v>54</v>
      </c>
    </row>
    <row r="454" spans="1:17" ht="14.4" customHeight="1" x14ac:dyDescent="0.3">
      <c r="A454" s="660" t="s">
        <v>5581</v>
      </c>
      <c r="B454" s="661" t="s">
        <v>5408</v>
      </c>
      <c r="C454" s="661" t="s">
        <v>5328</v>
      </c>
      <c r="D454" s="661" t="s">
        <v>5437</v>
      </c>
      <c r="E454" s="661" t="s">
        <v>5438</v>
      </c>
      <c r="F454" s="664">
        <v>47</v>
      </c>
      <c r="G454" s="664">
        <v>3619</v>
      </c>
      <c r="H454" s="664">
        <v>1</v>
      </c>
      <c r="I454" s="664">
        <v>77</v>
      </c>
      <c r="J454" s="664">
        <v>58</v>
      </c>
      <c r="K454" s="664">
        <v>4466</v>
      </c>
      <c r="L454" s="664">
        <v>1.2340425531914894</v>
      </c>
      <c r="M454" s="664">
        <v>77</v>
      </c>
      <c r="N454" s="664">
        <v>48</v>
      </c>
      <c r="O454" s="664">
        <v>3696</v>
      </c>
      <c r="P454" s="677">
        <v>1.0212765957446808</v>
      </c>
      <c r="Q454" s="665">
        <v>77</v>
      </c>
    </row>
    <row r="455" spans="1:17" ht="14.4" customHeight="1" x14ac:dyDescent="0.3">
      <c r="A455" s="660" t="s">
        <v>5581</v>
      </c>
      <c r="B455" s="661" t="s">
        <v>5408</v>
      </c>
      <c r="C455" s="661" t="s">
        <v>5328</v>
      </c>
      <c r="D455" s="661" t="s">
        <v>5441</v>
      </c>
      <c r="E455" s="661" t="s">
        <v>5442</v>
      </c>
      <c r="F455" s="664">
        <v>9</v>
      </c>
      <c r="G455" s="664">
        <v>198</v>
      </c>
      <c r="H455" s="664">
        <v>1</v>
      </c>
      <c r="I455" s="664">
        <v>22</v>
      </c>
      <c r="J455" s="664">
        <v>7</v>
      </c>
      <c r="K455" s="664">
        <v>154</v>
      </c>
      <c r="L455" s="664">
        <v>0.77777777777777779</v>
      </c>
      <c r="M455" s="664">
        <v>22</v>
      </c>
      <c r="N455" s="664">
        <v>8</v>
      </c>
      <c r="O455" s="664">
        <v>184</v>
      </c>
      <c r="P455" s="677">
        <v>0.92929292929292928</v>
      </c>
      <c r="Q455" s="665">
        <v>23</v>
      </c>
    </row>
    <row r="456" spans="1:17" ht="14.4" customHeight="1" x14ac:dyDescent="0.3">
      <c r="A456" s="660" t="s">
        <v>5581</v>
      </c>
      <c r="B456" s="661" t="s">
        <v>5408</v>
      </c>
      <c r="C456" s="661" t="s">
        <v>5328</v>
      </c>
      <c r="D456" s="661" t="s">
        <v>5451</v>
      </c>
      <c r="E456" s="661" t="s">
        <v>5452</v>
      </c>
      <c r="F456" s="664">
        <v>4</v>
      </c>
      <c r="G456" s="664">
        <v>836</v>
      </c>
      <c r="H456" s="664">
        <v>1</v>
      </c>
      <c r="I456" s="664">
        <v>209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5581</v>
      </c>
      <c r="B457" s="661" t="s">
        <v>5408</v>
      </c>
      <c r="C457" s="661" t="s">
        <v>5328</v>
      </c>
      <c r="D457" s="661" t="s">
        <v>5453</v>
      </c>
      <c r="E457" s="661" t="s">
        <v>5454</v>
      </c>
      <c r="F457" s="664"/>
      <c r="G457" s="664"/>
      <c r="H457" s="664"/>
      <c r="I457" s="664"/>
      <c r="J457" s="664">
        <v>2</v>
      </c>
      <c r="K457" s="664">
        <v>132</v>
      </c>
      <c r="L457" s="664"/>
      <c r="M457" s="664">
        <v>66</v>
      </c>
      <c r="N457" s="664">
        <v>2</v>
      </c>
      <c r="O457" s="664">
        <v>132</v>
      </c>
      <c r="P457" s="677"/>
      <c r="Q457" s="665">
        <v>66</v>
      </c>
    </row>
    <row r="458" spans="1:17" ht="14.4" customHeight="1" x14ac:dyDescent="0.3">
      <c r="A458" s="660" t="s">
        <v>5581</v>
      </c>
      <c r="B458" s="661" t="s">
        <v>5408</v>
      </c>
      <c r="C458" s="661" t="s">
        <v>5328</v>
      </c>
      <c r="D458" s="661" t="s">
        <v>5455</v>
      </c>
      <c r="E458" s="661" t="s">
        <v>5456</v>
      </c>
      <c r="F458" s="664">
        <v>49</v>
      </c>
      <c r="G458" s="664">
        <v>784</v>
      </c>
      <c r="H458" s="664">
        <v>1</v>
      </c>
      <c r="I458" s="664">
        <v>16</v>
      </c>
      <c r="J458" s="664">
        <v>56</v>
      </c>
      <c r="K458" s="664">
        <v>896</v>
      </c>
      <c r="L458" s="664">
        <v>1.1428571428571428</v>
      </c>
      <c r="M458" s="664">
        <v>16</v>
      </c>
      <c r="N458" s="664">
        <v>48</v>
      </c>
      <c r="O458" s="664">
        <v>768</v>
      </c>
      <c r="P458" s="677">
        <v>0.97959183673469385</v>
      </c>
      <c r="Q458" s="665">
        <v>16</v>
      </c>
    </row>
    <row r="459" spans="1:17" ht="14.4" customHeight="1" x14ac:dyDescent="0.3">
      <c r="A459" s="660" t="s">
        <v>5581</v>
      </c>
      <c r="B459" s="661" t="s">
        <v>5408</v>
      </c>
      <c r="C459" s="661" t="s">
        <v>5328</v>
      </c>
      <c r="D459" s="661" t="s">
        <v>5461</v>
      </c>
      <c r="E459" s="661" t="s">
        <v>5462</v>
      </c>
      <c r="F459" s="664">
        <v>8</v>
      </c>
      <c r="G459" s="664">
        <v>192</v>
      </c>
      <c r="H459" s="664">
        <v>1</v>
      </c>
      <c r="I459" s="664">
        <v>24</v>
      </c>
      <c r="J459" s="664">
        <v>7</v>
      </c>
      <c r="K459" s="664">
        <v>168</v>
      </c>
      <c r="L459" s="664">
        <v>0.875</v>
      </c>
      <c r="M459" s="664">
        <v>24</v>
      </c>
      <c r="N459" s="664">
        <v>7</v>
      </c>
      <c r="O459" s="664">
        <v>168</v>
      </c>
      <c r="P459" s="677">
        <v>0.875</v>
      </c>
      <c r="Q459" s="665">
        <v>24</v>
      </c>
    </row>
    <row r="460" spans="1:17" ht="14.4" customHeight="1" x14ac:dyDescent="0.3">
      <c r="A460" s="660" t="s">
        <v>5581</v>
      </c>
      <c r="B460" s="661" t="s">
        <v>5408</v>
      </c>
      <c r="C460" s="661" t="s">
        <v>5328</v>
      </c>
      <c r="D460" s="661" t="s">
        <v>5471</v>
      </c>
      <c r="E460" s="661" t="s">
        <v>5472</v>
      </c>
      <c r="F460" s="664"/>
      <c r="G460" s="664"/>
      <c r="H460" s="664"/>
      <c r="I460" s="664"/>
      <c r="J460" s="664">
        <v>5</v>
      </c>
      <c r="K460" s="664">
        <v>1265</v>
      </c>
      <c r="L460" s="664"/>
      <c r="M460" s="664">
        <v>253</v>
      </c>
      <c r="N460" s="664">
        <v>1</v>
      </c>
      <c r="O460" s="664">
        <v>253</v>
      </c>
      <c r="P460" s="677"/>
      <c r="Q460" s="665">
        <v>253</v>
      </c>
    </row>
    <row r="461" spans="1:17" ht="14.4" customHeight="1" x14ac:dyDescent="0.3">
      <c r="A461" s="660" t="s">
        <v>5581</v>
      </c>
      <c r="B461" s="661" t="s">
        <v>5408</v>
      </c>
      <c r="C461" s="661" t="s">
        <v>5328</v>
      </c>
      <c r="D461" s="661" t="s">
        <v>5479</v>
      </c>
      <c r="E461" s="661" t="s">
        <v>5480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216</v>
      </c>
      <c r="P461" s="677"/>
      <c r="Q461" s="665">
        <v>216</v>
      </c>
    </row>
    <row r="462" spans="1:17" ht="14.4" customHeight="1" x14ac:dyDescent="0.3">
      <c r="A462" s="660" t="s">
        <v>5582</v>
      </c>
      <c r="B462" s="661" t="s">
        <v>5199</v>
      </c>
      <c r="C462" s="661" t="s">
        <v>5328</v>
      </c>
      <c r="D462" s="661" t="s">
        <v>5333</v>
      </c>
      <c r="E462" s="661" t="s">
        <v>5334</v>
      </c>
      <c r="F462" s="664">
        <v>1</v>
      </c>
      <c r="G462" s="664">
        <v>34</v>
      </c>
      <c r="H462" s="664">
        <v>1</v>
      </c>
      <c r="I462" s="664">
        <v>34</v>
      </c>
      <c r="J462" s="664"/>
      <c r="K462" s="664"/>
      <c r="L462" s="664"/>
      <c r="M462" s="664"/>
      <c r="N462" s="664">
        <v>1</v>
      </c>
      <c r="O462" s="664">
        <v>35</v>
      </c>
      <c r="P462" s="677">
        <v>1.0294117647058822</v>
      </c>
      <c r="Q462" s="665">
        <v>35</v>
      </c>
    </row>
    <row r="463" spans="1:17" ht="14.4" customHeight="1" x14ac:dyDescent="0.3">
      <c r="A463" s="660" t="s">
        <v>5582</v>
      </c>
      <c r="B463" s="661" t="s">
        <v>5199</v>
      </c>
      <c r="C463" s="661" t="s">
        <v>5328</v>
      </c>
      <c r="D463" s="661" t="s">
        <v>5377</v>
      </c>
      <c r="E463" s="661" t="s">
        <v>5378</v>
      </c>
      <c r="F463" s="664">
        <v>1</v>
      </c>
      <c r="G463" s="664">
        <v>163</v>
      </c>
      <c r="H463" s="664">
        <v>1</v>
      </c>
      <c r="I463" s="664">
        <v>163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5582</v>
      </c>
      <c r="B464" s="661" t="s">
        <v>5381</v>
      </c>
      <c r="C464" s="661" t="s">
        <v>5328</v>
      </c>
      <c r="D464" s="661" t="s">
        <v>5382</v>
      </c>
      <c r="E464" s="661" t="s">
        <v>5383</v>
      </c>
      <c r="F464" s="664"/>
      <c r="G464" s="664"/>
      <c r="H464" s="664"/>
      <c r="I464" s="664"/>
      <c r="J464" s="664"/>
      <c r="K464" s="664"/>
      <c r="L464" s="664"/>
      <c r="M464" s="664"/>
      <c r="N464" s="664">
        <v>1</v>
      </c>
      <c r="O464" s="664">
        <v>922</v>
      </c>
      <c r="P464" s="677"/>
      <c r="Q464" s="665">
        <v>922</v>
      </c>
    </row>
    <row r="465" spans="1:17" ht="14.4" customHeight="1" x14ac:dyDescent="0.3">
      <c r="A465" s="660" t="s">
        <v>5582</v>
      </c>
      <c r="B465" s="661" t="s">
        <v>5381</v>
      </c>
      <c r="C465" s="661" t="s">
        <v>5328</v>
      </c>
      <c r="D465" s="661" t="s">
        <v>5390</v>
      </c>
      <c r="E465" s="661" t="s">
        <v>5391</v>
      </c>
      <c r="F465" s="664"/>
      <c r="G465" s="664"/>
      <c r="H465" s="664"/>
      <c r="I465" s="664"/>
      <c r="J465" s="664"/>
      <c r="K465" s="664"/>
      <c r="L465" s="664"/>
      <c r="M465" s="664"/>
      <c r="N465" s="664">
        <v>2</v>
      </c>
      <c r="O465" s="664">
        <v>2536</v>
      </c>
      <c r="P465" s="677"/>
      <c r="Q465" s="665">
        <v>1268</v>
      </c>
    </row>
    <row r="466" spans="1:17" ht="14.4" customHeight="1" x14ac:dyDescent="0.3">
      <c r="A466" s="660" t="s">
        <v>5582</v>
      </c>
      <c r="B466" s="661" t="s">
        <v>5381</v>
      </c>
      <c r="C466" s="661" t="s">
        <v>5328</v>
      </c>
      <c r="D466" s="661" t="s">
        <v>5400</v>
      </c>
      <c r="E466" s="661" t="s">
        <v>5401</v>
      </c>
      <c r="F466" s="664"/>
      <c r="G466" s="664"/>
      <c r="H466" s="664"/>
      <c r="I466" s="664"/>
      <c r="J466" s="664"/>
      <c r="K466" s="664"/>
      <c r="L466" s="664"/>
      <c r="M466" s="664"/>
      <c r="N466" s="664">
        <v>4</v>
      </c>
      <c r="O466" s="664">
        <v>4032</v>
      </c>
      <c r="P466" s="677"/>
      <c r="Q466" s="665">
        <v>1008</v>
      </c>
    </row>
    <row r="467" spans="1:17" ht="14.4" customHeight="1" x14ac:dyDescent="0.3">
      <c r="A467" s="660" t="s">
        <v>5582</v>
      </c>
      <c r="B467" s="661" t="s">
        <v>5381</v>
      </c>
      <c r="C467" s="661" t="s">
        <v>5328</v>
      </c>
      <c r="D467" s="661" t="s">
        <v>5402</v>
      </c>
      <c r="E467" s="661" t="s">
        <v>5403</v>
      </c>
      <c r="F467" s="664"/>
      <c r="G467" s="664"/>
      <c r="H467" s="664"/>
      <c r="I467" s="664"/>
      <c r="J467" s="664"/>
      <c r="K467" s="664"/>
      <c r="L467" s="664"/>
      <c r="M467" s="664"/>
      <c r="N467" s="664">
        <v>9</v>
      </c>
      <c r="O467" s="664">
        <v>20376</v>
      </c>
      <c r="P467" s="677"/>
      <c r="Q467" s="665">
        <v>2264</v>
      </c>
    </row>
    <row r="468" spans="1:17" ht="14.4" customHeight="1" x14ac:dyDescent="0.3">
      <c r="A468" s="660" t="s">
        <v>5582</v>
      </c>
      <c r="B468" s="661" t="s">
        <v>5381</v>
      </c>
      <c r="C468" s="661" t="s">
        <v>5328</v>
      </c>
      <c r="D468" s="661" t="s">
        <v>5404</v>
      </c>
      <c r="E468" s="661" t="s">
        <v>5405</v>
      </c>
      <c r="F468" s="664"/>
      <c r="G468" s="664"/>
      <c r="H468" s="664"/>
      <c r="I468" s="664"/>
      <c r="J468" s="664"/>
      <c r="K468" s="664"/>
      <c r="L468" s="664"/>
      <c r="M468" s="664"/>
      <c r="N468" s="664">
        <v>2</v>
      </c>
      <c r="O468" s="664">
        <v>742</v>
      </c>
      <c r="P468" s="677"/>
      <c r="Q468" s="665">
        <v>371</v>
      </c>
    </row>
    <row r="469" spans="1:17" ht="14.4" customHeight="1" x14ac:dyDescent="0.3">
      <c r="A469" s="660" t="s">
        <v>5582</v>
      </c>
      <c r="B469" s="661" t="s">
        <v>5408</v>
      </c>
      <c r="C469" s="661" t="s">
        <v>5328</v>
      </c>
      <c r="D469" s="661" t="s">
        <v>5415</v>
      </c>
      <c r="E469" s="661" t="s">
        <v>5416</v>
      </c>
      <c r="F469" s="664"/>
      <c r="G469" s="664"/>
      <c r="H469" s="664"/>
      <c r="I469" s="664"/>
      <c r="J469" s="664"/>
      <c r="K469" s="664"/>
      <c r="L469" s="664"/>
      <c r="M469" s="664"/>
      <c r="N469" s="664">
        <v>2</v>
      </c>
      <c r="O469" s="664">
        <v>702</v>
      </c>
      <c r="P469" s="677"/>
      <c r="Q469" s="665">
        <v>351</v>
      </c>
    </row>
    <row r="470" spans="1:17" ht="14.4" customHeight="1" x14ac:dyDescent="0.3">
      <c r="A470" s="660" t="s">
        <v>5582</v>
      </c>
      <c r="B470" s="661" t="s">
        <v>5408</v>
      </c>
      <c r="C470" s="661" t="s">
        <v>5328</v>
      </c>
      <c r="D470" s="661" t="s">
        <v>5419</v>
      </c>
      <c r="E470" s="661" t="s">
        <v>5420</v>
      </c>
      <c r="F470" s="664">
        <v>20</v>
      </c>
      <c r="G470" s="664">
        <v>1300</v>
      </c>
      <c r="H470" s="664">
        <v>1</v>
      </c>
      <c r="I470" s="664">
        <v>65</v>
      </c>
      <c r="J470" s="664">
        <v>22</v>
      </c>
      <c r="K470" s="664">
        <v>1430</v>
      </c>
      <c r="L470" s="664">
        <v>1.1000000000000001</v>
      </c>
      <c r="M470" s="664">
        <v>65</v>
      </c>
      <c r="N470" s="664">
        <v>26</v>
      </c>
      <c r="O470" s="664">
        <v>1690</v>
      </c>
      <c r="P470" s="677">
        <v>1.3</v>
      </c>
      <c r="Q470" s="665">
        <v>65</v>
      </c>
    </row>
    <row r="471" spans="1:17" ht="14.4" customHeight="1" x14ac:dyDescent="0.3">
      <c r="A471" s="660" t="s">
        <v>5582</v>
      </c>
      <c r="B471" s="661" t="s">
        <v>5408</v>
      </c>
      <c r="C471" s="661" t="s">
        <v>5328</v>
      </c>
      <c r="D471" s="661" t="s">
        <v>5423</v>
      </c>
      <c r="E471" s="661" t="s">
        <v>5424</v>
      </c>
      <c r="F471" s="664"/>
      <c r="G471" s="664"/>
      <c r="H471" s="664"/>
      <c r="I471" s="664"/>
      <c r="J471" s="664"/>
      <c r="K471" s="664"/>
      <c r="L471" s="664"/>
      <c r="M471" s="664"/>
      <c r="N471" s="664">
        <v>2</v>
      </c>
      <c r="O471" s="664">
        <v>1182</v>
      </c>
      <c r="P471" s="677"/>
      <c r="Q471" s="665">
        <v>591</v>
      </c>
    </row>
    <row r="472" spans="1:17" ht="14.4" customHeight="1" x14ac:dyDescent="0.3">
      <c r="A472" s="660" t="s">
        <v>5582</v>
      </c>
      <c r="B472" s="661" t="s">
        <v>5408</v>
      </c>
      <c r="C472" s="661" t="s">
        <v>5328</v>
      </c>
      <c r="D472" s="661" t="s">
        <v>5425</v>
      </c>
      <c r="E472" s="661" t="s">
        <v>5426</v>
      </c>
      <c r="F472" s="664"/>
      <c r="G472" s="664"/>
      <c r="H472" s="664"/>
      <c r="I472" s="664"/>
      <c r="J472" s="664"/>
      <c r="K472" s="664"/>
      <c r="L472" s="664"/>
      <c r="M472" s="664"/>
      <c r="N472" s="664">
        <v>2</v>
      </c>
      <c r="O472" s="664">
        <v>1232</v>
      </c>
      <c r="P472" s="677"/>
      <c r="Q472" s="665">
        <v>616</v>
      </c>
    </row>
    <row r="473" spans="1:17" ht="14.4" customHeight="1" x14ac:dyDescent="0.3">
      <c r="A473" s="660" t="s">
        <v>5582</v>
      </c>
      <c r="B473" s="661" t="s">
        <v>5408</v>
      </c>
      <c r="C473" s="661" t="s">
        <v>5328</v>
      </c>
      <c r="D473" s="661" t="s">
        <v>5427</v>
      </c>
      <c r="E473" s="661" t="s">
        <v>5428</v>
      </c>
      <c r="F473" s="664"/>
      <c r="G473" s="664"/>
      <c r="H473" s="664"/>
      <c r="I473" s="664"/>
      <c r="J473" s="664"/>
      <c r="K473" s="664"/>
      <c r="L473" s="664"/>
      <c r="M473" s="664"/>
      <c r="N473" s="664">
        <v>2</v>
      </c>
      <c r="O473" s="664">
        <v>300</v>
      </c>
      <c r="P473" s="677"/>
      <c r="Q473" s="665">
        <v>150</v>
      </c>
    </row>
    <row r="474" spans="1:17" ht="14.4" customHeight="1" x14ac:dyDescent="0.3">
      <c r="A474" s="660" t="s">
        <v>5582</v>
      </c>
      <c r="B474" s="661" t="s">
        <v>5408</v>
      </c>
      <c r="C474" s="661" t="s">
        <v>5328</v>
      </c>
      <c r="D474" s="661" t="s">
        <v>5435</v>
      </c>
      <c r="E474" s="661" t="s">
        <v>5436</v>
      </c>
      <c r="F474" s="664">
        <v>3</v>
      </c>
      <c r="G474" s="664">
        <v>162</v>
      </c>
      <c r="H474" s="664">
        <v>1</v>
      </c>
      <c r="I474" s="664">
        <v>54</v>
      </c>
      <c r="J474" s="664">
        <v>3</v>
      </c>
      <c r="K474" s="664">
        <v>162</v>
      </c>
      <c r="L474" s="664">
        <v>1</v>
      </c>
      <c r="M474" s="664">
        <v>54</v>
      </c>
      <c r="N474" s="664">
        <v>8</v>
      </c>
      <c r="O474" s="664">
        <v>432</v>
      </c>
      <c r="P474" s="677">
        <v>2.6666666666666665</v>
      </c>
      <c r="Q474" s="665">
        <v>54</v>
      </c>
    </row>
    <row r="475" spans="1:17" ht="14.4" customHeight="1" x14ac:dyDescent="0.3">
      <c r="A475" s="660" t="s">
        <v>5582</v>
      </c>
      <c r="B475" s="661" t="s">
        <v>5408</v>
      </c>
      <c r="C475" s="661" t="s">
        <v>5328</v>
      </c>
      <c r="D475" s="661" t="s">
        <v>5437</v>
      </c>
      <c r="E475" s="661" t="s">
        <v>5438</v>
      </c>
      <c r="F475" s="664">
        <v>32</v>
      </c>
      <c r="G475" s="664">
        <v>2464</v>
      </c>
      <c r="H475" s="664">
        <v>1</v>
      </c>
      <c r="I475" s="664">
        <v>77</v>
      </c>
      <c r="J475" s="664">
        <v>29</v>
      </c>
      <c r="K475" s="664">
        <v>2233</v>
      </c>
      <c r="L475" s="664">
        <v>0.90625</v>
      </c>
      <c r="M475" s="664">
        <v>77</v>
      </c>
      <c r="N475" s="664">
        <v>35</v>
      </c>
      <c r="O475" s="664">
        <v>2695</v>
      </c>
      <c r="P475" s="677">
        <v>1.09375</v>
      </c>
      <c r="Q475" s="665">
        <v>77</v>
      </c>
    </row>
    <row r="476" spans="1:17" ht="14.4" customHeight="1" x14ac:dyDescent="0.3">
      <c r="A476" s="660" t="s">
        <v>5582</v>
      </c>
      <c r="B476" s="661" t="s">
        <v>5408</v>
      </c>
      <c r="C476" s="661" t="s">
        <v>5328</v>
      </c>
      <c r="D476" s="661" t="s">
        <v>5441</v>
      </c>
      <c r="E476" s="661" t="s">
        <v>5442</v>
      </c>
      <c r="F476" s="664"/>
      <c r="G476" s="664"/>
      <c r="H476" s="664"/>
      <c r="I476" s="664"/>
      <c r="J476" s="664"/>
      <c r="K476" s="664"/>
      <c r="L476" s="664"/>
      <c r="M476" s="664"/>
      <c r="N476" s="664">
        <v>2</v>
      </c>
      <c r="O476" s="664">
        <v>46</v>
      </c>
      <c r="P476" s="677"/>
      <c r="Q476" s="665">
        <v>23</v>
      </c>
    </row>
    <row r="477" spans="1:17" ht="14.4" customHeight="1" x14ac:dyDescent="0.3">
      <c r="A477" s="660" t="s">
        <v>5582</v>
      </c>
      <c r="B477" s="661" t="s">
        <v>5408</v>
      </c>
      <c r="C477" s="661" t="s">
        <v>5328</v>
      </c>
      <c r="D477" s="661" t="s">
        <v>5451</v>
      </c>
      <c r="E477" s="661" t="s">
        <v>5452</v>
      </c>
      <c r="F477" s="664">
        <v>1</v>
      </c>
      <c r="G477" s="664">
        <v>209</v>
      </c>
      <c r="H477" s="664">
        <v>1</v>
      </c>
      <c r="I477" s="664">
        <v>209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5582</v>
      </c>
      <c r="B478" s="661" t="s">
        <v>5408</v>
      </c>
      <c r="C478" s="661" t="s">
        <v>5328</v>
      </c>
      <c r="D478" s="661" t="s">
        <v>5453</v>
      </c>
      <c r="E478" s="661" t="s">
        <v>5454</v>
      </c>
      <c r="F478" s="664"/>
      <c r="G478" s="664"/>
      <c r="H478" s="664"/>
      <c r="I478" s="664"/>
      <c r="J478" s="664"/>
      <c r="K478" s="664"/>
      <c r="L478" s="664"/>
      <c r="M478" s="664"/>
      <c r="N478" s="664">
        <v>2</v>
      </c>
      <c r="O478" s="664">
        <v>132</v>
      </c>
      <c r="P478" s="677"/>
      <c r="Q478" s="665">
        <v>66</v>
      </c>
    </row>
    <row r="479" spans="1:17" ht="14.4" customHeight="1" x14ac:dyDescent="0.3">
      <c r="A479" s="660" t="s">
        <v>5582</v>
      </c>
      <c r="B479" s="661" t="s">
        <v>5408</v>
      </c>
      <c r="C479" s="661" t="s">
        <v>5328</v>
      </c>
      <c r="D479" s="661" t="s">
        <v>5455</v>
      </c>
      <c r="E479" s="661" t="s">
        <v>5456</v>
      </c>
      <c r="F479" s="664">
        <v>32</v>
      </c>
      <c r="G479" s="664">
        <v>512</v>
      </c>
      <c r="H479" s="664">
        <v>1</v>
      </c>
      <c r="I479" s="664">
        <v>16</v>
      </c>
      <c r="J479" s="664">
        <v>29</v>
      </c>
      <c r="K479" s="664">
        <v>464</v>
      </c>
      <c r="L479" s="664">
        <v>0.90625</v>
      </c>
      <c r="M479" s="664">
        <v>16</v>
      </c>
      <c r="N479" s="664">
        <v>41</v>
      </c>
      <c r="O479" s="664">
        <v>656</v>
      </c>
      <c r="P479" s="677">
        <v>1.28125</v>
      </c>
      <c r="Q479" s="665">
        <v>16</v>
      </c>
    </row>
    <row r="480" spans="1:17" ht="14.4" customHeight="1" x14ac:dyDescent="0.3">
      <c r="A480" s="660" t="s">
        <v>5582</v>
      </c>
      <c r="B480" s="661" t="s">
        <v>5408</v>
      </c>
      <c r="C480" s="661" t="s">
        <v>5328</v>
      </c>
      <c r="D480" s="661" t="s">
        <v>5461</v>
      </c>
      <c r="E480" s="661" t="s">
        <v>5462</v>
      </c>
      <c r="F480" s="664"/>
      <c r="G480" s="664"/>
      <c r="H480" s="664"/>
      <c r="I480" s="664"/>
      <c r="J480" s="664"/>
      <c r="K480" s="664"/>
      <c r="L480" s="664"/>
      <c r="M480" s="664"/>
      <c r="N480" s="664">
        <v>2</v>
      </c>
      <c r="O480" s="664">
        <v>48</v>
      </c>
      <c r="P480" s="677"/>
      <c r="Q480" s="665">
        <v>24</v>
      </c>
    </row>
    <row r="481" spans="1:17" ht="14.4" customHeight="1" x14ac:dyDescent="0.3">
      <c r="A481" s="660" t="s">
        <v>5582</v>
      </c>
      <c r="B481" s="661" t="s">
        <v>5408</v>
      </c>
      <c r="C481" s="661" t="s">
        <v>5328</v>
      </c>
      <c r="D481" s="661" t="s">
        <v>5463</v>
      </c>
      <c r="E481" s="661" t="s">
        <v>5464</v>
      </c>
      <c r="F481" s="664"/>
      <c r="G481" s="664"/>
      <c r="H481" s="664"/>
      <c r="I481" s="664"/>
      <c r="J481" s="664"/>
      <c r="K481" s="664"/>
      <c r="L481" s="664"/>
      <c r="M481" s="664"/>
      <c r="N481" s="664">
        <v>2</v>
      </c>
      <c r="O481" s="664">
        <v>1478</v>
      </c>
      <c r="P481" s="677"/>
      <c r="Q481" s="665">
        <v>739</v>
      </c>
    </row>
    <row r="482" spans="1:17" ht="14.4" customHeight="1" x14ac:dyDescent="0.3">
      <c r="A482" s="660" t="s">
        <v>5582</v>
      </c>
      <c r="B482" s="661" t="s">
        <v>5408</v>
      </c>
      <c r="C482" s="661" t="s">
        <v>5328</v>
      </c>
      <c r="D482" s="661" t="s">
        <v>5465</v>
      </c>
      <c r="E482" s="661" t="s">
        <v>5466</v>
      </c>
      <c r="F482" s="664"/>
      <c r="G482" s="664"/>
      <c r="H482" s="664"/>
      <c r="I482" s="664"/>
      <c r="J482" s="664"/>
      <c r="K482" s="664"/>
      <c r="L482" s="664"/>
      <c r="M482" s="664"/>
      <c r="N482" s="664">
        <v>3</v>
      </c>
      <c r="O482" s="664">
        <v>540</v>
      </c>
      <c r="P482" s="677"/>
      <c r="Q482" s="665">
        <v>180</v>
      </c>
    </row>
    <row r="483" spans="1:17" ht="14.4" customHeight="1" x14ac:dyDescent="0.3">
      <c r="A483" s="660" t="s">
        <v>5582</v>
      </c>
      <c r="B483" s="661" t="s">
        <v>5408</v>
      </c>
      <c r="C483" s="661" t="s">
        <v>5328</v>
      </c>
      <c r="D483" s="661" t="s">
        <v>5471</v>
      </c>
      <c r="E483" s="661" t="s">
        <v>5472</v>
      </c>
      <c r="F483" s="664"/>
      <c r="G483" s="664"/>
      <c r="H483" s="664"/>
      <c r="I483" s="664"/>
      <c r="J483" s="664"/>
      <c r="K483" s="664"/>
      <c r="L483" s="664"/>
      <c r="M483" s="664"/>
      <c r="N483" s="664">
        <v>2</v>
      </c>
      <c r="O483" s="664">
        <v>506</v>
      </c>
      <c r="P483" s="677"/>
      <c r="Q483" s="665">
        <v>253</v>
      </c>
    </row>
    <row r="484" spans="1:17" ht="14.4" customHeight="1" x14ac:dyDescent="0.3">
      <c r="A484" s="660" t="s">
        <v>5582</v>
      </c>
      <c r="B484" s="661" t="s">
        <v>5408</v>
      </c>
      <c r="C484" s="661" t="s">
        <v>5328</v>
      </c>
      <c r="D484" s="661" t="s">
        <v>5473</v>
      </c>
      <c r="E484" s="661" t="s">
        <v>5474</v>
      </c>
      <c r="F484" s="664"/>
      <c r="G484" s="664"/>
      <c r="H484" s="664"/>
      <c r="I484" s="664"/>
      <c r="J484" s="664"/>
      <c r="K484" s="664"/>
      <c r="L484" s="664"/>
      <c r="M484" s="664"/>
      <c r="N484" s="664">
        <v>2</v>
      </c>
      <c r="O484" s="664">
        <v>530</v>
      </c>
      <c r="P484" s="677"/>
      <c r="Q484" s="665">
        <v>265</v>
      </c>
    </row>
    <row r="485" spans="1:17" ht="14.4" customHeight="1" x14ac:dyDescent="0.3">
      <c r="A485" s="660" t="s">
        <v>5582</v>
      </c>
      <c r="B485" s="661" t="s">
        <v>5408</v>
      </c>
      <c r="C485" s="661" t="s">
        <v>5328</v>
      </c>
      <c r="D485" s="661" t="s">
        <v>5479</v>
      </c>
      <c r="E485" s="661" t="s">
        <v>5480</v>
      </c>
      <c r="F485" s="664">
        <v>2</v>
      </c>
      <c r="G485" s="664">
        <v>432</v>
      </c>
      <c r="H485" s="664">
        <v>1</v>
      </c>
      <c r="I485" s="664">
        <v>216</v>
      </c>
      <c r="J485" s="664">
        <v>1</v>
      </c>
      <c r="K485" s="664">
        <v>216</v>
      </c>
      <c r="L485" s="664">
        <v>0.5</v>
      </c>
      <c r="M485" s="664">
        <v>216</v>
      </c>
      <c r="N485" s="664">
        <v>2</v>
      </c>
      <c r="O485" s="664">
        <v>432</v>
      </c>
      <c r="P485" s="677">
        <v>1</v>
      </c>
      <c r="Q485" s="665">
        <v>216</v>
      </c>
    </row>
    <row r="486" spans="1:17" ht="14.4" customHeight="1" x14ac:dyDescent="0.3">
      <c r="A486" s="660" t="s">
        <v>5582</v>
      </c>
      <c r="B486" s="661" t="s">
        <v>5408</v>
      </c>
      <c r="C486" s="661" t="s">
        <v>5328</v>
      </c>
      <c r="D486" s="661" t="s">
        <v>5483</v>
      </c>
      <c r="E486" s="661" t="s">
        <v>5484</v>
      </c>
      <c r="F486" s="664"/>
      <c r="G486" s="664"/>
      <c r="H486" s="664"/>
      <c r="I486" s="664"/>
      <c r="J486" s="664"/>
      <c r="K486" s="664"/>
      <c r="L486" s="664"/>
      <c r="M486" s="664"/>
      <c r="N486" s="664">
        <v>2</v>
      </c>
      <c r="O486" s="664">
        <v>1182</v>
      </c>
      <c r="P486" s="677"/>
      <c r="Q486" s="665">
        <v>591</v>
      </c>
    </row>
    <row r="487" spans="1:17" ht="14.4" customHeight="1" x14ac:dyDescent="0.3">
      <c r="A487" s="660" t="s">
        <v>5582</v>
      </c>
      <c r="B487" s="661" t="s">
        <v>5408</v>
      </c>
      <c r="C487" s="661" t="s">
        <v>5328</v>
      </c>
      <c r="D487" s="661" t="s">
        <v>5487</v>
      </c>
      <c r="E487" s="661" t="s">
        <v>5488</v>
      </c>
      <c r="F487" s="664"/>
      <c r="G487" s="664"/>
      <c r="H487" s="664"/>
      <c r="I487" s="664"/>
      <c r="J487" s="664"/>
      <c r="K487" s="664"/>
      <c r="L487" s="664"/>
      <c r="M487" s="664"/>
      <c r="N487" s="664">
        <v>2</v>
      </c>
      <c r="O487" s="664">
        <v>1092</v>
      </c>
      <c r="P487" s="677"/>
      <c r="Q487" s="665">
        <v>546</v>
      </c>
    </row>
    <row r="488" spans="1:17" ht="14.4" customHeight="1" x14ac:dyDescent="0.3">
      <c r="A488" s="660" t="s">
        <v>5582</v>
      </c>
      <c r="B488" s="661" t="s">
        <v>5408</v>
      </c>
      <c r="C488" s="661" t="s">
        <v>5328</v>
      </c>
      <c r="D488" s="661" t="s">
        <v>5491</v>
      </c>
      <c r="E488" s="661" t="s">
        <v>5492</v>
      </c>
      <c r="F488" s="664"/>
      <c r="G488" s="664"/>
      <c r="H488" s="664"/>
      <c r="I488" s="664"/>
      <c r="J488" s="664"/>
      <c r="K488" s="664"/>
      <c r="L488" s="664"/>
      <c r="M488" s="664"/>
      <c r="N488" s="664">
        <v>2</v>
      </c>
      <c r="O488" s="664">
        <v>1470</v>
      </c>
      <c r="P488" s="677"/>
      <c r="Q488" s="665">
        <v>735</v>
      </c>
    </row>
    <row r="489" spans="1:17" ht="14.4" customHeight="1" x14ac:dyDescent="0.3">
      <c r="A489" s="660" t="s">
        <v>5582</v>
      </c>
      <c r="B489" s="661" t="s">
        <v>5408</v>
      </c>
      <c r="C489" s="661" t="s">
        <v>5328</v>
      </c>
      <c r="D489" s="661" t="s">
        <v>5493</v>
      </c>
      <c r="E489" s="661" t="s">
        <v>5494</v>
      </c>
      <c r="F489" s="664"/>
      <c r="G489" s="664"/>
      <c r="H489" s="664"/>
      <c r="I489" s="664"/>
      <c r="J489" s="664"/>
      <c r="K489" s="664"/>
      <c r="L489" s="664"/>
      <c r="M489" s="664"/>
      <c r="N489" s="664">
        <v>1</v>
      </c>
      <c r="O489" s="664">
        <v>327</v>
      </c>
      <c r="P489" s="677"/>
      <c r="Q489" s="665">
        <v>327</v>
      </c>
    </row>
    <row r="490" spans="1:17" ht="14.4" customHeight="1" x14ac:dyDescent="0.3">
      <c r="A490" s="660" t="s">
        <v>5582</v>
      </c>
      <c r="B490" s="661" t="s">
        <v>5408</v>
      </c>
      <c r="C490" s="661" t="s">
        <v>5328</v>
      </c>
      <c r="D490" s="661" t="s">
        <v>5495</v>
      </c>
      <c r="E490" s="661" t="s">
        <v>5496</v>
      </c>
      <c r="F490" s="664"/>
      <c r="G490" s="664"/>
      <c r="H490" s="664"/>
      <c r="I490" s="664"/>
      <c r="J490" s="664"/>
      <c r="K490" s="664"/>
      <c r="L490" s="664"/>
      <c r="M490" s="664"/>
      <c r="N490" s="664">
        <v>2</v>
      </c>
      <c r="O490" s="664">
        <v>690</v>
      </c>
      <c r="P490" s="677"/>
      <c r="Q490" s="665">
        <v>345</v>
      </c>
    </row>
    <row r="491" spans="1:17" ht="14.4" customHeight="1" x14ac:dyDescent="0.3">
      <c r="A491" s="660" t="s">
        <v>5582</v>
      </c>
      <c r="B491" s="661" t="s">
        <v>5408</v>
      </c>
      <c r="C491" s="661" t="s">
        <v>5328</v>
      </c>
      <c r="D491" s="661" t="s">
        <v>5499</v>
      </c>
      <c r="E491" s="661" t="s">
        <v>5500</v>
      </c>
      <c r="F491" s="664"/>
      <c r="G491" s="664"/>
      <c r="H491" s="664"/>
      <c r="I491" s="664"/>
      <c r="J491" s="664"/>
      <c r="K491" s="664"/>
      <c r="L491" s="664"/>
      <c r="M491" s="664"/>
      <c r="N491" s="664">
        <v>2</v>
      </c>
      <c r="O491" s="664">
        <v>462</v>
      </c>
      <c r="P491" s="677"/>
      <c r="Q491" s="665">
        <v>231</v>
      </c>
    </row>
    <row r="492" spans="1:17" ht="14.4" customHeight="1" x14ac:dyDescent="0.3">
      <c r="A492" s="660" t="s">
        <v>5582</v>
      </c>
      <c r="B492" s="661" t="s">
        <v>5408</v>
      </c>
      <c r="C492" s="661" t="s">
        <v>5328</v>
      </c>
      <c r="D492" s="661" t="s">
        <v>5503</v>
      </c>
      <c r="E492" s="661" t="s">
        <v>5504</v>
      </c>
      <c r="F492" s="664"/>
      <c r="G492" s="664"/>
      <c r="H492" s="664"/>
      <c r="I492" s="664"/>
      <c r="J492" s="664"/>
      <c r="K492" s="664"/>
      <c r="L492" s="664"/>
      <c r="M492" s="664"/>
      <c r="N492" s="664">
        <v>2</v>
      </c>
      <c r="O492" s="664">
        <v>460</v>
      </c>
      <c r="P492" s="677"/>
      <c r="Q492" s="665">
        <v>230</v>
      </c>
    </row>
    <row r="493" spans="1:17" ht="14.4" customHeight="1" x14ac:dyDescent="0.3">
      <c r="A493" s="660" t="s">
        <v>5582</v>
      </c>
      <c r="B493" s="661" t="s">
        <v>5408</v>
      </c>
      <c r="C493" s="661" t="s">
        <v>5328</v>
      </c>
      <c r="D493" s="661" t="s">
        <v>1024</v>
      </c>
      <c r="E493" s="661" t="s">
        <v>5519</v>
      </c>
      <c r="F493" s="664"/>
      <c r="G493" s="664"/>
      <c r="H493" s="664"/>
      <c r="I493" s="664"/>
      <c r="J493" s="664">
        <v>2</v>
      </c>
      <c r="K493" s="664">
        <v>1570</v>
      </c>
      <c r="L493" s="664"/>
      <c r="M493" s="664">
        <v>785</v>
      </c>
      <c r="N493" s="664">
        <v>2</v>
      </c>
      <c r="O493" s="664">
        <v>1572</v>
      </c>
      <c r="P493" s="677"/>
      <c r="Q493" s="665">
        <v>786</v>
      </c>
    </row>
    <row r="494" spans="1:17" ht="14.4" customHeight="1" x14ac:dyDescent="0.3">
      <c r="A494" s="660" t="s">
        <v>5582</v>
      </c>
      <c r="B494" s="661" t="s">
        <v>5408</v>
      </c>
      <c r="C494" s="661" t="s">
        <v>5328</v>
      </c>
      <c r="D494" s="661" t="s">
        <v>5520</v>
      </c>
      <c r="E494" s="661" t="s">
        <v>5521</v>
      </c>
      <c r="F494" s="664"/>
      <c r="G494" s="664"/>
      <c r="H494" s="664"/>
      <c r="I494" s="664"/>
      <c r="J494" s="664"/>
      <c r="K494" s="664"/>
      <c r="L494" s="664"/>
      <c r="M494" s="664"/>
      <c r="N494" s="664">
        <v>1</v>
      </c>
      <c r="O494" s="664">
        <v>222</v>
      </c>
      <c r="P494" s="677"/>
      <c r="Q494" s="665">
        <v>222</v>
      </c>
    </row>
    <row r="495" spans="1:17" ht="14.4" customHeight="1" x14ac:dyDescent="0.3">
      <c r="A495" s="660" t="s">
        <v>5583</v>
      </c>
      <c r="B495" s="661" t="s">
        <v>5199</v>
      </c>
      <c r="C495" s="661" t="s">
        <v>5321</v>
      </c>
      <c r="D495" s="661" t="s">
        <v>5322</v>
      </c>
      <c r="E495" s="661" t="s">
        <v>5323</v>
      </c>
      <c r="F495" s="664"/>
      <c r="G495" s="664"/>
      <c r="H495" s="664"/>
      <c r="I495" s="664"/>
      <c r="J495" s="664">
        <v>2</v>
      </c>
      <c r="K495" s="664">
        <v>1130.2</v>
      </c>
      <c r="L495" s="664"/>
      <c r="M495" s="664">
        <v>565.1</v>
      </c>
      <c r="N495" s="664"/>
      <c r="O495" s="664"/>
      <c r="P495" s="677"/>
      <c r="Q495" s="665"/>
    </row>
    <row r="496" spans="1:17" ht="14.4" customHeight="1" x14ac:dyDescent="0.3">
      <c r="A496" s="660" t="s">
        <v>5583</v>
      </c>
      <c r="B496" s="661" t="s">
        <v>5199</v>
      </c>
      <c r="C496" s="661" t="s">
        <v>5321</v>
      </c>
      <c r="D496" s="661" t="s">
        <v>5324</v>
      </c>
      <c r="E496" s="661" t="s">
        <v>5325</v>
      </c>
      <c r="F496" s="664"/>
      <c r="G496" s="664"/>
      <c r="H496" s="664"/>
      <c r="I496" s="664"/>
      <c r="J496" s="664">
        <v>1</v>
      </c>
      <c r="K496" s="664">
        <v>1049</v>
      </c>
      <c r="L496" s="664"/>
      <c r="M496" s="664">
        <v>1049</v>
      </c>
      <c r="N496" s="664"/>
      <c r="O496" s="664"/>
      <c r="P496" s="677"/>
      <c r="Q496" s="665"/>
    </row>
    <row r="497" spans="1:17" ht="14.4" customHeight="1" x14ac:dyDescent="0.3">
      <c r="A497" s="660" t="s">
        <v>5583</v>
      </c>
      <c r="B497" s="661" t="s">
        <v>5199</v>
      </c>
      <c r="C497" s="661" t="s">
        <v>5328</v>
      </c>
      <c r="D497" s="661" t="s">
        <v>5333</v>
      </c>
      <c r="E497" s="661" t="s">
        <v>5334</v>
      </c>
      <c r="F497" s="664">
        <v>1</v>
      </c>
      <c r="G497" s="664">
        <v>34</v>
      </c>
      <c r="H497" s="664">
        <v>1</v>
      </c>
      <c r="I497" s="664">
        <v>34</v>
      </c>
      <c r="J497" s="664">
        <v>3</v>
      </c>
      <c r="K497" s="664">
        <v>102</v>
      </c>
      <c r="L497" s="664">
        <v>3</v>
      </c>
      <c r="M497" s="664">
        <v>34</v>
      </c>
      <c r="N497" s="664">
        <v>1</v>
      </c>
      <c r="O497" s="664">
        <v>35</v>
      </c>
      <c r="P497" s="677">
        <v>1.0294117647058822</v>
      </c>
      <c r="Q497" s="665">
        <v>35</v>
      </c>
    </row>
    <row r="498" spans="1:17" ht="14.4" customHeight="1" x14ac:dyDescent="0.3">
      <c r="A498" s="660" t="s">
        <v>5583</v>
      </c>
      <c r="B498" s="661" t="s">
        <v>5199</v>
      </c>
      <c r="C498" s="661" t="s">
        <v>5328</v>
      </c>
      <c r="D498" s="661" t="s">
        <v>5337</v>
      </c>
      <c r="E498" s="661" t="s">
        <v>5338</v>
      </c>
      <c r="F498" s="664"/>
      <c r="G498" s="664"/>
      <c r="H498" s="664"/>
      <c r="I498" s="664"/>
      <c r="J498" s="664">
        <v>2</v>
      </c>
      <c r="K498" s="664">
        <v>326</v>
      </c>
      <c r="L498" s="664"/>
      <c r="M498" s="664">
        <v>163</v>
      </c>
      <c r="N498" s="664"/>
      <c r="O498" s="664"/>
      <c r="P498" s="677"/>
      <c r="Q498" s="665"/>
    </row>
    <row r="499" spans="1:17" ht="14.4" customHeight="1" x14ac:dyDescent="0.3">
      <c r="A499" s="660" t="s">
        <v>5583</v>
      </c>
      <c r="B499" s="661" t="s">
        <v>5199</v>
      </c>
      <c r="C499" s="661" t="s">
        <v>5328</v>
      </c>
      <c r="D499" s="661" t="s">
        <v>5339</v>
      </c>
      <c r="E499" s="661" t="s">
        <v>5340</v>
      </c>
      <c r="F499" s="664"/>
      <c r="G499" s="664"/>
      <c r="H499" s="664"/>
      <c r="I499" s="664"/>
      <c r="J499" s="664">
        <v>2</v>
      </c>
      <c r="K499" s="664">
        <v>92</v>
      </c>
      <c r="L499" s="664"/>
      <c r="M499" s="664">
        <v>46</v>
      </c>
      <c r="N499" s="664"/>
      <c r="O499" s="664"/>
      <c r="P499" s="677"/>
      <c r="Q499" s="665"/>
    </row>
    <row r="500" spans="1:17" ht="14.4" customHeight="1" x14ac:dyDescent="0.3">
      <c r="A500" s="660" t="s">
        <v>5583</v>
      </c>
      <c r="B500" s="661" t="s">
        <v>5199</v>
      </c>
      <c r="C500" s="661" t="s">
        <v>5328</v>
      </c>
      <c r="D500" s="661" t="s">
        <v>5351</v>
      </c>
      <c r="E500" s="661" t="s">
        <v>5352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0</v>
      </c>
      <c r="P500" s="677"/>
      <c r="Q500" s="665">
        <v>0</v>
      </c>
    </row>
    <row r="501" spans="1:17" ht="14.4" customHeight="1" x14ac:dyDescent="0.3">
      <c r="A501" s="660" t="s">
        <v>5583</v>
      </c>
      <c r="B501" s="661" t="s">
        <v>5199</v>
      </c>
      <c r="C501" s="661" t="s">
        <v>5328</v>
      </c>
      <c r="D501" s="661" t="s">
        <v>5355</v>
      </c>
      <c r="E501" s="661" t="s">
        <v>5356</v>
      </c>
      <c r="F501" s="664"/>
      <c r="G501" s="664"/>
      <c r="H501" s="664"/>
      <c r="I501" s="664"/>
      <c r="J501" s="664">
        <v>2</v>
      </c>
      <c r="K501" s="664">
        <v>162</v>
      </c>
      <c r="L501" s="664"/>
      <c r="M501" s="664">
        <v>81</v>
      </c>
      <c r="N501" s="664"/>
      <c r="O501" s="664"/>
      <c r="P501" s="677"/>
      <c r="Q501" s="665"/>
    </row>
    <row r="502" spans="1:17" ht="14.4" customHeight="1" x14ac:dyDescent="0.3">
      <c r="A502" s="660" t="s">
        <v>5583</v>
      </c>
      <c r="B502" s="661" t="s">
        <v>5199</v>
      </c>
      <c r="C502" s="661" t="s">
        <v>5328</v>
      </c>
      <c r="D502" s="661" t="s">
        <v>5363</v>
      </c>
      <c r="E502" s="661" t="s">
        <v>5364</v>
      </c>
      <c r="F502" s="664"/>
      <c r="G502" s="664"/>
      <c r="H502" s="664"/>
      <c r="I502" s="664"/>
      <c r="J502" s="664">
        <v>1</v>
      </c>
      <c r="K502" s="664">
        <v>327</v>
      </c>
      <c r="L502" s="664"/>
      <c r="M502" s="664">
        <v>327</v>
      </c>
      <c r="N502" s="664">
        <v>2</v>
      </c>
      <c r="O502" s="664">
        <v>662</v>
      </c>
      <c r="P502" s="677"/>
      <c r="Q502" s="665">
        <v>331</v>
      </c>
    </row>
    <row r="503" spans="1:17" ht="14.4" customHeight="1" x14ac:dyDescent="0.3">
      <c r="A503" s="660" t="s">
        <v>5583</v>
      </c>
      <c r="B503" s="661" t="s">
        <v>5199</v>
      </c>
      <c r="C503" s="661" t="s">
        <v>5328</v>
      </c>
      <c r="D503" s="661" t="s">
        <v>5369</v>
      </c>
      <c r="E503" s="661" t="s">
        <v>5370</v>
      </c>
      <c r="F503" s="664"/>
      <c r="G503" s="664"/>
      <c r="H503" s="664"/>
      <c r="I503" s="664"/>
      <c r="J503" s="664">
        <v>1</v>
      </c>
      <c r="K503" s="664">
        <v>438</v>
      </c>
      <c r="L503" s="664"/>
      <c r="M503" s="664">
        <v>438</v>
      </c>
      <c r="N503" s="664"/>
      <c r="O503" s="664"/>
      <c r="P503" s="677"/>
      <c r="Q503" s="665"/>
    </row>
    <row r="504" spans="1:17" ht="14.4" customHeight="1" x14ac:dyDescent="0.3">
      <c r="A504" s="660" t="s">
        <v>5583</v>
      </c>
      <c r="B504" s="661" t="s">
        <v>5199</v>
      </c>
      <c r="C504" s="661" t="s">
        <v>5328</v>
      </c>
      <c r="D504" s="661" t="s">
        <v>5371</v>
      </c>
      <c r="E504" s="661" t="s">
        <v>5372</v>
      </c>
      <c r="F504" s="664">
        <v>1</v>
      </c>
      <c r="G504" s="664">
        <v>159</v>
      </c>
      <c r="H504" s="664">
        <v>1</v>
      </c>
      <c r="I504" s="664">
        <v>159</v>
      </c>
      <c r="J504" s="664"/>
      <c r="K504" s="664"/>
      <c r="L504" s="664"/>
      <c r="M504" s="664"/>
      <c r="N504" s="664">
        <v>5</v>
      </c>
      <c r="O504" s="664">
        <v>805</v>
      </c>
      <c r="P504" s="677">
        <v>5.0628930817610067</v>
      </c>
      <c r="Q504" s="665">
        <v>161</v>
      </c>
    </row>
    <row r="505" spans="1:17" ht="14.4" customHeight="1" x14ac:dyDescent="0.3">
      <c r="A505" s="660" t="s">
        <v>5583</v>
      </c>
      <c r="B505" s="661" t="s">
        <v>5199</v>
      </c>
      <c r="C505" s="661" t="s">
        <v>5328</v>
      </c>
      <c r="D505" s="661" t="s">
        <v>5377</v>
      </c>
      <c r="E505" s="661" t="s">
        <v>5378</v>
      </c>
      <c r="F505" s="664"/>
      <c r="G505" s="664"/>
      <c r="H505" s="664"/>
      <c r="I505" s="664"/>
      <c r="J505" s="664"/>
      <c r="K505" s="664"/>
      <c r="L505" s="664"/>
      <c r="M505" s="664"/>
      <c r="N505" s="664">
        <v>1</v>
      </c>
      <c r="O505" s="664">
        <v>165</v>
      </c>
      <c r="P505" s="677"/>
      <c r="Q505" s="665">
        <v>165</v>
      </c>
    </row>
    <row r="506" spans="1:17" ht="14.4" customHeight="1" x14ac:dyDescent="0.3">
      <c r="A506" s="660" t="s">
        <v>5583</v>
      </c>
      <c r="B506" s="661" t="s">
        <v>5199</v>
      </c>
      <c r="C506" s="661" t="s">
        <v>5328</v>
      </c>
      <c r="D506" s="661" t="s">
        <v>5379</v>
      </c>
      <c r="E506" s="661" t="s">
        <v>5380</v>
      </c>
      <c r="F506" s="664"/>
      <c r="G506" s="664"/>
      <c r="H506" s="664"/>
      <c r="I506" s="664"/>
      <c r="J506" s="664">
        <v>1</v>
      </c>
      <c r="K506" s="664">
        <v>645</v>
      </c>
      <c r="L506" s="664"/>
      <c r="M506" s="664">
        <v>645</v>
      </c>
      <c r="N506" s="664"/>
      <c r="O506" s="664"/>
      <c r="P506" s="677"/>
      <c r="Q506" s="665"/>
    </row>
    <row r="507" spans="1:17" ht="14.4" customHeight="1" x14ac:dyDescent="0.3">
      <c r="A507" s="660" t="s">
        <v>5583</v>
      </c>
      <c r="B507" s="661" t="s">
        <v>5381</v>
      </c>
      <c r="C507" s="661" t="s">
        <v>5328</v>
      </c>
      <c r="D507" s="661" t="s">
        <v>5386</v>
      </c>
      <c r="E507" s="661" t="s">
        <v>5387</v>
      </c>
      <c r="F507" s="664"/>
      <c r="G507" s="664"/>
      <c r="H507" s="664"/>
      <c r="I507" s="664"/>
      <c r="J507" s="664">
        <v>2</v>
      </c>
      <c r="K507" s="664">
        <v>594</v>
      </c>
      <c r="L507" s="664"/>
      <c r="M507" s="664">
        <v>297</v>
      </c>
      <c r="N507" s="664"/>
      <c r="O507" s="664"/>
      <c r="P507" s="677"/>
      <c r="Q507" s="665"/>
    </row>
    <row r="508" spans="1:17" ht="14.4" customHeight="1" x14ac:dyDescent="0.3">
      <c r="A508" s="660" t="s">
        <v>5583</v>
      </c>
      <c r="B508" s="661" t="s">
        <v>5381</v>
      </c>
      <c r="C508" s="661" t="s">
        <v>5328</v>
      </c>
      <c r="D508" s="661" t="s">
        <v>5390</v>
      </c>
      <c r="E508" s="661" t="s">
        <v>5391</v>
      </c>
      <c r="F508" s="664"/>
      <c r="G508" s="664"/>
      <c r="H508" s="664"/>
      <c r="I508" s="664"/>
      <c r="J508" s="664">
        <v>6</v>
      </c>
      <c r="K508" s="664">
        <v>7470</v>
      </c>
      <c r="L508" s="664"/>
      <c r="M508" s="664">
        <v>1245</v>
      </c>
      <c r="N508" s="664"/>
      <c r="O508" s="664"/>
      <c r="P508" s="677"/>
      <c r="Q508" s="665"/>
    </row>
    <row r="509" spans="1:17" ht="14.4" customHeight="1" x14ac:dyDescent="0.3">
      <c r="A509" s="660" t="s">
        <v>5583</v>
      </c>
      <c r="B509" s="661" t="s">
        <v>5381</v>
      </c>
      <c r="C509" s="661" t="s">
        <v>5328</v>
      </c>
      <c r="D509" s="661" t="s">
        <v>5392</v>
      </c>
      <c r="E509" s="661" t="s">
        <v>5393</v>
      </c>
      <c r="F509" s="664"/>
      <c r="G509" s="664"/>
      <c r="H509" s="664"/>
      <c r="I509" s="664"/>
      <c r="J509" s="664">
        <v>2</v>
      </c>
      <c r="K509" s="664">
        <v>18674</v>
      </c>
      <c r="L509" s="664"/>
      <c r="M509" s="664">
        <v>9337</v>
      </c>
      <c r="N509" s="664"/>
      <c r="O509" s="664"/>
      <c r="P509" s="677"/>
      <c r="Q509" s="665"/>
    </row>
    <row r="510" spans="1:17" ht="14.4" customHeight="1" x14ac:dyDescent="0.3">
      <c r="A510" s="660" t="s">
        <v>5583</v>
      </c>
      <c r="B510" s="661" t="s">
        <v>5381</v>
      </c>
      <c r="C510" s="661" t="s">
        <v>5328</v>
      </c>
      <c r="D510" s="661" t="s">
        <v>5394</v>
      </c>
      <c r="E510" s="661" t="s">
        <v>5395</v>
      </c>
      <c r="F510" s="664"/>
      <c r="G510" s="664"/>
      <c r="H510" s="664"/>
      <c r="I510" s="664"/>
      <c r="J510" s="664">
        <v>2</v>
      </c>
      <c r="K510" s="664">
        <v>19494</v>
      </c>
      <c r="L510" s="664"/>
      <c r="M510" s="664">
        <v>9747</v>
      </c>
      <c r="N510" s="664"/>
      <c r="O510" s="664"/>
      <c r="P510" s="677"/>
      <c r="Q510" s="665"/>
    </row>
    <row r="511" spans="1:17" ht="14.4" customHeight="1" x14ac:dyDescent="0.3">
      <c r="A511" s="660" t="s">
        <v>5583</v>
      </c>
      <c r="B511" s="661" t="s">
        <v>5381</v>
      </c>
      <c r="C511" s="661" t="s">
        <v>5328</v>
      </c>
      <c r="D511" s="661" t="s">
        <v>5402</v>
      </c>
      <c r="E511" s="661" t="s">
        <v>5403</v>
      </c>
      <c r="F511" s="664"/>
      <c r="G511" s="664"/>
      <c r="H511" s="664"/>
      <c r="I511" s="664"/>
      <c r="J511" s="664">
        <v>18</v>
      </c>
      <c r="K511" s="664">
        <v>40194</v>
      </c>
      <c r="L511" s="664"/>
      <c r="M511" s="664">
        <v>2233</v>
      </c>
      <c r="N511" s="664"/>
      <c r="O511" s="664"/>
      <c r="P511" s="677"/>
      <c r="Q511" s="665"/>
    </row>
    <row r="512" spans="1:17" ht="14.4" customHeight="1" x14ac:dyDescent="0.3">
      <c r="A512" s="660" t="s">
        <v>5583</v>
      </c>
      <c r="B512" s="661" t="s">
        <v>5408</v>
      </c>
      <c r="C512" s="661" t="s">
        <v>5328</v>
      </c>
      <c r="D512" s="661" t="s">
        <v>5411</v>
      </c>
      <c r="E512" s="661" t="s">
        <v>5412</v>
      </c>
      <c r="F512" s="664"/>
      <c r="G512" s="664"/>
      <c r="H512" s="664"/>
      <c r="I512" s="664"/>
      <c r="J512" s="664"/>
      <c r="K512" s="664"/>
      <c r="L512" s="664"/>
      <c r="M512" s="664"/>
      <c r="N512" s="664">
        <v>2</v>
      </c>
      <c r="O512" s="664">
        <v>438</v>
      </c>
      <c r="P512" s="677"/>
      <c r="Q512" s="665">
        <v>219</v>
      </c>
    </row>
    <row r="513" spans="1:17" ht="14.4" customHeight="1" x14ac:dyDescent="0.3">
      <c r="A513" s="660" t="s">
        <v>5583</v>
      </c>
      <c r="B513" s="661" t="s">
        <v>5408</v>
      </c>
      <c r="C513" s="661" t="s">
        <v>5328</v>
      </c>
      <c r="D513" s="661" t="s">
        <v>5413</v>
      </c>
      <c r="E513" s="661" t="s">
        <v>5414</v>
      </c>
      <c r="F513" s="664"/>
      <c r="G513" s="664"/>
      <c r="H513" s="664"/>
      <c r="I513" s="664"/>
      <c r="J513" s="664">
        <v>3</v>
      </c>
      <c r="K513" s="664">
        <v>1491</v>
      </c>
      <c r="L513" s="664"/>
      <c r="M513" s="664">
        <v>497</v>
      </c>
      <c r="N513" s="664">
        <v>2</v>
      </c>
      <c r="O513" s="664">
        <v>1006</v>
      </c>
      <c r="P513" s="677"/>
      <c r="Q513" s="665">
        <v>503</v>
      </c>
    </row>
    <row r="514" spans="1:17" ht="14.4" customHeight="1" x14ac:dyDescent="0.3">
      <c r="A514" s="660" t="s">
        <v>5583</v>
      </c>
      <c r="B514" s="661" t="s">
        <v>5408</v>
      </c>
      <c r="C514" s="661" t="s">
        <v>5328</v>
      </c>
      <c r="D514" s="661" t="s">
        <v>5415</v>
      </c>
      <c r="E514" s="661" t="s">
        <v>5416</v>
      </c>
      <c r="F514" s="664">
        <v>28</v>
      </c>
      <c r="G514" s="664">
        <v>9800</v>
      </c>
      <c r="H514" s="664">
        <v>1</v>
      </c>
      <c r="I514" s="664">
        <v>350</v>
      </c>
      <c r="J514" s="664">
        <v>13</v>
      </c>
      <c r="K514" s="664">
        <v>4550</v>
      </c>
      <c r="L514" s="664">
        <v>0.4642857142857143</v>
      </c>
      <c r="M514" s="664">
        <v>350</v>
      </c>
      <c r="N514" s="664">
        <v>22</v>
      </c>
      <c r="O514" s="664">
        <v>7722</v>
      </c>
      <c r="P514" s="677">
        <v>0.7879591836734694</v>
      </c>
      <c r="Q514" s="665">
        <v>351</v>
      </c>
    </row>
    <row r="515" spans="1:17" ht="14.4" customHeight="1" x14ac:dyDescent="0.3">
      <c r="A515" s="660" t="s">
        <v>5583</v>
      </c>
      <c r="B515" s="661" t="s">
        <v>5408</v>
      </c>
      <c r="C515" s="661" t="s">
        <v>5328</v>
      </c>
      <c r="D515" s="661" t="s">
        <v>5419</v>
      </c>
      <c r="E515" s="661" t="s">
        <v>5420</v>
      </c>
      <c r="F515" s="664">
        <v>633</v>
      </c>
      <c r="G515" s="664">
        <v>41145</v>
      </c>
      <c r="H515" s="664">
        <v>1</v>
      </c>
      <c r="I515" s="664">
        <v>65</v>
      </c>
      <c r="J515" s="664">
        <v>521</v>
      </c>
      <c r="K515" s="664">
        <v>33865</v>
      </c>
      <c r="L515" s="664">
        <v>0.82306477093206953</v>
      </c>
      <c r="M515" s="664">
        <v>65</v>
      </c>
      <c r="N515" s="664">
        <v>665</v>
      </c>
      <c r="O515" s="664">
        <v>43225</v>
      </c>
      <c r="P515" s="677">
        <v>1.0505529225908372</v>
      </c>
      <c r="Q515" s="665">
        <v>65</v>
      </c>
    </row>
    <row r="516" spans="1:17" ht="14.4" customHeight="1" x14ac:dyDescent="0.3">
      <c r="A516" s="660" t="s">
        <v>5583</v>
      </c>
      <c r="B516" s="661" t="s">
        <v>5408</v>
      </c>
      <c r="C516" s="661" t="s">
        <v>5328</v>
      </c>
      <c r="D516" s="661" t="s">
        <v>5423</v>
      </c>
      <c r="E516" s="661" t="s">
        <v>5424</v>
      </c>
      <c r="F516" s="664"/>
      <c r="G516" s="664"/>
      <c r="H516" s="664"/>
      <c r="I516" s="664"/>
      <c r="J516" s="664">
        <v>2</v>
      </c>
      <c r="K516" s="664">
        <v>1180</v>
      </c>
      <c r="L516" s="664"/>
      <c r="M516" s="664">
        <v>590</v>
      </c>
      <c r="N516" s="664">
        <v>2</v>
      </c>
      <c r="O516" s="664">
        <v>1182</v>
      </c>
      <c r="P516" s="677"/>
      <c r="Q516" s="665">
        <v>591</v>
      </c>
    </row>
    <row r="517" spans="1:17" ht="14.4" customHeight="1" x14ac:dyDescent="0.3">
      <c r="A517" s="660" t="s">
        <v>5583</v>
      </c>
      <c r="B517" s="661" t="s">
        <v>5408</v>
      </c>
      <c r="C517" s="661" t="s">
        <v>5328</v>
      </c>
      <c r="D517" s="661" t="s">
        <v>5425</v>
      </c>
      <c r="E517" s="661" t="s">
        <v>5426</v>
      </c>
      <c r="F517" s="664"/>
      <c r="G517" s="664"/>
      <c r="H517" s="664"/>
      <c r="I517" s="664"/>
      <c r="J517" s="664">
        <v>2</v>
      </c>
      <c r="K517" s="664">
        <v>1230</v>
      </c>
      <c r="L517" s="664"/>
      <c r="M517" s="664">
        <v>615</v>
      </c>
      <c r="N517" s="664">
        <v>2</v>
      </c>
      <c r="O517" s="664">
        <v>1232</v>
      </c>
      <c r="P517" s="677"/>
      <c r="Q517" s="665">
        <v>616</v>
      </c>
    </row>
    <row r="518" spans="1:17" ht="14.4" customHeight="1" x14ac:dyDescent="0.3">
      <c r="A518" s="660" t="s">
        <v>5583</v>
      </c>
      <c r="B518" s="661" t="s">
        <v>5408</v>
      </c>
      <c r="C518" s="661" t="s">
        <v>5328</v>
      </c>
      <c r="D518" s="661" t="s">
        <v>5427</v>
      </c>
      <c r="E518" s="661" t="s">
        <v>5428</v>
      </c>
      <c r="F518" s="664">
        <v>1</v>
      </c>
      <c r="G518" s="664">
        <v>149</v>
      </c>
      <c r="H518" s="664">
        <v>1</v>
      </c>
      <c r="I518" s="664">
        <v>149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5583</v>
      </c>
      <c r="B519" s="661" t="s">
        <v>5408</v>
      </c>
      <c r="C519" s="661" t="s">
        <v>5328</v>
      </c>
      <c r="D519" s="661" t="s">
        <v>5429</v>
      </c>
      <c r="E519" s="661" t="s">
        <v>5430</v>
      </c>
      <c r="F519" s="664"/>
      <c r="G519" s="664"/>
      <c r="H519" s="664"/>
      <c r="I519" s="664"/>
      <c r="J519" s="664"/>
      <c r="K519" s="664"/>
      <c r="L519" s="664"/>
      <c r="M519" s="664"/>
      <c r="N519" s="664">
        <v>1</v>
      </c>
      <c r="O519" s="664">
        <v>676</v>
      </c>
      <c r="P519" s="677"/>
      <c r="Q519" s="665">
        <v>676</v>
      </c>
    </row>
    <row r="520" spans="1:17" ht="14.4" customHeight="1" x14ac:dyDescent="0.3">
      <c r="A520" s="660" t="s">
        <v>5583</v>
      </c>
      <c r="B520" s="661" t="s">
        <v>5408</v>
      </c>
      <c r="C520" s="661" t="s">
        <v>5328</v>
      </c>
      <c r="D520" s="661" t="s">
        <v>5431</v>
      </c>
      <c r="E520" s="661" t="s">
        <v>5432</v>
      </c>
      <c r="F520" s="664">
        <v>9</v>
      </c>
      <c r="G520" s="664">
        <v>207</v>
      </c>
      <c r="H520" s="664">
        <v>1</v>
      </c>
      <c r="I520" s="664">
        <v>23</v>
      </c>
      <c r="J520" s="664">
        <v>4</v>
      </c>
      <c r="K520" s="664">
        <v>92</v>
      </c>
      <c r="L520" s="664">
        <v>0.44444444444444442</v>
      </c>
      <c r="M520" s="664">
        <v>23</v>
      </c>
      <c r="N520" s="664">
        <v>9</v>
      </c>
      <c r="O520" s="664">
        <v>216</v>
      </c>
      <c r="P520" s="677">
        <v>1.0434782608695652</v>
      </c>
      <c r="Q520" s="665">
        <v>24</v>
      </c>
    </row>
    <row r="521" spans="1:17" ht="14.4" customHeight="1" x14ac:dyDescent="0.3">
      <c r="A521" s="660" t="s">
        <v>5583</v>
      </c>
      <c r="B521" s="661" t="s">
        <v>5408</v>
      </c>
      <c r="C521" s="661" t="s">
        <v>5328</v>
      </c>
      <c r="D521" s="661" t="s">
        <v>5435</v>
      </c>
      <c r="E521" s="661" t="s">
        <v>5436</v>
      </c>
      <c r="F521" s="664">
        <v>2</v>
      </c>
      <c r="G521" s="664">
        <v>108</v>
      </c>
      <c r="H521" s="664">
        <v>1</v>
      </c>
      <c r="I521" s="664">
        <v>54</v>
      </c>
      <c r="J521" s="664">
        <v>3</v>
      </c>
      <c r="K521" s="664">
        <v>162</v>
      </c>
      <c r="L521" s="664">
        <v>1.5</v>
      </c>
      <c r="M521" s="664">
        <v>54</v>
      </c>
      <c r="N521" s="664">
        <v>3</v>
      </c>
      <c r="O521" s="664">
        <v>162</v>
      </c>
      <c r="P521" s="677">
        <v>1.5</v>
      </c>
      <c r="Q521" s="665">
        <v>54</v>
      </c>
    </row>
    <row r="522" spans="1:17" ht="14.4" customHeight="1" x14ac:dyDescent="0.3">
      <c r="A522" s="660" t="s">
        <v>5583</v>
      </c>
      <c r="B522" s="661" t="s">
        <v>5408</v>
      </c>
      <c r="C522" s="661" t="s">
        <v>5328</v>
      </c>
      <c r="D522" s="661" t="s">
        <v>5437</v>
      </c>
      <c r="E522" s="661" t="s">
        <v>5438</v>
      </c>
      <c r="F522" s="664">
        <v>363</v>
      </c>
      <c r="G522" s="664">
        <v>27951</v>
      </c>
      <c r="H522" s="664">
        <v>1</v>
      </c>
      <c r="I522" s="664">
        <v>77</v>
      </c>
      <c r="J522" s="664">
        <v>299</v>
      </c>
      <c r="K522" s="664">
        <v>23023</v>
      </c>
      <c r="L522" s="664">
        <v>0.82369146005509641</v>
      </c>
      <c r="M522" s="664">
        <v>77</v>
      </c>
      <c r="N522" s="664">
        <v>388</v>
      </c>
      <c r="O522" s="664">
        <v>29876</v>
      </c>
      <c r="P522" s="677">
        <v>1.0688705234159779</v>
      </c>
      <c r="Q522" s="665">
        <v>77</v>
      </c>
    </row>
    <row r="523" spans="1:17" ht="14.4" customHeight="1" x14ac:dyDescent="0.3">
      <c r="A523" s="660" t="s">
        <v>5583</v>
      </c>
      <c r="B523" s="661" t="s">
        <v>5408</v>
      </c>
      <c r="C523" s="661" t="s">
        <v>5328</v>
      </c>
      <c r="D523" s="661" t="s">
        <v>5441</v>
      </c>
      <c r="E523" s="661" t="s">
        <v>5442</v>
      </c>
      <c r="F523" s="664">
        <v>105</v>
      </c>
      <c r="G523" s="664">
        <v>2310</v>
      </c>
      <c r="H523" s="664">
        <v>1</v>
      </c>
      <c r="I523" s="664">
        <v>22</v>
      </c>
      <c r="J523" s="664">
        <v>107</v>
      </c>
      <c r="K523" s="664">
        <v>2354</v>
      </c>
      <c r="L523" s="664">
        <v>1.019047619047619</v>
      </c>
      <c r="M523" s="664">
        <v>22</v>
      </c>
      <c r="N523" s="664">
        <v>115</v>
      </c>
      <c r="O523" s="664">
        <v>2645</v>
      </c>
      <c r="P523" s="677">
        <v>1.1450216450216451</v>
      </c>
      <c r="Q523" s="665">
        <v>23</v>
      </c>
    </row>
    <row r="524" spans="1:17" ht="14.4" customHeight="1" x14ac:dyDescent="0.3">
      <c r="A524" s="660" t="s">
        <v>5583</v>
      </c>
      <c r="B524" s="661" t="s">
        <v>5408</v>
      </c>
      <c r="C524" s="661" t="s">
        <v>5328</v>
      </c>
      <c r="D524" s="661" t="s">
        <v>5449</v>
      </c>
      <c r="E524" s="661" t="s">
        <v>5450</v>
      </c>
      <c r="F524" s="664"/>
      <c r="G524" s="664"/>
      <c r="H524" s="664"/>
      <c r="I524" s="664"/>
      <c r="J524" s="664"/>
      <c r="K524" s="664"/>
      <c r="L524" s="664"/>
      <c r="M524" s="664"/>
      <c r="N524" s="664">
        <v>1</v>
      </c>
      <c r="O524" s="664">
        <v>628</v>
      </c>
      <c r="P524" s="677"/>
      <c r="Q524" s="665">
        <v>628</v>
      </c>
    </row>
    <row r="525" spans="1:17" ht="14.4" customHeight="1" x14ac:dyDescent="0.3">
      <c r="A525" s="660" t="s">
        <v>5583</v>
      </c>
      <c r="B525" s="661" t="s">
        <v>5408</v>
      </c>
      <c r="C525" s="661" t="s">
        <v>5328</v>
      </c>
      <c r="D525" s="661" t="s">
        <v>5451</v>
      </c>
      <c r="E525" s="661" t="s">
        <v>5452</v>
      </c>
      <c r="F525" s="664">
        <v>80</v>
      </c>
      <c r="G525" s="664">
        <v>16720</v>
      </c>
      <c r="H525" s="664">
        <v>1</v>
      </c>
      <c r="I525" s="664">
        <v>209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5583</v>
      </c>
      <c r="B526" s="661" t="s">
        <v>5408</v>
      </c>
      <c r="C526" s="661" t="s">
        <v>5328</v>
      </c>
      <c r="D526" s="661" t="s">
        <v>5453</v>
      </c>
      <c r="E526" s="661" t="s">
        <v>5454</v>
      </c>
      <c r="F526" s="664">
        <v>24</v>
      </c>
      <c r="G526" s="664">
        <v>1584</v>
      </c>
      <c r="H526" s="664">
        <v>1</v>
      </c>
      <c r="I526" s="664">
        <v>66</v>
      </c>
      <c r="J526" s="664">
        <v>23</v>
      </c>
      <c r="K526" s="664">
        <v>1518</v>
      </c>
      <c r="L526" s="664">
        <v>0.95833333333333337</v>
      </c>
      <c r="M526" s="664">
        <v>66</v>
      </c>
      <c r="N526" s="664">
        <v>22</v>
      </c>
      <c r="O526" s="664">
        <v>1452</v>
      </c>
      <c r="P526" s="677">
        <v>0.91666666666666663</v>
      </c>
      <c r="Q526" s="665">
        <v>66</v>
      </c>
    </row>
    <row r="527" spans="1:17" ht="14.4" customHeight="1" x14ac:dyDescent="0.3">
      <c r="A527" s="660" t="s">
        <v>5583</v>
      </c>
      <c r="B527" s="661" t="s">
        <v>5408</v>
      </c>
      <c r="C527" s="661" t="s">
        <v>5328</v>
      </c>
      <c r="D527" s="661" t="s">
        <v>5584</v>
      </c>
      <c r="E527" s="661" t="s">
        <v>5585</v>
      </c>
      <c r="F527" s="664"/>
      <c r="G527" s="664"/>
      <c r="H527" s="664"/>
      <c r="I527" s="664"/>
      <c r="J527" s="664"/>
      <c r="K527" s="664"/>
      <c r="L527" s="664"/>
      <c r="M527" s="664"/>
      <c r="N527" s="664">
        <v>1</v>
      </c>
      <c r="O527" s="664">
        <v>296</v>
      </c>
      <c r="P527" s="677"/>
      <c r="Q527" s="665">
        <v>296</v>
      </c>
    </row>
    <row r="528" spans="1:17" ht="14.4" customHeight="1" x14ac:dyDescent="0.3">
      <c r="A528" s="660" t="s">
        <v>5583</v>
      </c>
      <c r="B528" s="661" t="s">
        <v>5408</v>
      </c>
      <c r="C528" s="661" t="s">
        <v>5328</v>
      </c>
      <c r="D528" s="661" t="s">
        <v>5455</v>
      </c>
      <c r="E528" s="661" t="s">
        <v>5456</v>
      </c>
      <c r="F528" s="664">
        <v>458</v>
      </c>
      <c r="G528" s="664">
        <v>7328</v>
      </c>
      <c r="H528" s="664">
        <v>1</v>
      </c>
      <c r="I528" s="664">
        <v>16</v>
      </c>
      <c r="J528" s="664">
        <v>374</v>
      </c>
      <c r="K528" s="664">
        <v>5984</v>
      </c>
      <c r="L528" s="664">
        <v>0.81659388646288211</v>
      </c>
      <c r="M528" s="664">
        <v>16</v>
      </c>
      <c r="N528" s="664">
        <v>437</v>
      </c>
      <c r="O528" s="664">
        <v>6992</v>
      </c>
      <c r="P528" s="677">
        <v>0.95414847161572047</v>
      </c>
      <c r="Q528" s="665">
        <v>16</v>
      </c>
    </row>
    <row r="529" spans="1:17" ht="14.4" customHeight="1" x14ac:dyDescent="0.3">
      <c r="A529" s="660" t="s">
        <v>5583</v>
      </c>
      <c r="B529" s="661" t="s">
        <v>5408</v>
      </c>
      <c r="C529" s="661" t="s">
        <v>5328</v>
      </c>
      <c r="D529" s="661" t="s">
        <v>5459</v>
      </c>
      <c r="E529" s="661" t="s">
        <v>5460</v>
      </c>
      <c r="F529" s="664"/>
      <c r="G529" s="664"/>
      <c r="H529" s="664"/>
      <c r="I529" s="664"/>
      <c r="J529" s="664">
        <v>50</v>
      </c>
      <c r="K529" s="664">
        <v>17400</v>
      </c>
      <c r="L529" s="664"/>
      <c r="M529" s="664">
        <v>348</v>
      </c>
      <c r="N529" s="664">
        <v>41</v>
      </c>
      <c r="O529" s="664">
        <v>14309</v>
      </c>
      <c r="P529" s="677"/>
      <c r="Q529" s="665">
        <v>349</v>
      </c>
    </row>
    <row r="530" spans="1:17" ht="14.4" customHeight="1" x14ac:dyDescent="0.3">
      <c r="A530" s="660" t="s">
        <v>5583</v>
      </c>
      <c r="B530" s="661" t="s">
        <v>5408</v>
      </c>
      <c r="C530" s="661" t="s">
        <v>5328</v>
      </c>
      <c r="D530" s="661" t="s">
        <v>5461</v>
      </c>
      <c r="E530" s="661" t="s">
        <v>5462</v>
      </c>
      <c r="F530" s="664">
        <v>95</v>
      </c>
      <c r="G530" s="664">
        <v>2280</v>
      </c>
      <c r="H530" s="664">
        <v>1</v>
      </c>
      <c r="I530" s="664">
        <v>24</v>
      </c>
      <c r="J530" s="664">
        <v>101</v>
      </c>
      <c r="K530" s="664">
        <v>2424</v>
      </c>
      <c r="L530" s="664">
        <v>1.0631578947368421</v>
      </c>
      <c r="M530" s="664">
        <v>24</v>
      </c>
      <c r="N530" s="664">
        <v>105</v>
      </c>
      <c r="O530" s="664">
        <v>2520</v>
      </c>
      <c r="P530" s="677">
        <v>1.1052631578947369</v>
      </c>
      <c r="Q530" s="665">
        <v>24</v>
      </c>
    </row>
    <row r="531" spans="1:17" ht="14.4" customHeight="1" x14ac:dyDescent="0.3">
      <c r="A531" s="660" t="s">
        <v>5583</v>
      </c>
      <c r="B531" s="661" t="s">
        <v>5408</v>
      </c>
      <c r="C531" s="661" t="s">
        <v>5328</v>
      </c>
      <c r="D531" s="661" t="s">
        <v>5463</v>
      </c>
      <c r="E531" s="661" t="s">
        <v>5464</v>
      </c>
      <c r="F531" s="664"/>
      <c r="G531" s="664"/>
      <c r="H531" s="664"/>
      <c r="I531" s="664"/>
      <c r="J531" s="664">
        <v>2</v>
      </c>
      <c r="K531" s="664">
        <v>1476</v>
      </c>
      <c r="L531" s="664"/>
      <c r="M531" s="664">
        <v>738</v>
      </c>
      <c r="N531" s="664">
        <v>2</v>
      </c>
      <c r="O531" s="664">
        <v>1478</v>
      </c>
      <c r="P531" s="677"/>
      <c r="Q531" s="665">
        <v>739</v>
      </c>
    </row>
    <row r="532" spans="1:17" ht="14.4" customHeight="1" x14ac:dyDescent="0.3">
      <c r="A532" s="660" t="s">
        <v>5583</v>
      </c>
      <c r="B532" s="661" t="s">
        <v>5408</v>
      </c>
      <c r="C532" s="661" t="s">
        <v>5328</v>
      </c>
      <c r="D532" s="661" t="s">
        <v>5465</v>
      </c>
      <c r="E532" s="661" t="s">
        <v>5466</v>
      </c>
      <c r="F532" s="664">
        <v>2</v>
      </c>
      <c r="G532" s="664">
        <v>360</v>
      </c>
      <c r="H532" s="664">
        <v>1</v>
      </c>
      <c r="I532" s="664">
        <v>180</v>
      </c>
      <c r="J532" s="664">
        <v>3</v>
      </c>
      <c r="K532" s="664">
        <v>540</v>
      </c>
      <c r="L532" s="664">
        <v>1.5</v>
      </c>
      <c r="M532" s="664">
        <v>180</v>
      </c>
      <c r="N532" s="664">
        <v>5</v>
      </c>
      <c r="O532" s="664">
        <v>900</v>
      </c>
      <c r="P532" s="677">
        <v>2.5</v>
      </c>
      <c r="Q532" s="665">
        <v>180</v>
      </c>
    </row>
    <row r="533" spans="1:17" ht="14.4" customHeight="1" x14ac:dyDescent="0.3">
      <c r="A533" s="660" t="s">
        <v>5583</v>
      </c>
      <c r="B533" s="661" t="s">
        <v>5408</v>
      </c>
      <c r="C533" s="661" t="s">
        <v>5328</v>
      </c>
      <c r="D533" s="661" t="s">
        <v>5471</v>
      </c>
      <c r="E533" s="661" t="s">
        <v>5472</v>
      </c>
      <c r="F533" s="664">
        <v>2</v>
      </c>
      <c r="G533" s="664">
        <v>506</v>
      </c>
      <c r="H533" s="664">
        <v>1</v>
      </c>
      <c r="I533" s="664">
        <v>253</v>
      </c>
      <c r="J533" s="664">
        <v>56</v>
      </c>
      <c r="K533" s="664">
        <v>14168</v>
      </c>
      <c r="L533" s="664">
        <v>28</v>
      </c>
      <c r="M533" s="664">
        <v>253</v>
      </c>
      <c r="N533" s="664">
        <v>87</v>
      </c>
      <c r="O533" s="664">
        <v>22011</v>
      </c>
      <c r="P533" s="677">
        <v>43.5</v>
      </c>
      <c r="Q533" s="665">
        <v>253</v>
      </c>
    </row>
    <row r="534" spans="1:17" ht="14.4" customHeight="1" x14ac:dyDescent="0.3">
      <c r="A534" s="660" t="s">
        <v>5583</v>
      </c>
      <c r="B534" s="661" t="s">
        <v>5408</v>
      </c>
      <c r="C534" s="661" t="s">
        <v>5328</v>
      </c>
      <c r="D534" s="661" t="s">
        <v>5473</v>
      </c>
      <c r="E534" s="661" t="s">
        <v>5474</v>
      </c>
      <c r="F534" s="664"/>
      <c r="G534" s="664"/>
      <c r="H534" s="664"/>
      <c r="I534" s="664"/>
      <c r="J534" s="664">
        <v>2</v>
      </c>
      <c r="K534" s="664">
        <v>528</v>
      </c>
      <c r="L534" s="664"/>
      <c r="M534" s="664">
        <v>264</v>
      </c>
      <c r="N534" s="664">
        <v>2</v>
      </c>
      <c r="O534" s="664">
        <v>530</v>
      </c>
      <c r="P534" s="677"/>
      <c r="Q534" s="665">
        <v>265</v>
      </c>
    </row>
    <row r="535" spans="1:17" ht="14.4" customHeight="1" x14ac:dyDescent="0.3">
      <c r="A535" s="660" t="s">
        <v>5583</v>
      </c>
      <c r="B535" s="661" t="s">
        <v>5408</v>
      </c>
      <c r="C535" s="661" t="s">
        <v>5328</v>
      </c>
      <c r="D535" s="661" t="s">
        <v>5475</v>
      </c>
      <c r="E535" s="661" t="s">
        <v>5476</v>
      </c>
      <c r="F535" s="664">
        <v>1</v>
      </c>
      <c r="G535" s="664">
        <v>189</v>
      </c>
      <c r="H535" s="664">
        <v>1</v>
      </c>
      <c r="I535" s="664">
        <v>189</v>
      </c>
      <c r="J535" s="664"/>
      <c r="K535" s="664"/>
      <c r="L535" s="664"/>
      <c r="M535" s="664"/>
      <c r="N535" s="664"/>
      <c r="O535" s="664"/>
      <c r="P535" s="677"/>
      <c r="Q535" s="665"/>
    </row>
    <row r="536" spans="1:17" ht="14.4" customHeight="1" x14ac:dyDescent="0.3">
      <c r="A536" s="660" t="s">
        <v>5583</v>
      </c>
      <c r="B536" s="661" t="s">
        <v>5408</v>
      </c>
      <c r="C536" s="661" t="s">
        <v>5328</v>
      </c>
      <c r="D536" s="661" t="s">
        <v>5479</v>
      </c>
      <c r="E536" s="661" t="s">
        <v>5480</v>
      </c>
      <c r="F536" s="664">
        <v>2</v>
      </c>
      <c r="G536" s="664">
        <v>432</v>
      </c>
      <c r="H536" s="664">
        <v>1</v>
      </c>
      <c r="I536" s="664">
        <v>216</v>
      </c>
      <c r="J536" s="664">
        <v>3</v>
      </c>
      <c r="K536" s="664">
        <v>648</v>
      </c>
      <c r="L536" s="664">
        <v>1.5</v>
      </c>
      <c r="M536" s="664">
        <v>216</v>
      </c>
      <c r="N536" s="664">
        <v>4</v>
      </c>
      <c r="O536" s="664">
        <v>864</v>
      </c>
      <c r="P536" s="677">
        <v>2</v>
      </c>
      <c r="Q536" s="665">
        <v>216</v>
      </c>
    </row>
    <row r="537" spans="1:17" ht="14.4" customHeight="1" x14ac:dyDescent="0.3">
      <c r="A537" s="660" t="s">
        <v>5583</v>
      </c>
      <c r="B537" s="661" t="s">
        <v>5408</v>
      </c>
      <c r="C537" s="661" t="s">
        <v>5328</v>
      </c>
      <c r="D537" s="661" t="s">
        <v>5481</v>
      </c>
      <c r="E537" s="661" t="s">
        <v>5482</v>
      </c>
      <c r="F537" s="664">
        <v>1</v>
      </c>
      <c r="G537" s="664">
        <v>35</v>
      </c>
      <c r="H537" s="664">
        <v>1</v>
      </c>
      <c r="I537" s="664">
        <v>35</v>
      </c>
      <c r="J537" s="664"/>
      <c r="K537" s="664"/>
      <c r="L537" s="664"/>
      <c r="M537" s="664"/>
      <c r="N537" s="664">
        <v>1</v>
      </c>
      <c r="O537" s="664">
        <v>36</v>
      </c>
      <c r="P537" s="677">
        <v>1.0285714285714285</v>
      </c>
      <c r="Q537" s="665">
        <v>36</v>
      </c>
    </row>
    <row r="538" spans="1:17" ht="14.4" customHeight="1" x14ac:dyDescent="0.3">
      <c r="A538" s="660" t="s">
        <v>5583</v>
      </c>
      <c r="B538" s="661" t="s">
        <v>5408</v>
      </c>
      <c r="C538" s="661" t="s">
        <v>5328</v>
      </c>
      <c r="D538" s="661" t="s">
        <v>5483</v>
      </c>
      <c r="E538" s="661" t="s">
        <v>5484</v>
      </c>
      <c r="F538" s="664"/>
      <c r="G538" s="664"/>
      <c r="H538" s="664"/>
      <c r="I538" s="664"/>
      <c r="J538" s="664">
        <v>2</v>
      </c>
      <c r="K538" s="664">
        <v>1180</v>
      </c>
      <c r="L538" s="664"/>
      <c r="M538" s="664">
        <v>590</v>
      </c>
      <c r="N538" s="664">
        <v>2</v>
      </c>
      <c r="O538" s="664">
        <v>1182</v>
      </c>
      <c r="P538" s="677"/>
      <c r="Q538" s="665">
        <v>591</v>
      </c>
    </row>
    <row r="539" spans="1:17" ht="14.4" customHeight="1" x14ac:dyDescent="0.3">
      <c r="A539" s="660" t="s">
        <v>5583</v>
      </c>
      <c r="B539" s="661" t="s">
        <v>5408</v>
      </c>
      <c r="C539" s="661" t="s">
        <v>5328</v>
      </c>
      <c r="D539" s="661" t="s">
        <v>5485</v>
      </c>
      <c r="E539" s="661" t="s">
        <v>5486</v>
      </c>
      <c r="F539" s="664">
        <v>1</v>
      </c>
      <c r="G539" s="664">
        <v>50</v>
      </c>
      <c r="H539" s="664">
        <v>1</v>
      </c>
      <c r="I539" s="664">
        <v>50</v>
      </c>
      <c r="J539" s="664">
        <v>3</v>
      </c>
      <c r="K539" s="664">
        <v>150</v>
      </c>
      <c r="L539" s="664">
        <v>3</v>
      </c>
      <c r="M539" s="664">
        <v>50</v>
      </c>
      <c r="N539" s="664"/>
      <c r="O539" s="664"/>
      <c r="P539" s="677"/>
      <c r="Q539" s="665"/>
    </row>
    <row r="540" spans="1:17" ht="14.4" customHeight="1" x14ac:dyDescent="0.3">
      <c r="A540" s="660" t="s">
        <v>5583</v>
      </c>
      <c r="B540" s="661" t="s">
        <v>5408</v>
      </c>
      <c r="C540" s="661" t="s">
        <v>5328</v>
      </c>
      <c r="D540" s="661" t="s">
        <v>5487</v>
      </c>
      <c r="E540" s="661" t="s">
        <v>5488</v>
      </c>
      <c r="F540" s="664"/>
      <c r="G540" s="664"/>
      <c r="H540" s="664"/>
      <c r="I540" s="664"/>
      <c r="J540" s="664">
        <v>2</v>
      </c>
      <c r="K540" s="664">
        <v>1090</v>
      </c>
      <c r="L540" s="664"/>
      <c r="M540" s="664">
        <v>545</v>
      </c>
      <c r="N540" s="664">
        <v>2</v>
      </c>
      <c r="O540" s="664">
        <v>1092</v>
      </c>
      <c r="P540" s="677"/>
      <c r="Q540" s="665">
        <v>546</v>
      </c>
    </row>
    <row r="541" spans="1:17" ht="14.4" customHeight="1" x14ac:dyDescent="0.3">
      <c r="A541" s="660" t="s">
        <v>5583</v>
      </c>
      <c r="B541" s="661" t="s">
        <v>5408</v>
      </c>
      <c r="C541" s="661" t="s">
        <v>5328</v>
      </c>
      <c r="D541" s="661" t="s">
        <v>5489</v>
      </c>
      <c r="E541" s="661" t="s">
        <v>5490</v>
      </c>
      <c r="F541" s="664"/>
      <c r="G541" s="664"/>
      <c r="H541" s="664"/>
      <c r="I541" s="664"/>
      <c r="J541" s="664">
        <v>2</v>
      </c>
      <c r="K541" s="664">
        <v>958</v>
      </c>
      <c r="L541" s="664"/>
      <c r="M541" s="664">
        <v>479</v>
      </c>
      <c r="N541" s="664"/>
      <c r="O541" s="664"/>
      <c r="P541" s="677"/>
      <c r="Q541" s="665"/>
    </row>
    <row r="542" spans="1:17" ht="14.4" customHeight="1" x14ac:dyDescent="0.3">
      <c r="A542" s="660" t="s">
        <v>5583</v>
      </c>
      <c r="B542" s="661" t="s">
        <v>5408</v>
      </c>
      <c r="C542" s="661" t="s">
        <v>5328</v>
      </c>
      <c r="D542" s="661" t="s">
        <v>5491</v>
      </c>
      <c r="E542" s="661" t="s">
        <v>5492</v>
      </c>
      <c r="F542" s="664"/>
      <c r="G542" s="664"/>
      <c r="H542" s="664"/>
      <c r="I542" s="664"/>
      <c r="J542" s="664">
        <v>2</v>
      </c>
      <c r="K542" s="664">
        <v>1468</v>
      </c>
      <c r="L542" s="664"/>
      <c r="M542" s="664">
        <v>734</v>
      </c>
      <c r="N542" s="664">
        <v>2</v>
      </c>
      <c r="O542" s="664">
        <v>1470</v>
      </c>
      <c r="P542" s="677"/>
      <c r="Q542" s="665">
        <v>735</v>
      </c>
    </row>
    <row r="543" spans="1:17" ht="14.4" customHeight="1" x14ac:dyDescent="0.3">
      <c r="A543" s="660" t="s">
        <v>5583</v>
      </c>
      <c r="B543" s="661" t="s">
        <v>5408</v>
      </c>
      <c r="C543" s="661" t="s">
        <v>5328</v>
      </c>
      <c r="D543" s="661" t="s">
        <v>5493</v>
      </c>
      <c r="E543" s="661" t="s">
        <v>5494</v>
      </c>
      <c r="F543" s="664">
        <v>1</v>
      </c>
      <c r="G543" s="664">
        <v>326</v>
      </c>
      <c r="H543" s="664">
        <v>1</v>
      </c>
      <c r="I543" s="664">
        <v>326</v>
      </c>
      <c r="J543" s="664"/>
      <c r="K543" s="664"/>
      <c r="L543" s="664"/>
      <c r="M543" s="664"/>
      <c r="N543" s="664">
        <v>1</v>
      </c>
      <c r="O543" s="664">
        <v>327</v>
      </c>
      <c r="P543" s="677">
        <v>1.0030674846625767</v>
      </c>
      <c r="Q543" s="665">
        <v>327</v>
      </c>
    </row>
    <row r="544" spans="1:17" ht="14.4" customHeight="1" x14ac:dyDescent="0.3">
      <c r="A544" s="660" t="s">
        <v>5583</v>
      </c>
      <c r="B544" s="661" t="s">
        <v>5408</v>
      </c>
      <c r="C544" s="661" t="s">
        <v>5328</v>
      </c>
      <c r="D544" s="661" t="s">
        <v>5495</v>
      </c>
      <c r="E544" s="661" t="s">
        <v>5496</v>
      </c>
      <c r="F544" s="664"/>
      <c r="G544" s="664"/>
      <c r="H544" s="664"/>
      <c r="I544" s="664"/>
      <c r="J544" s="664">
        <v>2</v>
      </c>
      <c r="K544" s="664">
        <v>688</v>
      </c>
      <c r="L544" s="664"/>
      <c r="M544" s="664">
        <v>344</v>
      </c>
      <c r="N544" s="664">
        <v>2</v>
      </c>
      <c r="O544" s="664">
        <v>690</v>
      </c>
      <c r="P544" s="677"/>
      <c r="Q544" s="665">
        <v>345</v>
      </c>
    </row>
    <row r="545" spans="1:17" ht="14.4" customHeight="1" x14ac:dyDescent="0.3">
      <c r="A545" s="660" t="s">
        <v>5583</v>
      </c>
      <c r="B545" s="661" t="s">
        <v>5408</v>
      </c>
      <c r="C545" s="661" t="s">
        <v>5328</v>
      </c>
      <c r="D545" s="661" t="s">
        <v>5499</v>
      </c>
      <c r="E545" s="661" t="s">
        <v>5500</v>
      </c>
      <c r="F545" s="664"/>
      <c r="G545" s="664"/>
      <c r="H545" s="664"/>
      <c r="I545" s="664"/>
      <c r="J545" s="664">
        <v>2</v>
      </c>
      <c r="K545" s="664">
        <v>460</v>
      </c>
      <c r="L545" s="664"/>
      <c r="M545" s="664">
        <v>230</v>
      </c>
      <c r="N545" s="664">
        <v>3</v>
      </c>
      <c r="O545" s="664">
        <v>693</v>
      </c>
      <c r="P545" s="677"/>
      <c r="Q545" s="665">
        <v>231</v>
      </c>
    </row>
    <row r="546" spans="1:17" ht="14.4" customHeight="1" x14ac:dyDescent="0.3">
      <c r="A546" s="660" t="s">
        <v>5583</v>
      </c>
      <c r="B546" s="661" t="s">
        <v>5408</v>
      </c>
      <c r="C546" s="661" t="s">
        <v>5328</v>
      </c>
      <c r="D546" s="661" t="s">
        <v>5503</v>
      </c>
      <c r="E546" s="661" t="s">
        <v>5504</v>
      </c>
      <c r="F546" s="664">
        <v>1</v>
      </c>
      <c r="G546" s="664">
        <v>229</v>
      </c>
      <c r="H546" s="664">
        <v>1</v>
      </c>
      <c r="I546" s="664">
        <v>229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5583</v>
      </c>
      <c r="B547" s="661" t="s">
        <v>5408</v>
      </c>
      <c r="C547" s="661" t="s">
        <v>5328</v>
      </c>
      <c r="D547" s="661" t="s">
        <v>5507</v>
      </c>
      <c r="E547" s="661" t="s">
        <v>5508</v>
      </c>
      <c r="F547" s="664"/>
      <c r="G547" s="664"/>
      <c r="H547" s="664"/>
      <c r="I547" s="664"/>
      <c r="J547" s="664"/>
      <c r="K547" s="664"/>
      <c r="L547" s="664"/>
      <c r="M547" s="664"/>
      <c r="N547" s="664">
        <v>1</v>
      </c>
      <c r="O547" s="664">
        <v>651</v>
      </c>
      <c r="P547" s="677"/>
      <c r="Q547" s="665">
        <v>651</v>
      </c>
    </row>
    <row r="548" spans="1:17" ht="14.4" customHeight="1" x14ac:dyDescent="0.3">
      <c r="A548" s="660" t="s">
        <v>5583</v>
      </c>
      <c r="B548" s="661" t="s">
        <v>5408</v>
      </c>
      <c r="C548" s="661" t="s">
        <v>5328</v>
      </c>
      <c r="D548" s="661" t="s">
        <v>1024</v>
      </c>
      <c r="E548" s="661" t="s">
        <v>5519</v>
      </c>
      <c r="F548" s="664"/>
      <c r="G548" s="664"/>
      <c r="H548" s="664"/>
      <c r="I548" s="664"/>
      <c r="J548" s="664">
        <v>4</v>
      </c>
      <c r="K548" s="664">
        <v>3140</v>
      </c>
      <c r="L548" s="664"/>
      <c r="M548" s="664">
        <v>785</v>
      </c>
      <c r="N548" s="664">
        <v>6</v>
      </c>
      <c r="O548" s="664">
        <v>4716</v>
      </c>
      <c r="P548" s="677"/>
      <c r="Q548" s="665">
        <v>786</v>
      </c>
    </row>
    <row r="549" spans="1:17" ht="14.4" customHeight="1" x14ac:dyDescent="0.3">
      <c r="A549" s="660" t="s">
        <v>5583</v>
      </c>
      <c r="B549" s="661" t="s">
        <v>5408</v>
      </c>
      <c r="C549" s="661" t="s">
        <v>5328</v>
      </c>
      <c r="D549" s="661" t="s">
        <v>5520</v>
      </c>
      <c r="E549" s="661" t="s">
        <v>5521</v>
      </c>
      <c r="F549" s="664"/>
      <c r="G549" s="664"/>
      <c r="H549" s="664"/>
      <c r="I549" s="664"/>
      <c r="J549" s="664"/>
      <c r="K549" s="664"/>
      <c r="L549" s="664"/>
      <c r="M549" s="664"/>
      <c r="N549" s="664">
        <v>1</v>
      </c>
      <c r="O549" s="664">
        <v>222</v>
      </c>
      <c r="P549" s="677"/>
      <c r="Q549" s="665">
        <v>222</v>
      </c>
    </row>
    <row r="550" spans="1:17" ht="14.4" customHeight="1" x14ac:dyDescent="0.3">
      <c r="A550" s="660" t="s">
        <v>5586</v>
      </c>
      <c r="B550" s="661" t="s">
        <v>5199</v>
      </c>
      <c r="C550" s="661" t="s">
        <v>5328</v>
      </c>
      <c r="D550" s="661" t="s">
        <v>5351</v>
      </c>
      <c r="E550" s="661" t="s">
        <v>5352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0</v>
      </c>
      <c r="P550" s="677"/>
      <c r="Q550" s="665">
        <v>0</v>
      </c>
    </row>
    <row r="551" spans="1:17" ht="14.4" customHeight="1" x14ac:dyDescent="0.3">
      <c r="A551" s="660" t="s">
        <v>5586</v>
      </c>
      <c r="B551" s="661" t="s">
        <v>5199</v>
      </c>
      <c r="C551" s="661" t="s">
        <v>5328</v>
      </c>
      <c r="D551" s="661" t="s">
        <v>5377</v>
      </c>
      <c r="E551" s="661" t="s">
        <v>5378</v>
      </c>
      <c r="F551" s="664"/>
      <c r="G551" s="664"/>
      <c r="H551" s="664"/>
      <c r="I551" s="664"/>
      <c r="J551" s="664"/>
      <c r="K551" s="664"/>
      <c r="L551" s="664"/>
      <c r="M551" s="664"/>
      <c r="N551" s="664">
        <v>2</v>
      </c>
      <c r="O551" s="664">
        <v>330</v>
      </c>
      <c r="P551" s="677"/>
      <c r="Q551" s="665">
        <v>165</v>
      </c>
    </row>
    <row r="552" spans="1:17" ht="14.4" customHeight="1" x14ac:dyDescent="0.3">
      <c r="A552" s="660" t="s">
        <v>5586</v>
      </c>
      <c r="B552" s="661" t="s">
        <v>5199</v>
      </c>
      <c r="C552" s="661" t="s">
        <v>5328</v>
      </c>
      <c r="D552" s="661" t="s">
        <v>5379</v>
      </c>
      <c r="E552" s="661" t="s">
        <v>5380</v>
      </c>
      <c r="F552" s="664">
        <v>4</v>
      </c>
      <c r="G552" s="664">
        <v>2580</v>
      </c>
      <c r="H552" s="664">
        <v>1</v>
      </c>
      <c r="I552" s="664">
        <v>645</v>
      </c>
      <c r="J552" s="664"/>
      <c r="K552" s="664"/>
      <c r="L552" s="664"/>
      <c r="M552" s="664"/>
      <c r="N552" s="664"/>
      <c r="O552" s="664"/>
      <c r="P552" s="677"/>
      <c r="Q552" s="665"/>
    </row>
    <row r="553" spans="1:17" ht="14.4" customHeight="1" x14ac:dyDescent="0.3">
      <c r="A553" s="660" t="s">
        <v>5586</v>
      </c>
      <c r="B553" s="661" t="s">
        <v>5381</v>
      </c>
      <c r="C553" s="661" t="s">
        <v>5328</v>
      </c>
      <c r="D553" s="661" t="s">
        <v>5388</v>
      </c>
      <c r="E553" s="661" t="s">
        <v>5389</v>
      </c>
      <c r="F553" s="664"/>
      <c r="G553" s="664"/>
      <c r="H553" s="664"/>
      <c r="I553" s="664"/>
      <c r="J553" s="664">
        <v>10</v>
      </c>
      <c r="K553" s="664">
        <v>230</v>
      </c>
      <c r="L553" s="664"/>
      <c r="M553" s="664">
        <v>23</v>
      </c>
      <c r="N553" s="664"/>
      <c r="O553" s="664"/>
      <c r="P553" s="677"/>
      <c r="Q553" s="665"/>
    </row>
    <row r="554" spans="1:17" ht="14.4" customHeight="1" x14ac:dyDescent="0.3">
      <c r="A554" s="660" t="s">
        <v>5586</v>
      </c>
      <c r="B554" s="661" t="s">
        <v>5381</v>
      </c>
      <c r="C554" s="661" t="s">
        <v>5328</v>
      </c>
      <c r="D554" s="661" t="s">
        <v>5390</v>
      </c>
      <c r="E554" s="661" t="s">
        <v>5391</v>
      </c>
      <c r="F554" s="664"/>
      <c r="G554" s="664"/>
      <c r="H554" s="664"/>
      <c r="I554" s="664"/>
      <c r="J554" s="664">
        <v>4</v>
      </c>
      <c r="K554" s="664">
        <v>4980</v>
      </c>
      <c r="L554" s="664"/>
      <c r="M554" s="664">
        <v>1245</v>
      </c>
      <c r="N554" s="664"/>
      <c r="O554" s="664"/>
      <c r="P554" s="677"/>
      <c r="Q554" s="665"/>
    </row>
    <row r="555" spans="1:17" ht="14.4" customHeight="1" x14ac:dyDescent="0.3">
      <c r="A555" s="660" t="s">
        <v>5586</v>
      </c>
      <c r="B555" s="661" t="s">
        <v>5381</v>
      </c>
      <c r="C555" s="661" t="s">
        <v>5328</v>
      </c>
      <c r="D555" s="661" t="s">
        <v>5392</v>
      </c>
      <c r="E555" s="661" t="s">
        <v>5393</v>
      </c>
      <c r="F555" s="664"/>
      <c r="G555" s="664"/>
      <c r="H555" s="664"/>
      <c r="I555" s="664"/>
      <c r="J555" s="664">
        <v>3</v>
      </c>
      <c r="K555" s="664">
        <v>28011</v>
      </c>
      <c r="L555" s="664"/>
      <c r="M555" s="664">
        <v>9337</v>
      </c>
      <c r="N555" s="664"/>
      <c r="O555" s="664"/>
      <c r="P555" s="677"/>
      <c r="Q555" s="665"/>
    </row>
    <row r="556" spans="1:17" ht="14.4" customHeight="1" x14ac:dyDescent="0.3">
      <c r="A556" s="660" t="s">
        <v>5586</v>
      </c>
      <c r="B556" s="661" t="s">
        <v>5381</v>
      </c>
      <c r="C556" s="661" t="s">
        <v>5328</v>
      </c>
      <c r="D556" s="661" t="s">
        <v>5396</v>
      </c>
      <c r="E556" s="661" t="s">
        <v>5397</v>
      </c>
      <c r="F556" s="664"/>
      <c r="G556" s="664"/>
      <c r="H556" s="664"/>
      <c r="I556" s="664"/>
      <c r="J556" s="664">
        <v>9</v>
      </c>
      <c r="K556" s="664">
        <v>3816</v>
      </c>
      <c r="L556" s="664"/>
      <c r="M556" s="664">
        <v>424</v>
      </c>
      <c r="N556" s="664"/>
      <c r="O556" s="664"/>
      <c r="P556" s="677"/>
      <c r="Q556" s="665"/>
    </row>
    <row r="557" spans="1:17" ht="14.4" customHeight="1" x14ac:dyDescent="0.3">
      <c r="A557" s="660" t="s">
        <v>5586</v>
      </c>
      <c r="B557" s="661" t="s">
        <v>5381</v>
      </c>
      <c r="C557" s="661" t="s">
        <v>5328</v>
      </c>
      <c r="D557" s="661" t="s">
        <v>5400</v>
      </c>
      <c r="E557" s="661" t="s">
        <v>5401</v>
      </c>
      <c r="F557" s="664"/>
      <c r="G557" s="664"/>
      <c r="H557" s="664"/>
      <c r="I557" s="664"/>
      <c r="J557" s="664">
        <v>9</v>
      </c>
      <c r="K557" s="664">
        <v>9018</v>
      </c>
      <c r="L557" s="664"/>
      <c r="M557" s="664">
        <v>1002</v>
      </c>
      <c r="N557" s="664"/>
      <c r="O557" s="664"/>
      <c r="P557" s="677"/>
      <c r="Q557" s="665"/>
    </row>
    <row r="558" spans="1:17" ht="14.4" customHeight="1" x14ac:dyDescent="0.3">
      <c r="A558" s="660" t="s">
        <v>5586</v>
      </c>
      <c r="B558" s="661" t="s">
        <v>5381</v>
      </c>
      <c r="C558" s="661" t="s">
        <v>5328</v>
      </c>
      <c r="D558" s="661" t="s">
        <v>5402</v>
      </c>
      <c r="E558" s="661" t="s">
        <v>5403</v>
      </c>
      <c r="F558" s="664"/>
      <c r="G558" s="664"/>
      <c r="H558" s="664"/>
      <c r="I558" s="664"/>
      <c r="J558" s="664">
        <v>1</v>
      </c>
      <c r="K558" s="664">
        <v>2233</v>
      </c>
      <c r="L558" s="664"/>
      <c r="M558" s="664">
        <v>2233</v>
      </c>
      <c r="N558" s="664"/>
      <c r="O558" s="664"/>
      <c r="P558" s="677"/>
      <c r="Q558" s="665"/>
    </row>
    <row r="559" spans="1:17" ht="14.4" customHeight="1" x14ac:dyDescent="0.3">
      <c r="A559" s="660" t="s">
        <v>5586</v>
      </c>
      <c r="B559" s="661" t="s">
        <v>5408</v>
      </c>
      <c r="C559" s="661" t="s">
        <v>5328</v>
      </c>
      <c r="D559" s="661" t="s">
        <v>5411</v>
      </c>
      <c r="E559" s="661" t="s">
        <v>5412</v>
      </c>
      <c r="F559" s="664"/>
      <c r="G559" s="664"/>
      <c r="H559" s="664"/>
      <c r="I559" s="664"/>
      <c r="J559" s="664">
        <v>1</v>
      </c>
      <c r="K559" s="664">
        <v>217</v>
      </c>
      <c r="L559" s="664"/>
      <c r="M559" s="664">
        <v>217</v>
      </c>
      <c r="N559" s="664"/>
      <c r="O559" s="664"/>
      <c r="P559" s="677"/>
      <c r="Q559" s="665"/>
    </row>
    <row r="560" spans="1:17" ht="14.4" customHeight="1" x14ac:dyDescent="0.3">
      <c r="A560" s="660" t="s">
        <v>5586</v>
      </c>
      <c r="B560" s="661" t="s">
        <v>5408</v>
      </c>
      <c r="C560" s="661" t="s">
        <v>5328</v>
      </c>
      <c r="D560" s="661" t="s">
        <v>5413</v>
      </c>
      <c r="E560" s="661" t="s">
        <v>5414</v>
      </c>
      <c r="F560" s="664"/>
      <c r="G560" s="664"/>
      <c r="H560" s="664"/>
      <c r="I560" s="664"/>
      <c r="J560" s="664">
        <v>1</v>
      </c>
      <c r="K560" s="664">
        <v>497</v>
      </c>
      <c r="L560" s="664"/>
      <c r="M560" s="664">
        <v>497</v>
      </c>
      <c r="N560" s="664"/>
      <c r="O560" s="664"/>
      <c r="P560" s="677"/>
      <c r="Q560" s="665"/>
    </row>
    <row r="561" spans="1:17" ht="14.4" customHeight="1" x14ac:dyDescent="0.3">
      <c r="A561" s="660" t="s">
        <v>5586</v>
      </c>
      <c r="B561" s="661" t="s">
        <v>5408</v>
      </c>
      <c r="C561" s="661" t="s">
        <v>5328</v>
      </c>
      <c r="D561" s="661" t="s">
        <v>5587</v>
      </c>
      <c r="E561" s="661" t="s">
        <v>5588</v>
      </c>
      <c r="F561" s="664"/>
      <c r="G561" s="664"/>
      <c r="H561" s="664"/>
      <c r="I561" s="664"/>
      <c r="J561" s="664">
        <v>1</v>
      </c>
      <c r="K561" s="664">
        <v>294</v>
      </c>
      <c r="L561" s="664"/>
      <c r="M561" s="664">
        <v>294</v>
      </c>
      <c r="N561" s="664"/>
      <c r="O561" s="664"/>
      <c r="P561" s="677"/>
      <c r="Q561" s="665"/>
    </row>
    <row r="562" spans="1:17" ht="14.4" customHeight="1" x14ac:dyDescent="0.3">
      <c r="A562" s="660" t="s">
        <v>5586</v>
      </c>
      <c r="B562" s="661" t="s">
        <v>5408</v>
      </c>
      <c r="C562" s="661" t="s">
        <v>5328</v>
      </c>
      <c r="D562" s="661" t="s">
        <v>5415</v>
      </c>
      <c r="E562" s="661" t="s">
        <v>5416</v>
      </c>
      <c r="F562" s="664">
        <v>7</v>
      </c>
      <c r="G562" s="664">
        <v>2450</v>
      </c>
      <c r="H562" s="664">
        <v>1</v>
      </c>
      <c r="I562" s="664">
        <v>350</v>
      </c>
      <c r="J562" s="664">
        <v>11</v>
      </c>
      <c r="K562" s="664">
        <v>3850</v>
      </c>
      <c r="L562" s="664">
        <v>1.5714285714285714</v>
      </c>
      <c r="M562" s="664">
        <v>350</v>
      </c>
      <c r="N562" s="664">
        <v>7</v>
      </c>
      <c r="O562" s="664">
        <v>2457</v>
      </c>
      <c r="P562" s="677">
        <v>1.0028571428571429</v>
      </c>
      <c r="Q562" s="665">
        <v>351</v>
      </c>
    </row>
    <row r="563" spans="1:17" ht="14.4" customHeight="1" x14ac:dyDescent="0.3">
      <c r="A563" s="660" t="s">
        <v>5586</v>
      </c>
      <c r="B563" s="661" t="s">
        <v>5408</v>
      </c>
      <c r="C563" s="661" t="s">
        <v>5328</v>
      </c>
      <c r="D563" s="661" t="s">
        <v>5419</v>
      </c>
      <c r="E563" s="661" t="s">
        <v>5420</v>
      </c>
      <c r="F563" s="664">
        <v>545</v>
      </c>
      <c r="G563" s="664">
        <v>35425</v>
      </c>
      <c r="H563" s="664">
        <v>1</v>
      </c>
      <c r="I563" s="664">
        <v>65</v>
      </c>
      <c r="J563" s="664">
        <v>545</v>
      </c>
      <c r="K563" s="664">
        <v>35425</v>
      </c>
      <c r="L563" s="664">
        <v>1</v>
      </c>
      <c r="M563" s="664">
        <v>65</v>
      </c>
      <c r="N563" s="664">
        <v>615</v>
      </c>
      <c r="O563" s="664">
        <v>39975</v>
      </c>
      <c r="P563" s="677">
        <v>1.128440366972477</v>
      </c>
      <c r="Q563" s="665">
        <v>65</v>
      </c>
    </row>
    <row r="564" spans="1:17" ht="14.4" customHeight="1" x14ac:dyDescent="0.3">
      <c r="A564" s="660" t="s">
        <v>5586</v>
      </c>
      <c r="B564" s="661" t="s">
        <v>5408</v>
      </c>
      <c r="C564" s="661" t="s">
        <v>5328</v>
      </c>
      <c r="D564" s="661" t="s">
        <v>5423</v>
      </c>
      <c r="E564" s="661" t="s">
        <v>5424</v>
      </c>
      <c r="F564" s="664">
        <v>4</v>
      </c>
      <c r="G564" s="664">
        <v>2360</v>
      </c>
      <c r="H564" s="664">
        <v>1</v>
      </c>
      <c r="I564" s="664">
        <v>590</v>
      </c>
      <c r="J564" s="664">
        <v>2</v>
      </c>
      <c r="K564" s="664">
        <v>1180</v>
      </c>
      <c r="L564" s="664">
        <v>0.5</v>
      </c>
      <c r="M564" s="664">
        <v>590</v>
      </c>
      <c r="N564" s="664">
        <v>2</v>
      </c>
      <c r="O564" s="664">
        <v>1182</v>
      </c>
      <c r="P564" s="677">
        <v>0.50084745762711869</v>
      </c>
      <c r="Q564" s="665">
        <v>591</v>
      </c>
    </row>
    <row r="565" spans="1:17" ht="14.4" customHeight="1" x14ac:dyDescent="0.3">
      <c r="A565" s="660" t="s">
        <v>5586</v>
      </c>
      <c r="B565" s="661" t="s">
        <v>5408</v>
      </c>
      <c r="C565" s="661" t="s">
        <v>5328</v>
      </c>
      <c r="D565" s="661" t="s">
        <v>5425</v>
      </c>
      <c r="E565" s="661" t="s">
        <v>5426</v>
      </c>
      <c r="F565" s="664">
        <v>4</v>
      </c>
      <c r="G565" s="664">
        <v>2460</v>
      </c>
      <c r="H565" s="664">
        <v>1</v>
      </c>
      <c r="I565" s="664">
        <v>615</v>
      </c>
      <c r="J565" s="664">
        <v>2</v>
      </c>
      <c r="K565" s="664">
        <v>1230</v>
      </c>
      <c r="L565" s="664">
        <v>0.5</v>
      </c>
      <c r="M565" s="664">
        <v>615</v>
      </c>
      <c r="N565" s="664">
        <v>2</v>
      </c>
      <c r="O565" s="664">
        <v>1232</v>
      </c>
      <c r="P565" s="677">
        <v>0.50081300813008134</v>
      </c>
      <c r="Q565" s="665">
        <v>616</v>
      </c>
    </row>
    <row r="566" spans="1:17" ht="14.4" customHeight="1" x14ac:dyDescent="0.3">
      <c r="A566" s="660" t="s">
        <v>5586</v>
      </c>
      <c r="B566" s="661" t="s">
        <v>5408</v>
      </c>
      <c r="C566" s="661" t="s">
        <v>5328</v>
      </c>
      <c r="D566" s="661" t="s">
        <v>5427</v>
      </c>
      <c r="E566" s="661" t="s">
        <v>5428</v>
      </c>
      <c r="F566" s="664"/>
      <c r="G566" s="664"/>
      <c r="H566" s="664"/>
      <c r="I566" s="664"/>
      <c r="J566" s="664"/>
      <c r="K566" s="664"/>
      <c r="L566" s="664"/>
      <c r="M566" s="664"/>
      <c r="N566" s="664">
        <v>2</v>
      </c>
      <c r="O566" s="664">
        <v>300</v>
      </c>
      <c r="P566" s="677"/>
      <c r="Q566" s="665">
        <v>150</v>
      </c>
    </row>
    <row r="567" spans="1:17" ht="14.4" customHeight="1" x14ac:dyDescent="0.3">
      <c r="A567" s="660" t="s">
        <v>5586</v>
      </c>
      <c r="B567" s="661" t="s">
        <v>5408</v>
      </c>
      <c r="C567" s="661" t="s">
        <v>5328</v>
      </c>
      <c r="D567" s="661" t="s">
        <v>5429</v>
      </c>
      <c r="E567" s="661" t="s">
        <v>5430</v>
      </c>
      <c r="F567" s="664">
        <v>1</v>
      </c>
      <c r="G567" s="664">
        <v>675</v>
      </c>
      <c r="H567" s="664">
        <v>1</v>
      </c>
      <c r="I567" s="664">
        <v>675</v>
      </c>
      <c r="J567" s="664"/>
      <c r="K567" s="664"/>
      <c r="L567" s="664"/>
      <c r="M567" s="664"/>
      <c r="N567" s="664"/>
      <c r="O567" s="664"/>
      <c r="P567" s="677"/>
      <c r="Q567" s="665"/>
    </row>
    <row r="568" spans="1:17" ht="14.4" customHeight="1" x14ac:dyDescent="0.3">
      <c r="A568" s="660" t="s">
        <v>5586</v>
      </c>
      <c r="B568" s="661" t="s">
        <v>5408</v>
      </c>
      <c r="C568" s="661" t="s">
        <v>5328</v>
      </c>
      <c r="D568" s="661" t="s">
        <v>5431</v>
      </c>
      <c r="E568" s="661" t="s">
        <v>5432</v>
      </c>
      <c r="F568" s="664">
        <v>8</v>
      </c>
      <c r="G568" s="664">
        <v>184</v>
      </c>
      <c r="H568" s="664">
        <v>1</v>
      </c>
      <c r="I568" s="664">
        <v>23</v>
      </c>
      <c r="J568" s="664">
        <v>3</v>
      </c>
      <c r="K568" s="664">
        <v>69</v>
      </c>
      <c r="L568" s="664">
        <v>0.375</v>
      </c>
      <c r="M568" s="664">
        <v>23</v>
      </c>
      <c r="N568" s="664">
        <v>1</v>
      </c>
      <c r="O568" s="664">
        <v>24</v>
      </c>
      <c r="P568" s="677">
        <v>0.13043478260869565</v>
      </c>
      <c r="Q568" s="665">
        <v>24</v>
      </c>
    </row>
    <row r="569" spans="1:17" ht="14.4" customHeight="1" x14ac:dyDescent="0.3">
      <c r="A569" s="660" t="s">
        <v>5586</v>
      </c>
      <c r="B569" s="661" t="s">
        <v>5408</v>
      </c>
      <c r="C569" s="661" t="s">
        <v>5328</v>
      </c>
      <c r="D569" s="661" t="s">
        <v>5435</v>
      </c>
      <c r="E569" s="661" t="s">
        <v>5436</v>
      </c>
      <c r="F569" s="664">
        <v>78</v>
      </c>
      <c r="G569" s="664">
        <v>4212</v>
      </c>
      <c r="H569" s="664">
        <v>1</v>
      </c>
      <c r="I569" s="664">
        <v>54</v>
      </c>
      <c r="J569" s="664">
        <v>100</v>
      </c>
      <c r="K569" s="664">
        <v>5400</v>
      </c>
      <c r="L569" s="664">
        <v>1.2820512820512822</v>
      </c>
      <c r="M569" s="664">
        <v>54</v>
      </c>
      <c r="N569" s="664">
        <v>89</v>
      </c>
      <c r="O569" s="664">
        <v>4806</v>
      </c>
      <c r="P569" s="677">
        <v>1.141025641025641</v>
      </c>
      <c r="Q569" s="665">
        <v>54</v>
      </c>
    </row>
    <row r="570" spans="1:17" ht="14.4" customHeight="1" x14ac:dyDescent="0.3">
      <c r="A570" s="660" t="s">
        <v>5586</v>
      </c>
      <c r="B570" s="661" t="s">
        <v>5408</v>
      </c>
      <c r="C570" s="661" t="s">
        <v>5328</v>
      </c>
      <c r="D570" s="661" t="s">
        <v>5437</v>
      </c>
      <c r="E570" s="661" t="s">
        <v>5438</v>
      </c>
      <c r="F570" s="664">
        <v>398</v>
      </c>
      <c r="G570" s="664">
        <v>30646</v>
      </c>
      <c r="H570" s="664">
        <v>1</v>
      </c>
      <c r="I570" s="664">
        <v>77</v>
      </c>
      <c r="J570" s="664">
        <v>332</v>
      </c>
      <c r="K570" s="664">
        <v>25564</v>
      </c>
      <c r="L570" s="664">
        <v>0.83417085427135673</v>
      </c>
      <c r="M570" s="664">
        <v>77</v>
      </c>
      <c r="N570" s="664">
        <v>379</v>
      </c>
      <c r="O570" s="664">
        <v>29183</v>
      </c>
      <c r="P570" s="677">
        <v>0.95226130653266328</v>
      </c>
      <c r="Q570" s="665">
        <v>77</v>
      </c>
    </row>
    <row r="571" spans="1:17" ht="14.4" customHeight="1" x14ac:dyDescent="0.3">
      <c r="A571" s="660" t="s">
        <v>5586</v>
      </c>
      <c r="B571" s="661" t="s">
        <v>5408</v>
      </c>
      <c r="C571" s="661" t="s">
        <v>5328</v>
      </c>
      <c r="D571" s="661" t="s">
        <v>5441</v>
      </c>
      <c r="E571" s="661" t="s">
        <v>5442</v>
      </c>
      <c r="F571" s="664">
        <v>49</v>
      </c>
      <c r="G571" s="664">
        <v>1078</v>
      </c>
      <c r="H571" s="664">
        <v>1</v>
      </c>
      <c r="I571" s="664">
        <v>22</v>
      </c>
      <c r="J571" s="664">
        <v>54</v>
      </c>
      <c r="K571" s="664">
        <v>1188</v>
      </c>
      <c r="L571" s="664">
        <v>1.1020408163265305</v>
      </c>
      <c r="M571" s="664">
        <v>22</v>
      </c>
      <c r="N571" s="664">
        <v>64</v>
      </c>
      <c r="O571" s="664">
        <v>1472</v>
      </c>
      <c r="P571" s="677">
        <v>1.365491651205937</v>
      </c>
      <c r="Q571" s="665">
        <v>23</v>
      </c>
    </row>
    <row r="572" spans="1:17" ht="14.4" customHeight="1" x14ac:dyDescent="0.3">
      <c r="A572" s="660" t="s">
        <v>5586</v>
      </c>
      <c r="B572" s="661" t="s">
        <v>5408</v>
      </c>
      <c r="C572" s="661" t="s">
        <v>5328</v>
      </c>
      <c r="D572" s="661" t="s">
        <v>5451</v>
      </c>
      <c r="E572" s="661" t="s">
        <v>5452</v>
      </c>
      <c r="F572" s="664">
        <v>83</v>
      </c>
      <c r="G572" s="664">
        <v>17347</v>
      </c>
      <c r="H572" s="664">
        <v>1</v>
      </c>
      <c r="I572" s="664">
        <v>209</v>
      </c>
      <c r="J572" s="664">
        <v>1</v>
      </c>
      <c r="K572" s="664">
        <v>209</v>
      </c>
      <c r="L572" s="664">
        <v>1.2048192771084338E-2</v>
      </c>
      <c r="M572" s="664">
        <v>209</v>
      </c>
      <c r="N572" s="664">
        <v>1</v>
      </c>
      <c r="O572" s="664">
        <v>209</v>
      </c>
      <c r="P572" s="677">
        <v>1.2048192771084338E-2</v>
      </c>
      <c r="Q572" s="665">
        <v>209</v>
      </c>
    </row>
    <row r="573" spans="1:17" ht="14.4" customHeight="1" x14ac:dyDescent="0.3">
      <c r="A573" s="660" t="s">
        <v>5586</v>
      </c>
      <c r="B573" s="661" t="s">
        <v>5408</v>
      </c>
      <c r="C573" s="661" t="s">
        <v>5328</v>
      </c>
      <c r="D573" s="661" t="s">
        <v>5453</v>
      </c>
      <c r="E573" s="661" t="s">
        <v>5454</v>
      </c>
      <c r="F573" s="664">
        <v>20</v>
      </c>
      <c r="G573" s="664">
        <v>1320</v>
      </c>
      <c r="H573" s="664">
        <v>1</v>
      </c>
      <c r="I573" s="664">
        <v>66</v>
      </c>
      <c r="J573" s="664">
        <v>3</v>
      </c>
      <c r="K573" s="664">
        <v>198</v>
      </c>
      <c r="L573" s="664">
        <v>0.15</v>
      </c>
      <c r="M573" s="664">
        <v>66</v>
      </c>
      <c r="N573" s="664">
        <v>7</v>
      </c>
      <c r="O573" s="664">
        <v>462</v>
      </c>
      <c r="P573" s="677">
        <v>0.35</v>
      </c>
      <c r="Q573" s="665">
        <v>66</v>
      </c>
    </row>
    <row r="574" spans="1:17" ht="14.4" customHeight="1" x14ac:dyDescent="0.3">
      <c r="A574" s="660" t="s">
        <v>5586</v>
      </c>
      <c r="B574" s="661" t="s">
        <v>5408</v>
      </c>
      <c r="C574" s="661" t="s">
        <v>5328</v>
      </c>
      <c r="D574" s="661" t="s">
        <v>5455</v>
      </c>
      <c r="E574" s="661" t="s">
        <v>5456</v>
      </c>
      <c r="F574" s="664">
        <v>454</v>
      </c>
      <c r="G574" s="664">
        <v>7264</v>
      </c>
      <c r="H574" s="664">
        <v>1</v>
      </c>
      <c r="I574" s="664">
        <v>16</v>
      </c>
      <c r="J574" s="664">
        <v>380</v>
      </c>
      <c r="K574" s="664">
        <v>6080</v>
      </c>
      <c r="L574" s="664">
        <v>0.83700440528634357</v>
      </c>
      <c r="M574" s="664">
        <v>16</v>
      </c>
      <c r="N574" s="664">
        <v>401</v>
      </c>
      <c r="O574" s="664">
        <v>6416</v>
      </c>
      <c r="P574" s="677">
        <v>0.88325991189427311</v>
      </c>
      <c r="Q574" s="665">
        <v>16</v>
      </c>
    </row>
    <row r="575" spans="1:17" ht="14.4" customHeight="1" x14ac:dyDescent="0.3">
      <c r="A575" s="660" t="s">
        <v>5586</v>
      </c>
      <c r="B575" s="661" t="s">
        <v>5408</v>
      </c>
      <c r="C575" s="661" t="s">
        <v>5328</v>
      </c>
      <c r="D575" s="661" t="s">
        <v>5459</v>
      </c>
      <c r="E575" s="661" t="s">
        <v>5460</v>
      </c>
      <c r="F575" s="664">
        <v>20</v>
      </c>
      <c r="G575" s="664">
        <v>6960</v>
      </c>
      <c r="H575" s="664">
        <v>1</v>
      </c>
      <c r="I575" s="664">
        <v>348</v>
      </c>
      <c r="J575" s="664">
        <v>15</v>
      </c>
      <c r="K575" s="664">
        <v>5220</v>
      </c>
      <c r="L575" s="664">
        <v>0.75</v>
      </c>
      <c r="M575" s="664">
        <v>348</v>
      </c>
      <c r="N575" s="664">
        <v>8</v>
      </c>
      <c r="O575" s="664">
        <v>2792</v>
      </c>
      <c r="P575" s="677">
        <v>0.40114942528735631</v>
      </c>
      <c r="Q575" s="665">
        <v>349</v>
      </c>
    </row>
    <row r="576" spans="1:17" ht="14.4" customHeight="1" x14ac:dyDescent="0.3">
      <c r="A576" s="660" t="s">
        <v>5586</v>
      </c>
      <c r="B576" s="661" t="s">
        <v>5408</v>
      </c>
      <c r="C576" s="661" t="s">
        <v>5328</v>
      </c>
      <c r="D576" s="661" t="s">
        <v>5461</v>
      </c>
      <c r="E576" s="661" t="s">
        <v>5462</v>
      </c>
      <c r="F576" s="664">
        <v>39</v>
      </c>
      <c r="G576" s="664">
        <v>936</v>
      </c>
      <c r="H576" s="664">
        <v>1</v>
      </c>
      <c r="I576" s="664">
        <v>24</v>
      </c>
      <c r="J576" s="664">
        <v>51</v>
      </c>
      <c r="K576" s="664">
        <v>1224</v>
      </c>
      <c r="L576" s="664">
        <v>1.3076923076923077</v>
      </c>
      <c r="M576" s="664">
        <v>24</v>
      </c>
      <c r="N576" s="664">
        <v>62</v>
      </c>
      <c r="O576" s="664">
        <v>1488</v>
      </c>
      <c r="P576" s="677">
        <v>1.5897435897435896</v>
      </c>
      <c r="Q576" s="665">
        <v>24</v>
      </c>
    </row>
    <row r="577" spans="1:17" ht="14.4" customHeight="1" x14ac:dyDescent="0.3">
      <c r="A577" s="660" t="s">
        <v>5586</v>
      </c>
      <c r="B577" s="661" t="s">
        <v>5408</v>
      </c>
      <c r="C577" s="661" t="s">
        <v>5328</v>
      </c>
      <c r="D577" s="661" t="s">
        <v>5463</v>
      </c>
      <c r="E577" s="661" t="s">
        <v>5464</v>
      </c>
      <c r="F577" s="664">
        <v>3</v>
      </c>
      <c r="G577" s="664">
        <v>2214</v>
      </c>
      <c r="H577" s="664">
        <v>1</v>
      </c>
      <c r="I577" s="664">
        <v>738</v>
      </c>
      <c r="J577" s="664">
        <v>2</v>
      </c>
      <c r="K577" s="664">
        <v>1476</v>
      </c>
      <c r="L577" s="664">
        <v>0.66666666666666663</v>
      </c>
      <c r="M577" s="664">
        <v>738</v>
      </c>
      <c r="N577" s="664">
        <v>2</v>
      </c>
      <c r="O577" s="664">
        <v>1478</v>
      </c>
      <c r="P577" s="677">
        <v>0.66757000903342367</v>
      </c>
      <c r="Q577" s="665">
        <v>739</v>
      </c>
    </row>
    <row r="578" spans="1:17" ht="14.4" customHeight="1" x14ac:dyDescent="0.3">
      <c r="A578" s="660" t="s">
        <v>5586</v>
      </c>
      <c r="B578" s="661" t="s">
        <v>5408</v>
      </c>
      <c r="C578" s="661" t="s">
        <v>5328</v>
      </c>
      <c r="D578" s="661" t="s">
        <v>5465</v>
      </c>
      <c r="E578" s="661" t="s">
        <v>5466</v>
      </c>
      <c r="F578" s="664">
        <v>9</v>
      </c>
      <c r="G578" s="664">
        <v>1620</v>
      </c>
      <c r="H578" s="664">
        <v>1</v>
      </c>
      <c r="I578" s="664">
        <v>180</v>
      </c>
      <c r="J578" s="664">
        <v>16</v>
      </c>
      <c r="K578" s="664">
        <v>2880</v>
      </c>
      <c r="L578" s="664">
        <v>1.7777777777777777</v>
      </c>
      <c r="M578" s="664">
        <v>180</v>
      </c>
      <c r="N578" s="664">
        <v>26</v>
      </c>
      <c r="O578" s="664">
        <v>4680</v>
      </c>
      <c r="P578" s="677">
        <v>2.8888888888888888</v>
      </c>
      <c r="Q578" s="665">
        <v>180</v>
      </c>
    </row>
    <row r="579" spans="1:17" ht="14.4" customHeight="1" x14ac:dyDescent="0.3">
      <c r="A579" s="660" t="s">
        <v>5586</v>
      </c>
      <c r="B579" s="661" t="s">
        <v>5408</v>
      </c>
      <c r="C579" s="661" t="s">
        <v>5328</v>
      </c>
      <c r="D579" s="661" t="s">
        <v>5471</v>
      </c>
      <c r="E579" s="661" t="s">
        <v>5472</v>
      </c>
      <c r="F579" s="664">
        <v>2</v>
      </c>
      <c r="G579" s="664">
        <v>506</v>
      </c>
      <c r="H579" s="664">
        <v>1</v>
      </c>
      <c r="I579" s="664">
        <v>253</v>
      </c>
      <c r="J579" s="664">
        <v>117</v>
      </c>
      <c r="K579" s="664">
        <v>29601</v>
      </c>
      <c r="L579" s="664">
        <v>58.5</v>
      </c>
      <c r="M579" s="664">
        <v>253</v>
      </c>
      <c r="N579" s="664">
        <v>120</v>
      </c>
      <c r="O579" s="664">
        <v>30360</v>
      </c>
      <c r="P579" s="677">
        <v>60</v>
      </c>
      <c r="Q579" s="665">
        <v>253</v>
      </c>
    </row>
    <row r="580" spans="1:17" ht="14.4" customHeight="1" x14ac:dyDescent="0.3">
      <c r="A580" s="660" t="s">
        <v>5586</v>
      </c>
      <c r="B580" s="661" t="s">
        <v>5408</v>
      </c>
      <c r="C580" s="661" t="s">
        <v>5328</v>
      </c>
      <c r="D580" s="661" t="s">
        <v>5473</v>
      </c>
      <c r="E580" s="661" t="s">
        <v>5474</v>
      </c>
      <c r="F580" s="664">
        <v>4</v>
      </c>
      <c r="G580" s="664">
        <v>1056</v>
      </c>
      <c r="H580" s="664">
        <v>1</v>
      </c>
      <c r="I580" s="664">
        <v>264</v>
      </c>
      <c r="J580" s="664">
        <v>2</v>
      </c>
      <c r="K580" s="664">
        <v>528</v>
      </c>
      <c r="L580" s="664">
        <v>0.5</v>
      </c>
      <c r="M580" s="664">
        <v>264</v>
      </c>
      <c r="N580" s="664">
        <v>2</v>
      </c>
      <c r="O580" s="664">
        <v>530</v>
      </c>
      <c r="P580" s="677">
        <v>0.50189393939393945</v>
      </c>
      <c r="Q580" s="665">
        <v>265</v>
      </c>
    </row>
    <row r="581" spans="1:17" ht="14.4" customHeight="1" x14ac:dyDescent="0.3">
      <c r="A581" s="660" t="s">
        <v>5586</v>
      </c>
      <c r="B581" s="661" t="s">
        <v>5408</v>
      </c>
      <c r="C581" s="661" t="s">
        <v>5328</v>
      </c>
      <c r="D581" s="661" t="s">
        <v>5475</v>
      </c>
      <c r="E581" s="661" t="s">
        <v>5476</v>
      </c>
      <c r="F581" s="664">
        <v>35</v>
      </c>
      <c r="G581" s="664">
        <v>6615</v>
      </c>
      <c r="H581" s="664">
        <v>1</v>
      </c>
      <c r="I581" s="664">
        <v>189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5586</v>
      </c>
      <c r="B582" s="661" t="s">
        <v>5408</v>
      </c>
      <c r="C582" s="661" t="s">
        <v>5328</v>
      </c>
      <c r="D582" s="661" t="s">
        <v>5479</v>
      </c>
      <c r="E582" s="661" t="s">
        <v>5480</v>
      </c>
      <c r="F582" s="664">
        <v>114</v>
      </c>
      <c r="G582" s="664">
        <v>24624</v>
      </c>
      <c r="H582" s="664">
        <v>1</v>
      </c>
      <c r="I582" s="664">
        <v>216</v>
      </c>
      <c r="J582" s="664">
        <v>113</v>
      </c>
      <c r="K582" s="664">
        <v>24408</v>
      </c>
      <c r="L582" s="664">
        <v>0.99122807017543857</v>
      </c>
      <c r="M582" s="664">
        <v>216</v>
      </c>
      <c r="N582" s="664">
        <v>95</v>
      </c>
      <c r="O582" s="664">
        <v>20520</v>
      </c>
      <c r="P582" s="677">
        <v>0.83333333333333337</v>
      </c>
      <c r="Q582" s="665">
        <v>216</v>
      </c>
    </row>
    <row r="583" spans="1:17" ht="14.4" customHeight="1" x14ac:dyDescent="0.3">
      <c r="A583" s="660" t="s">
        <v>5586</v>
      </c>
      <c r="B583" s="661" t="s">
        <v>5408</v>
      </c>
      <c r="C583" s="661" t="s">
        <v>5328</v>
      </c>
      <c r="D583" s="661" t="s">
        <v>5481</v>
      </c>
      <c r="E583" s="661" t="s">
        <v>5482</v>
      </c>
      <c r="F583" s="664"/>
      <c r="G583" s="664"/>
      <c r="H583" s="664"/>
      <c r="I583" s="664"/>
      <c r="J583" s="664"/>
      <c r="K583" s="664"/>
      <c r="L583" s="664"/>
      <c r="M583" s="664"/>
      <c r="N583" s="664">
        <v>1</v>
      </c>
      <c r="O583" s="664">
        <v>36</v>
      </c>
      <c r="P583" s="677"/>
      <c r="Q583" s="665">
        <v>36</v>
      </c>
    </row>
    <row r="584" spans="1:17" ht="14.4" customHeight="1" x14ac:dyDescent="0.3">
      <c r="A584" s="660" t="s">
        <v>5586</v>
      </c>
      <c r="B584" s="661" t="s">
        <v>5408</v>
      </c>
      <c r="C584" s="661" t="s">
        <v>5328</v>
      </c>
      <c r="D584" s="661" t="s">
        <v>5483</v>
      </c>
      <c r="E584" s="661" t="s">
        <v>5484</v>
      </c>
      <c r="F584" s="664">
        <v>4</v>
      </c>
      <c r="G584" s="664">
        <v>2360</v>
      </c>
      <c r="H584" s="664">
        <v>1</v>
      </c>
      <c r="I584" s="664">
        <v>590</v>
      </c>
      <c r="J584" s="664">
        <v>2</v>
      </c>
      <c r="K584" s="664">
        <v>1180</v>
      </c>
      <c r="L584" s="664">
        <v>0.5</v>
      </c>
      <c r="M584" s="664">
        <v>590</v>
      </c>
      <c r="N584" s="664">
        <v>2</v>
      </c>
      <c r="O584" s="664">
        <v>1182</v>
      </c>
      <c r="P584" s="677">
        <v>0.50084745762711869</v>
      </c>
      <c r="Q584" s="665">
        <v>591</v>
      </c>
    </row>
    <row r="585" spans="1:17" ht="14.4" customHeight="1" x14ac:dyDescent="0.3">
      <c r="A585" s="660" t="s">
        <v>5586</v>
      </c>
      <c r="B585" s="661" t="s">
        <v>5408</v>
      </c>
      <c r="C585" s="661" t="s">
        <v>5328</v>
      </c>
      <c r="D585" s="661" t="s">
        <v>5485</v>
      </c>
      <c r="E585" s="661" t="s">
        <v>5486</v>
      </c>
      <c r="F585" s="664"/>
      <c r="G585" s="664"/>
      <c r="H585" s="664"/>
      <c r="I585" s="664"/>
      <c r="J585" s="664"/>
      <c r="K585" s="664"/>
      <c r="L585" s="664"/>
      <c r="M585" s="664"/>
      <c r="N585" s="664">
        <v>1</v>
      </c>
      <c r="O585" s="664">
        <v>50</v>
      </c>
      <c r="P585" s="677"/>
      <c r="Q585" s="665">
        <v>50</v>
      </c>
    </row>
    <row r="586" spans="1:17" ht="14.4" customHeight="1" x14ac:dyDescent="0.3">
      <c r="A586" s="660" t="s">
        <v>5586</v>
      </c>
      <c r="B586" s="661" t="s">
        <v>5408</v>
      </c>
      <c r="C586" s="661" t="s">
        <v>5328</v>
      </c>
      <c r="D586" s="661" t="s">
        <v>5487</v>
      </c>
      <c r="E586" s="661" t="s">
        <v>5488</v>
      </c>
      <c r="F586" s="664">
        <v>4</v>
      </c>
      <c r="G586" s="664">
        <v>2180</v>
      </c>
      <c r="H586" s="664">
        <v>1</v>
      </c>
      <c r="I586" s="664">
        <v>545</v>
      </c>
      <c r="J586" s="664">
        <v>5</v>
      </c>
      <c r="K586" s="664">
        <v>2725</v>
      </c>
      <c r="L586" s="664">
        <v>1.25</v>
      </c>
      <c r="M586" s="664">
        <v>545</v>
      </c>
      <c r="N586" s="664">
        <v>2</v>
      </c>
      <c r="O586" s="664">
        <v>1092</v>
      </c>
      <c r="P586" s="677">
        <v>0.50091743119266052</v>
      </c>
      <c r="Q586" s="665">
        <v>546</v>
      </c>
    </row>
    <row r="587" spans="1:17" ht="14.4" customHeight="1" x14ac:dyDescent="0.3">
      <c r="A587" s="660" t="s">
        <v>5586</v>
      </c>
      <c r="B587" s="661" t="s">
        <v>5408</v>
      </c>
      <c r="C587" s="661" t="s">
        <v>5328</v>
      </c>
      <c r="D587" s="661" t="s">
        <v>5491</v>
      </c>
      <c r="E587" s="661" t="s">
        <v>5492</v>
      </c>
      <c r="F587" s="664">
        <v>4</v>
      </c>
      <c r="G587" s="664">
        <v>2936</v>
      </c>
      <c r="H587" s="664">
        <v>1</v>
      </c>
      <c r="I587" s="664">
        <v>734</v>
      </c>
      <c r="J587" s="664">
        <v>2</v>
      </c>
      <c r="K587" s="664">
        <v>1468</v>
      </c>
      <c r="L587" s="664">
        <v>0.5</v>
      </c>
      <c r="M587" s="664">
        <v>734</v>
      </c>
      <c r="N587" s="664">
        <v>2</v>
      </c>
      <c r="O587" s="664">
        <v>1470</v>
      </c>
      <c r="P587" s="677">
        <v>0.50068119891008178</v>
      </c>
      <c r="Q587" s="665">
        <v>735</v>
      </c>
    </row>
    <row r="588" spans="1:17" ht="14.4" customHeight="1" x14ac:dyDescent="0.3">
      <c r="A588" s="660" t="s">
        <v>5586</v>
      </c>
      <c r="B588" s="661" t="s">
        <v>5408</v>
      </c>
      <c r="C588" s="661" t="s">
        <v>5328</v>
      </c>
      <c r="D588" s="661" t="s">
        <v>5493</v>
      </c>
      <c r="E588" s="661" t="s">
        <v>5494</v>
      </c>
      <c r="F588" s="664">
        <v>1</v>
      </c>
      <c r="G588" s="664">
        <v>326</v>
      </c>
      <c r="H588" s="664">
        <v>1</v>
      </c>
      <c r="I588" s="664">
        <v>326</v>
      </c>
      <c r="J588" s="664">
        <v>2</v>
      </c>
      <c r="K588" s="664">
        <v>652</v>
      </c>
      <c r="L588" s="664">
        <v>2</v>
      </c>
      <c r="M588" s="664">
        <v>326</v>
      </c>
      <c r="N588" s="664">
        <v>2</v>
      </c>
      <c r="O588" s="664">
        <v>654</v>
      </c>
      <c r="P588" s="677">
        <v>2.0061349693251533</v>
      </c>
      <c r="Q588" s="665">
        <v>327</v>
      </c>
    </row>
    <row r="589" spans="1:17" ht="14.4" customHeight="1" x14ac:dyDescent="0.3">
      <c r="A589" s="660" t="s">
        <v>5586</v>
      </c>
      <c r="B589" s="661" t="s">
        <v>5408</v>
      </c>
      <c r="C589" s="661" t="s">
        <v>5328</v>
      </c>
      <c r="D589" s="661" t="s">
        <v>5495</v>
      </c>
      <c r="E589" s="661" t="s">
        <v>5496</v>
      </c>
      <c r="F589" s="664">
        <v>4</v>
      </c>
      <c r="G589" s="664">
        <v>1376</v>
      </c>
      <c r="H589" s="664">
        <v>1</v>
      </c>
      <c r="I589" s="664">
        <v>344</v>
      </c>
      <c r="J589" s="664">
        <v>2</v>
      </c>
      <c r="K589" s="664">
        <v>688</v>
      </c>
      <c r="L589" s="664">
        <v>0.5</v>
      </c>
      <c r="M589" s="664">
        <v>344</v>
      </c>
      <c r="N589" s="664">
        <v>2</v>
      </c>
      <c r="O589" s="664">
        <v>690</v>
      </c>
      <c r="P589" s="677">
        <v>0.50145348837209303</v>
      </c>
      <c r="Q589" s="665">
        <v>345</v>
      </c>
    </row>
    <row r="590" spans="1:17" ht="14.4" customHeight="1" x14ac:dyDescent="0.3">
      <c r="A590" s="660" t="s">
        <v>5586</v>
      </c>
      <c r="B590" s="661" t="s">
        <v>5408</v>
      </c>
      <c r="C590" s="661" t="s">
        <v>5328</v>
      </c>
      <c r="D590" s="661" t="s">
        <v>5499</v>
      </c>
      <c r="E590" s="661" t="s">
        <v>5500</v>
      </c>
      <c r="F590" s="664"/>
      <c r="G590" s="664"/>
      <c r="H590" s="664"/>
      <c r="I590" s="664"/>
      <c r="J590" s="664">
        <v>31</v>
      </c>
      <c r="K590" s="664">
        <v>7130</v>
      </c>
      <c r="L590" s="664"/>
      <c r="M590" s="664">
        <v>230</v>
      </c>
      <c r="N590" s="664">
        <v>26</v>
      </c>
      <c r="O590" s="664">
        <v>6006</v>
      </c>
      <c r="P590" s="677"/>
      <c r="Q590" s="665">
        <v>231</v>
      </c>
    </row>
    <row r="591" spans="1:17" ht="14.4" customHeight="1" x14ac:dyDescent="0.3">
      <c r="A591" s="660" t="s">
        <v>5586</v>
      </c>
      <c r="B591" s="661" t="s">
        <v>5408</v>
      </c>
      <c r="C591" s="661" t="s">
        <v>5328</v>
      </c>
      <c r="D591" s="661" t="s">
        <v>5505</v>
      </c>
      <c r="E591" s="661" t="s">
        <v>5506</v>
      </c>
      <c r="F591" s="664">
        <v>2</v>
      </c>
      <c r="G591" s="664">
        <v>812</v>
      </c>
      <c r="H591" s="664">
        <v>1</v>
      </c>
      <c r="I591" s="664">
        <v>406</v>
      </c>
      <c r="J591" s="664">
        <v>3</v>
      </c>
      <c r="K591" s="664">
        <v>1218</v>
      </c>
      <c r="L591" s="664">
        <v>1.5</v>
      </c>
      <c r="M591" s="664">
        <v>406</v>
      </c>
      <c r="N591" s="664">
        <v>1</v>
      </c>
      <c r="O591" s="664">
        <v>407</v>
      </c>
      <c r="P591" s="677">
        <v>0.50123152709359609</v>
      </c>
      <c r="Q591" s="665">
        <v>407</v>
      </c>
    </row>
    <row r="592" spans="1:17" ht="14.4" customHeight="1" x14ac:dyDescent="0.3">
      <c r="A592" s="660" t="s">
        <v>5586</v>
      </c>
      <c r="B592" s="661" t="s">
        <v>5408</v>
      </c>
      <c r="C592" s="661" t="s">
        <v>5328</v>
      </c>
      <c r="D592" s="661" t="s">
        <v>5509</v>
      </c>
      <c r="E592" s="661" t="s">
        <v>5510</v>
      </c>
      <c r="F592" s="664">
        <v>2</v>
      </c>
      <c r="G592" s="664">
        <v>1172</v>
      </c>
      <c r="H592" s="664">
        <v>1</v>
      </c>
      <c r="I592" s="664">
        <v>586</v>
      </c>
      <c r="J592" s="664">
        <v>3</v>
      </c>
      <c r="K592" s="664">
        <v>1758</v>
      </c>
      <c r="L592" s="664">
        <v>1.5</v>
      </c>
      <c r="M592" s="664">
        <v>586</v>
      </c>
      <c r="N592" s="664">
        <v>1</v>
      </c>
      <c r="O592" s="664">
        <v>587</v>
      </c>
      <c r="P592" s="677">
        <v>0.50085324232081907</v>
      </c>
      <c r="Q592" s="665">
        <v>587</v>
      </c>
    </row>
    <row r="593" spans="1:17" ht="14.4" customHeight="1" x14ac:dyDescent="0.3">
      <c r="A593" s="660" t="s">
        <v>5586</v>
      </c>
      <c r="B593" s="661" t="s">
        <v>5408</v>
      </c>
      <c r="C593" s="661" t="s">
        <v>5328</v>
      </c>
      <c r="D593" s="661" t="s">
        <v>5511</v>
      </c>
      <c r="E593" s="661" t="s">
        <v>5512</v>
      </c>
      <c r="F593" s="664">
        <v>1</v>
      </c>
      <c r="G593" s="664">
        <v>385</v>
      </c>
      <c r="H593" s="664">
        <v>1</v>
      </c>
      <c r="I593" s="664">
        <v>385</v>
      </c>
      <c r="J593" s="664">
        <v>2</v>
      </c>
      <c r="K593" s="664">
        <v>770</v>
      </c>
      <c r="L593" s="664">
        <v>2</v>
      </c>
      <c r="M593" s="664">
        <v>385</v>
      </c>
      <c r="N593" s="664"/>
      <c r="O593" s="664"/>
      <c r="P593" s="677"/>
      <c r="Q593" s="665"/>
    </row>
    <row r="594" spans="1:17" ht="14.4" customHeight="1" x14ac:dyDescent="0.3">
      <c r="A594" s="660" t="s">
        <v>5586</v>
      </c>
      <c r="B594" s="661" t="s">
        <v>5408</v>
      </c>
      <c r="C594" s="661" t="s">
        <v>5328</v>
      </c>
      <c r="D594" s="661" t="s">
        <v>5513</v>
      </c>
      <c r="E594" s="661" t="s">
        <v>5514</v>
      </c>
      <c r="F594" s="664">
        <v>3</v>
      </c>
      <c r="G594" s="664">
        <v>264</v>
      </c>
      <c r="H594" s="664">
        <v>1</v>
      </c>
      <c r="I594" s="664">
        <v>88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5586</v>
      </c>
      <c r="B595" s="661" t="s">
        <v>5408</v>
      </c>
      <c r="C595" s="661" t="s">
        <v>5328</v>
      </c>
      <c r="D595" s="661" t="s">
        <v>1024</v>
      </c>
      <c r="E595" s="661" t="s">
        <v>5519</v>
      </c>
      <c r="F595" s="664"/>
      <c r="G595" s="664"/>
      <c r="H595" s="664"/>
      <c r="I595" s="664"/>
      <c r="J595" s="664">
        <v>48</v>
      </c>
      <c r="K595" s="664">
        <v>37680</v>
      </c>
      <c r="L595" s="664"/>
      <c r="M595" s="664">
        <v>785</v>
      </c>
      <c r="N595" s="664">
        <v>42</v>
      </c>
      <c r="O595" s="664">
        <v>33012</v>
      </c>
      <c r="P595" s="677"/>
      <c r="Q595" s="665">
        <v>786</v>
      </c>
    </row>
    <row r="596" spans="1:17" ht="14.4" customHeight="1" x14ac:dyDescent="0.3">
      <c r="A596" s="660" t="s">
        <v>5586</v>
      </c>
      <c r="B596" s="661" t="s">
        <v>5408</v>
      </c>
      <c r="C596" s="661" t="s">
        <v>5328</v>
      </c>
      <c r="D596" s="661" t="s">
        <v>5520</v>
      </c>
      <c r="E596" s="661" t="s">
        <v>5521</v>
      </c>
      <c r="F596" s="664"/>
      <c r="G596" s="664"/>
      <c r="H596" s="664"/>
      <c r="I596" s="664"/>
      <c r="J596" s="664">
        <v>3</v>
      </c>
      <c r="K596" s="664">
        <v>663</v>
      </c>
      <c r="L596" s="664"/>
      <c r="M596" s="664">
        <v>221</v>
      </c>
      <c r="N596" s="664">
        <v>2</v>
      </c>
      <c r="O596" s="664">
        <v>444</v>
      </c>
      <c r="P596" s="677"/>
      <c r="Q596" s="665">
        <v>222</v>
      </c>
    </row>
    <row r="597" spans="1:17" ht="14.4" customHeight="1" x14ac:dyDescent="0.3">
      <c r="A597" s="660" t="s">
        <v>5586</v>
      </c>
      <c r="B597" s="661" t="s">
        <v>5408</v>
      </c>
      <c r="C597" s="661" t="s">
        <v>5328</v>
      </c>
      <c r="D597" s="661" t="s">
        <v>5524</v>
      </c>
      <c r="E597" s="661" t="s">
        <v>5525</v>
      </c>
      <c r="F597" s="664"/>
      <c r="G597" s="664"/>
      <c r="H597" s="664"/>
      <c r="I597" s="664"/>
      <c r="J597" s="664">
        <v>1</v>
      </c>
      <c r="K597" s="664">
        <v>915</v>
      </c>
      <c r="L597" s="664"/>
      <c r="M597" s="664">
        <v>915</v>
      </c>
      <c r="N597" s="664"/>
      <c r="O597" s="664"/>
      <c r="P597" s="677"/>
      <c r="Q597" s="665"/>
    </row>
    <row r="598" spans="1:17" ht="14.4" customHeight="1" x14ac:dyDescent="0.3">
      <c r="A598" s="660" t="s">
        <v>5586</v>
      </c>
      <c r="B598" s="661" t="s">
        <v>5408</v>
      </c>
      <c r="C598" s="661" t="s">
        <v>5328</v>
      </c>
      <c r="D598" s="661" t="s">
        <v>5526</v>
      </c>
      <c r="E598" s="661" t="s">
        <v>5527</v>
      </c>
      <c r="F598" s="664"/>
      <c r="G598" s="664"/>
      <c r="H598" s="664"/>
      <c r="I598" s="664"/>
      <c r="J598" s="664">
        <v>1</v>
      </c>
      <c r="K598" s="664">
        <v>892</v>
      </c>
      <c r="L598" s="664"/>
      <c r="M598" s="664">
        <v>892</v>
      </c>
      <c r="N598" s="664"/>
      <c r="O598" s="664"/>
      <c r="P598" s="677"/>
      <c r="Q598" s="665"/>
    </row>
    <row r="599" spans="1:17" ht="14.4" customHeight="1" x14ac:dyDescent="0.3">
      <c r="A599" s="660" t="s">
        <v>5589</v>
      </c>
      <c r="B599" s="661" t="s">
        <v>5199</v>
      </c>
      <c r="C599" s="661" t="s">
        <v>5328</v>
      </c>
      <c r="D599" s="661" t="s">
        <v>5333</v>
      </c>
      <c r="E599" s="661" t="s">
        <v>5334</v>
      </c>
      <c r="F599" s="664">
        <v>2</v>
      </c>
      <c r="G599" s="664">
        <v>68</v>
      </c>
      <c r="H599" s="664">
        <v>1</v>
      </c>
      <c r="I599" s="664">
        <v>34</v>
      </c>
      <c r="J599" s="664"/>
      <c r="K599" s="664"/>
      <c r="L599" s="664"/>
      <c r="M599" s="664"/>
      <c r="N599" s="664">
        <v>2</v>
      </c>
      <c r="O599" s="664">
        <v>70</v>
      </c>
      <c r="P599" s="677">
        <v>1.0294117647058822</v>
      </c>
      <c r="Q599" s="665">
        <v>35</v>
      </c>
    </row>
    <row r="600" spans="1:17" ht="14.4" customHeight="1" x14ac:dyDescent="0.3">
      <c r="A600" s="660" t="s">
        <v>5589</v>
      </c>
      <c r="B600" s="661" t="s">
        <v>5199</v>
      </c>
      <c r="C600" s="661" t="s">
        <v>5328</v>
      </c>
      <c r="D600" s="661" t="s">
        <v>5371</v>
      </c>
      <c r="E600" s="661" t="s">
        <v>5372</v>
      </c>
      <c r="F600" s="664">
        <v>2</v>
      </c>
      <c r="G600" s="664">
        <v>318</v>
      </c>
      <c r="H600" s="664">
        <v>1</v>
      </c>
      <c r="I600" s="664">
        <v>159</v>
      </c>
      <c r="J600" s="664">
        <v>1</v>
      </c>
      <c r="K600" s="664">
        <v>159</v>
      </c>
      <c r="L600" s="664">
        <v>0.5</v>
      </c>
      <c r="M600" s="664">
        <v>159</v>
      </c>
      <c r="N600" s="664"/>
      <c r="O600" s="664"/>
      <c r="P600" s="677"/>
      <c r="Q600" s="665"/>
    </row>
    <row r="601" spans="1:17" ht="14.4" customHeight="1" x14ac:dyDescent="0.3">
      <c r="A601" s="660" t="s">
        <v>5589</v>
      </c>
      <c r="B601" s="661" t="s">
        <v>5408</v>
      </c>
      <c r="C601" s="661" t="s">
        <v>5328</v>
      </c>
      <c r="D601" s="661" t="s">
        <v>5419</v>
      </c>
      <c r="E601" s="661" t="s">
        <v>5420</v>
      </c>
      <c r="F601" s="664">
        <v>102</v>
      </c>
      <c r="G601" s="664">
        <v>6630</v>
      </c>
      <c r="H601" s="664">
        <v>1</v>
      </c>
      <c r="I601" s="664">
        <v>65</v>
      </c>
      <c r="J601" s="664">
        <v>114</v>
      </c>
      <c r="K601" s="664">
        <v>7410</v>
      </c>
      <c r="L601" s="664">
        <v>1.1176470588235294</v>
      </c>
      <c r="M601" s="664">
        <v>65</v>
      </c>
      <c r="N601" s="664">
        <v>138</v>
      </c>
      <c r="O601" s="664">
        <v>8970</v>
      </c>
      <c r="P601" s="677">
        <v>1.3529411764705883</v>
      </c>
      <c r="Q601" s="665">
        <v>65</v>
      </c>
    </row>
    <row r="602" spans="1:17" ht="14.4" customHeight="1" x14ac:dyDescent="0.3">
      <c r="A602" s="660" t="s">
        <v>5589</v>
      </c>
      <c r="B602" s="661" t="s">
        <v>5408</v>
      </c>
      <c r="C602" s="661" t="s">
        <v>5328</v>
      </c>
      <c r="D602" s="661" t="s">
        <v>5431</v>
      </c>
      <c r="E602" s="661" t="s">
        <v>5432</v>
      </c>
      <c r="F602" s="664">
        <v>1</v>
      </c>
      <c r="G602" s="664">
        <v>23</v>
      </c>
      <c r="H602" s="664">
        <v>1</v>
      </c>
      <c r="I602" s="664">
        <v>23</v>
      </c>
      <c r="J602" s="664">
        <v>4</v>
      </c>
      <c r="K602" s="664">
        <v>92</v>
      </c>
      <c r="L602" s="664">
        <v>4</v>
      </c>
      <c r="M602" s="664">
        <v>23</v>
      </c>
      <c r="N602" s="664">
        <v>3</v>
      </c>
      <c r="O602" s="664">
        <v>72</v>
      </c>
      <c r="P602" s="677">
        <v>3.1304347826086958</v>
      </c>
      <c r="Q602" s="665">
        <v>24</v>
      </c>
    </row>
    <row r="603" spans="1:17" ht="14.4" customHeight="1" x14ac:dyDescent="0.3">
      <c r="A603" s="660" t="s">
        <v>5589</v>
      </c>
      <c r="B603" s="661" t="s">
        <v>5408</v>
      </c>
      <c r="C603" s="661" t="s">
        <v>5328</v>
      </c>
      <c r="D603" s="661" t="s">
        <v>5435</v>
      </c>
      <c r="E603" s="661" t="s">
        <v>5436</v>
      </c>
      <c r="F603" s="664">
        <v>1</v>
      </c>
      <c r="G603" s="664">
        <v>54</v>
      </c>
      <c r="H603" s="664">
        <v>1</v>
      </c>
      <c r="I603" s="664">
        <v>54</v>
      </c>
      <c r="J603" s="664">
        <v>1</v>
      </c>
      <c r="K603" s="664">
        <v>54</v>
      </c>
      <c r="L603" s="664">
        <v>1</v>
      </c>
      <c r="M603" s="664">
        <v>54</v>
      </c>
      <c r="N603" s="664"/>
      <c r="O603" s="664"/>
      <c r="P603" s="677"/>
      <c r="Q603" s="665"/>
    </row>
    <row r="604" spans="1:17" ht="14.4" customHeight="1" x14ac:dyDescent="0.3">
      <c r="A604" s="660" t="s">
        <v>5589</v>
      </c>
      <c r="B604" s="661" t="s">
        <v>5408</v>
      </c>
      <c r="C604" s="661" t="s">
        <v>5328</v>
      </c>
      <c r="D604" s="661" t="s">
        <v>5437</v>
      </c>
      <c r="E604" s="661" t="s">
        <v>5438</v>
      </c>
      <c r="F604" s="664">
        <v>19</v>
      </c>
      <c r="G604" s="664">
        <v>1463</v>
      </c>
      <c r="H604" s="664">
        <v>1</v>
      </c>
      <c r="I604" s="664">
        <v>77</v>
      </c>
      <c r="J604" s="664">
        <v>31</v>
      </c>
      <c r="K604" s="664">
        <v>2387</v>
      </c>
      <c r="L604" s="664">
        <v>1.631578947368421</v>
      </c>
      <c r="M604" s="664">
        <v>77</v>
      </c>
      <c r="N604" s="664">
        <v>13</v>
      </c>
      <c r="O604" s="664">
        <v>1001</v>
      </c>
      <c r="P604" s="677">
        <v>0.68421052631578949</v>
      </c>
      <c r="Q604" s="665">
        <v>77</v>
      </c>
    </row>
    <row r="605" spans="1:17" ht="14.4" customHeight="1" x14ac:dyDescent="0.3">
      <c r="A605" s="660" t="s">
        <v>5589</v>
      </c>
      <c r="B605" s="661" t="s">
        <v>5408</v>
      </c>
      <c r="C605" s="661" t="s">
        <v>5328</v>
      </c>
      <c r="D605" s="661" t="s">
        <v>5441</v>
      </c>
      <c r="E605" s="661" t="s">
        <v>5442</v>
      </c>
      <c r="F605" s="664">
        <v>9</v>
      </c>
      <c r="G605" s="664">
        <v>198</v>
      </c>
      <c r="H605" s="664">
        <v>1</v>
      </c>
      <c r="I605" s="664">
        <v>22</v>
      </c>
      <c r="J605" s="664">
        <v>12</v>
      </c>
      <c r="K605" s="664">
        <v>264</v>
      </c>
      <c r="L605" s="664">
        <v>1.3333333333333333</v>
      </c>
      <c r="M605" s="664">
        <v>22</v>
      </c>
      <c r="N605" s="664">
        <v>15</v>
      </c>
      <c r="O605" s="664">
        <v>345</v>
      </c>
      <c r="P605" s="677">
        <v>1.7424242424242424</v>
      </c>
      <c r="Q605" s="665">
        <v>23</v>
      </c>
    </row>
    <row r="606" spans="1:17" ht="14.4" customHeight="1" x14ac:dyDescent="0.3">
      <c r="A606" s="660" t="s">
        <v>5589</v>
      </c>
      <c r="B606" s="661" t="s">
        <v>5408</v>
      </c>
      <c r="C606" s="661" t="s">
        <v>5328</v>
      </c>
      <c r="D606" s="661" t="s">
        <v>5451</v>
      </c>
      <c r="E606" s="661" t="s">
        <v>5452</v>
      </c>
      <c r="F606" s="664">
        <v>6</v>
      </c>
      <c r="G606" s="664">
        <v>1254</v>
      </c>
      <c r="H606" s="664">
        <v>1</v>
      </c>
      <c r="I606" s="664">
        <v>209</v>
      </c>
      <c r="J606" s="664"/>
      <c r="K606" s="664"/>
      <c r="L606" s="664"/>
      <c r="M606" s="664"/>
      <c r="N606" s="664"/>
      <c r="O606" s="664"/>
      <c r="P606" s="677"/>
      <c r="Q606" s="665"/>
    </row>
    <row r="607" spans="1:17" ht="14.4" customHeight="1" x14ac:dyDescent="0.3">
      <c r="A607" s="660" t="s">
        <v>5589</v>
      </c>
      <c r="B607" s="661" t="s">
        <v>5408</v>
      </c>
      <c r="C607" s="661" t="s">
        <v>5328</v>
      </c>
      <c r="D607" s="661" t="s">
        <v>5453</v>
      </c>
      <c r="E607" s="661" t="s">
        <v>5454</v>
      </c>
      <c r="F607" s="664">
        <v>1</v>
      </c>
      <c r="G607" s="664">
        <v>66</v>
      </c>
      <c r="H607" s="664">
        <v>1</v>
      </c>
      <c r="I607" s="664">
        <v>66</v>
      </c>
      <c r="J607" s="664"/>
      <c r="K607" s="664"/>
      <c r="L607" s="664"/>
      <c r="M607" s="664"/>
      <c r="N607" s="664">
        <v>1</v>
      </c>
      <c r="O607" s="664">
        <v>66</v>
      </c>
      <c r="P607" s="677">
        <v>1</v>
      </c>
      <c r="Q607" s="665">
        <v>66</v>
      </c>
    </row>
    <row r="608" spans="1:17" ht="14.4" customHeight="1" x14ac:dyDescent="0.3">
      <c r="A608" s="660" t="s">
        <v>5589</v>
      </c>
      <c r="B608" s="661" t="s">
        <v>5408</v>
      </c>
      <c r="C608" s="661" t="s">
        <v>5328</v>
      </c>
      <c r="D608" s="661" t="s">
        <v>5455</v>
      </c>
      <c r="E608" s="661" t="s">
        <v>5456</v>
      </c>
      <c r="F608" s="664">
        <v>21</v>
      </c>
      <c r="G608" s="664">
        <v>336</v>
      </c>
      <c r="H608" s="664">
        <v>1</v>
      </c>
      <c r="I608" s="664">
        <v>16</v>
      </c>
      <c r="J608" s="664">
        <v>32</v>
      </c>
      <c r="K608" s="664">
        <v>512</v>
      </c>
      <c r="L608" s="664">
        <v>1.5238095238095237</v>
      </c>
      <c r="M608" s="664">
        <v>16</v>
      </c>
      <c r="N608" s="664">
        <v>17</v>
      </c>
      <c r="O608" s="664">
        <v>272</v>
      </c>
      <c r="P608" s="677">
        <v>0.80952380952380953</v>
      </c>
      <c r="Q608" s="665">
        <v>16</v>
      </c>
    </row>
    <row r="609" spans="1:17" ht="14.4" customHeight="1" x14ac:dyDescent="0.3">
      <c r="A609" s="660" t="s">
        <v>5589</v>
      </c>
      <c r="B609" s="661" t="s">
        <v>5408</v>
      </c>
      <c r="C609" s="661" t="s">
        <v>5328</v>
      </c>
      <c r="D609" s="661" t="s">
        <v>5461</v>
      </c>
      <c r="E609" s="661" t="s">
        <v>5462</v>
      </c>
      <c r="F609" s="664">
        <v>8</v>
      </c>
      <c r="G609" s="664">
        <v>192</v>
      </c>
      <c r="H609" s="664">
        <v>1</v>
      </c>
      <c r="I609" s="664">
        <v>24</v>
      </c>
      <c r="J609" s="664">
        <v>8</v>
      </c>
      <c r="K609" s="664">
        <v>192</v>
      </c>
      <c r="L609" s="664">
        <v>1</v>
      </c>
      <c r="M609" s="664">
        <v>24</v>
      </c>
      <c r="N609" s="664">
        <v>12</v>
      </c>
      <c r="O609" s="664">
        <v>288</v>
      </c>
      <c r="P609" s="677">
        <v>1.5</v>
      </c>
      <c r="Q609" s="665">
        <v>24</v>
      </c>
    </row>
    <row r="610" spans="1:17" ht="14.4" customHeight="1" x14ac:dyDescent="0.3">
      <c r="A610" s="660" t="s">
        <v>5589</v>
      </c>
      <c r="B610" s="661" t="s">
        <v>5408</v>
      </c>
      <c r="C610" s="661" t="s">
        <v>5328</v>
      </c>
      <c r="D610" s="661" t="s">
        <v>5465</v>
      </c>
      <c r="E610" s="661" t="s">
        <v>5466</v>
      </c>
      <c r="F610" s="664">
        <v>2</v>
      </c>
      <c r="G610" s="664">
        <v>360</v>
      </c>
      <c r="H610" s="664">
        <v>1</v>
      </c>
      <c r="I610" s="664">
        <v>180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5589</v>
      </c>
      <c r="B611" s="661" t="s">
        <v>5408</v>
      </c>
      <c r="C611" s="661" t="s">
        <v>5328</v>
      </c>
      <c r="D611" s="661" t="s">
        <v>5471</v>
      </c>
      <c r="E611" s="661" t="s">
        <v>5472</v>
      </c>
      <c r="F611" s="664"/>
      <c r="G611" s="664"/>
      <c r="H611" s="664"/>
      <c r="I611" s="664"/>
      <c r="J611" s="664">
        <v>11</v>
      </c>
      <c r="K611" s="664">
        <v>2783</v>
      </c>
      <c r="L611" s="664"/>
      <c r="M611" s="664">
        <v>253</v>
      </c>
      <c r="N611" s="664">
        <v>7</v>
      </c>
      <c r="O611" s="664">
        <v>1771</v>
      </c>
      <c r="P611" s="677"/>
      <c r="Q611" s="665">
        <v>253</v>
      </c>
    </row>
    <row r="612" spans="1:17" ht="14.4" customHeight="1" x14ac:dyDescent="0.3">
      <c r="A612" s="660" t="s">
        <v>5589</v>
      </c>
      <c r="B612" s="661" t="s">
        <v>5408</v>
      </c>
      <c r="C612" s="661" t="s">
        <v>5328</v>
      </c>
      <c r="D612" s="661" t="s">
        <v>5479</v>
      </c>
      <c r="E612" s="661" t="s">
        <v>5480</v>
      </c>
      <c r="F612" s="664">
        <v>2</v>
      </c>
      <c r="G612" s="664">
        <v>432</v>
      </c>
      <c r="H612" s="664">
        <v>1</v>
      </c>
      <c r="I612" s="664">
        <v>216</v>
      </c>
      <c r="J612" s="664">
        <v>1</v>
      </c>
      <c r="K612" s="664">
        <v>216</v>
      </c>
      <c r="L612" s="664">
        <v>0.5</v>
      </c>
      <c r="M612" s="664">
        <v>216</v>
      </c>
      <c r="N612" s="664"/>
      <c r="O612" s="664"/>
      <c r="P612" s="677"/>
      <c r="Q612" s="665"/>
    </row>
    <row r="613" spans="1:17" ht="14.4" customHeight="1" x14ac:dyDescent="0.3">
      <c r="A613" s="660" t="s">
        <v>5590</v>
      </c>
      <c r="B613" s="661" t="s">
        <v>5199</v>
      </c>
      <c r="C613" s="661" t="s">
        <v>5328</v>
      </c>
      <c r="D613" s="661" t="s">
        <v>5377</v>
      </c>
      <c r="E613" s="661" t="s">
        <v>5378</v>
      </c>
      <c r="F613" s="664"/>
      <c r="G613" s="664"/>
      <c r="H613" s="664"/>
      <c r="I613" s="664"/>
      <c r="J613" s="664">
        <v>1</v>
      </c>
      <c r="K613" s="664">
        <v>163</v>
      </c>
      <c r="L613" s="664"/>
      <c r="M613" s="664">
        <v>163</v>
      </c>
      <c r="N613" s="664">
        <v>1</v>
      </c>
      <c r="O613" s="664">
        <v>165</v>
      </c>
      <c r="P613" s="677"/>
      <c r="Q613" s="665">
        <v>165</v>
      </c>
    </row>
    <row r="614" spans="1:17" ht="14.4" customHeight="1" x14ac:dyDescent="0.3">
      <c r="A614" s="660" t="s">
        <v>5590</v>
      </c>
      <c r="B614" s="661" t="s">
        <v>5408</v>
      </c>
      <c r="C614" s="661" t="s">
        <v>5328</v>
      </c>
      <c r="D614" s="661" t="s">
        <v>5415</v>
      </c>
      <c r="E614" s="661" t="s">
        <v>5416</v>
      </c>
      <c r="F614" s="664"/>
      <c r="G614" s="664"/>
      <c r="H614" s="664"/>
      <c r="I614" s="664"/>
      <c r="J614" s="664">
        <v>1</v>
      </c>
      <c r="K614" s="664">
        <v>350</v>
      </c>
      <c r="L614" s="664"/>
      <c r="M614" s="664">
        <v>350</v>
      </c>
      <c r="N614" s="664"/>
      <c r="O614" s="664"/>
      <c r="P614" s="677"/>
      <c r="Q614" s="665"/>
    </row>
    <row r="615" spans="1:17" ht="14.4" customHeight="1" x14ac:dyDescent="0.3">
      <c r="A615" s="660" t="s">
        <v>5590</v>
      </c>
      <c r="B615" s="661" t="s">
        <v>5408</v>
      </c>
      <c r="C615" s="661" t="s">
        <v>5328</v>
      </c>
      <c r="D615" s="661" t="s">
        <v>5419</v>
      </c>
      <c r="E615" s="661" t="s">
        <v>5420</v>
      </c>
      <c r="F615" s="664">
        <v>155</v>
      </c>
      <c r="G615" s="664">
        <v>10075</v>
      </c>
      <c r="H615" s="664">
        <v>1</v>
      </c>
      <c r="I615" s="664">
        <v>65</v>
      </c>
      <c r="J615" s="664">
        <v>149</v>
      </c>
      <c r="K615" s="664">
        <v>9685</v>
      </c>
      <c r="L615" s="664">
        <v>0.96129032258064517</v>
      </c>
      <c r="M615" s="664">
        <v>65</v>
      </c>
      <c r="N615" s="664">
        <v>147</v>
      </c>
      <c r="O615" s="664">
        <v>9555</v>
      </c>
      <c r="P615" s="677">
        <v>0.94838709677419353</v>
      </c>
      <c r="Q615" s="665">
        <v>65</v>
      </c>
    </row>
    <row r="616" spans="1:17" ht="14.4" customHeight="1" x14ac:dyDescent="0.3">
      <c r="A616" s="660" t="s">
        <v>5590</v>
      </c>
      <c r="B616" s="661" t="s">
        <v>5408</v>
      </c>
      <c r="C616" s="661" t="s">
        <v>5328</v>
      </c>
      <c r="D616" s="661" t="s">
        <v>5423</v>
      </c>
      <c r="E616" s="661" t="s">
        <v>5424</v>
      </c>
      <c r="F616" s="664">
        <v>1</v>
      </c>
      <c r="G616" s="664">
        <v>590</v>
      </c>
      <c r="H616" s="664">
        <v>1</v>
      </c>
      <c r="I616" s="664">
        <v>590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5590</v>
      </c>
      <c r="B617" s="661" t="s">
        <v>5408</v>
      </c>
      <c r="C617" s="661" t="s">
        <v>5328</v>
      </c>
      <c r="D617" s="661" t="s">
        <v>5425</v>
      </c>
      <c r="E617" s="661" t="s">
        <v>5426</v>
      </c>
      <c r="F617" s="664">
        <v>1</v>
      </c>
      <c r="G617" s="664">
        <v>615</v>
      </c>
      <c r="H617" s="664">
        <v>1</v>
      </c>
      <c r="I617" s="664">
        <v>615</v>
      </c>
      <c r="J617" s="664"/>
      <c r="K617" s="664"/>
      <c r="L617" s="664"/>
      <c r="M617" s="664"/>
      <c r="N617" s="664"/>
      <c r="O617" s="664"/>
      <c r="P617" s="677"/>
      <c r="Q617" s="665"/>
    </row>
    <row r="618" spans="1:17" ht="14.4" customHeight="1" x14ac:dyDescent="0.3">
      <c r="A618" s="660" t="s">
        <v>5590</v>
      </c>
      <c r="B618" s="661" t="s">
        <v>5408</v>
      </c>
      <c r="C618" s="661" t="s">
        <v>5328</v>
      </c>
      <c r="D618" s="661" t="s">
        <v>5431</v>
      </c>
      <c r="E618" s="661" t="s">
        <v>5432</v>
      </c>
      <c r="F618" s="664">
        <v>1</v>
      </c>
      <c r="G618" s="664">
        <v>23</v>
      </c>
      <c r="H618" s="664">
        <v>1</v>
      </c>
      <c r="I618" s="664">
        <v>23</v>
      </c>
      <c r="J618" s="664">
        <v>1</v>
      </c>
      <c r="K618" s="664">
        <v>23</v>
      </c>
      <c r="L618" s="664">
        <v>1</v>
      </c>
      <c r="M618" s="664">
        <v>23</v>
      </c>
      <c r="N618" s="664"/>
      <c r="O618" s="664"/>
      <c r="P618" s="677"/>
      <c r="Q618" s="665"/>
    </row>
    <row r="619" spans="1:17" ht="14.4" customHeight="1" x14ac:dyDescent="0.3">
      <c r="A619" s="660" t="s">
        <v>5590</v>
      </c>
      <c r="B619" s="661" t="s">
        <v>5408</v>
      </c>
      <c r="C619" s="661" t="s">
        <v>5328</v>
      </c>
      <c r="D619" s="661" t="s">
        <v>5437</v>
      </c>
      <c r="E619" s="661" t="s">
        <v>5438</v>
      </c>
      <c r="F619" s="664">
        <v>15</v>
      </c>
      <c r="G619" s="664">
        <v>1155</v>
      </c>
      <c r="H619" s="664">
        <v>1</v>
      </c>
      <c r="I619" s="664">
        <v>77</v>
      </c>
      <c r="J619" s="664">
        <v>30</v>
      </c>
      <c r="K619" s="664">
        <v>2310</v>
      </c>
      <c r="L619" s="664">
        <v>2</v>
      </c>
      <c r="M619" s="664">
        <v>77</v>
      </c>
      <c r="N619" s="664">
        <v>22</v>
      </c>
      <c r="O619" s="664">
        <v>1694</v>
      </c>
      <c r="P619" s="677">
        <v>1.4666666666666666</v>
      </c>
      <c r="Q619" s="665">
        <v>77</v>
      </c>
    </row>
    <row r="620" spans="1:17" ht="14.4" customHeight="1" x14ac:dyDescent="0.3">
      <c r="A620" s="660" t="s">
        <v>5590</v>
      </c>
      <c r="B620" s="661" t="s">
        <v>5408</v>
      </c>
      <c r="C620" s="661" t="s">
        <v>5328</v>
      </c>
      <c r="D620" s="661" t="s">
        <v>5441</v>
      </c>
      <c r="E620" s="661" t="s">
        <v>5442</v>
      </c>
      <c r="F620" s="664">
        <v>17</v>
      </c>
      <c r="G620" s="664">
        <v>374</v>
      </c>
      <c r="H620" s="664">
        <v>1</v>
      </c>
      <c r="I620" s="664">
        <v>22</v>
      </c>
      <c r="J620" s="664">
        <v>23</v>
      </c>
      <c r="K620" s="664">
        <v>506</v>
      </c>
      <c r="L620" s="664">
        <v>1.3529411764705883</v>
      </c>
      <c r="M620" s="664">
        <v>22</v>
      </c>
      <c r="N620" s="664">
        <v>15</v>
      </c>
      <c r="O620" s="664">
        <v>345</v>
      </c>
      <c r="P620" s="677">
        <v>0.92245989304812837</v>
      </c>
      <c r="Q620" s="665">
        <v>23</v>
      </c>
    </row>
    <row r="621" spans="1:17" ht="14.4" customHeight="1" x14ac:dyDescent="0.3">
      <c r="A621" s="660" t="s">
        <v>5590</v>
      </c>
      <c r="B621" s="661" t="s">
        <v>5408</v>
      </c>
      <c r="C621" s="661" t="s">
        <v>5328</v>
      </c>
      <c r="D621" s="661" t="s">
        <v>5451</v>
      </c>
      <c r="E621" s="661" t="s">
        <v>5452</v>
      </c>
      <c r="F621" s="664">
        <v>1</v>
      </c>
      <c r="G621" s="664">
        <v>209</v>
      </c>
      <c r="H621" s="664">
        <v>1</v>
      </c>
      <c r="I621" s="664">
        <v>209</v>
      </c>
      <c r="J621" s="664"/>
      <c r="K621" s="664"/>
      <c r="L621" s="664"/>
      <c r="M621" s="664"/>
      <c r="N621" s="664"/>
      <c r="O621" s="664"/>
      <c r="P621" s="677"/>
      <c r="Q621" s="665"/>
    </row>
    <row r="622" spans="1:17" ht="14.4" customHeight="1" x14ac:dyDescent="0.3">
      <c r="A622" s="660" t="s">
        <v>5590</v>
      </c>
      <c r="B622" s="661" t="s">
        <v>5408</v>
      </c>
      <c r="C622" s="661" t="s">
        <v>5328</v>
      </c>
      <c r="D622" s="661" t="s">
        <v>5453</v>
      </c>
      <c r="E622" s="661" t="s">
        <v>5454</v>
      </c>
      <c r="F622" s="664">
        <v>1</v>
      </c>
      <c r="G622" s="664">
        <v>66</v>
      </c>
      <c r="H622" s="664">
        <v>1</v>
      </c>
      <c r="I622" s="664">
        <v>66</v>
      </c>
      <c r="J622" s="664">
        <v>3</v>
      </c>
      <c r="K622" s="664">
        <v>198</v>
      </c>
      <c r="L622" s="664">
        <v>3</v>
      </c>
      <c r="M622" s="664">
        <v>66</v>
      </c>
      <c r="N622" s="664">
        <v>1</v>
      </c>
      <c r="O622" s="664">
        <v>66</v>
      </c>
      <c r="P622" s="677">
        <v>1</v>
      </c>
      <c r="Q622" s="665">
        <v>66</v>
      </c>
    </row>
    <row r="623" spans="1:17" ht="14.4" customHeight="1" x14ac:dyDescent="0.3">
      <c r="A623" s="660" t="s">
        <v>5590</v>
      </c>
      <c r="B623" s="661" t="s">
        <v>5408</v>
      </c>
      <c r="C623" s="661" t="s">
        <v>5328</v>
      </c>
      <c r="D623" s="661" t="s">
        <v>5455</v>
      </c>
      <c r="E623" s="661" t="s">
        <v>5456</v>
      </c>
      <c r="F623" s="664">
        <v>16</v>
      </c>
      <c r="G623" s="664">
        <v>256</v>
      </c>
      <c r="H623" s="664">
        <v>1</v>
      </c>
      <c r="I623" s="664">
        <v>16</v>
      </c>
      <c r="J623" s="664">
        <v>31</v>
      </c>
      <c r="K623" s="664">
        <v>496</v>
      </c>
      <c r="L623" s="664">
        <v>1.9375</v>
      </c>
      <c r="M623" s="664">
        <v>16</v>
      </c>
      <c r="N623" s="664">
        <v>23</v>
      </c>
      <c r="O623" s="664">
        <v>368</v>
      </c>
      <c r="P623" s="677">
        <v>1.4375</v>
      </c>
      <c r="Q623" s="665">
        <v>16</v>
      </c>
    </row>
    <row r="624" spans="1:17" ht="14.4" customHeight="1" x14ac:dyDescent="0.3">
      <c r="A624" s="660" t="s">
        <v>5590</v>
      </c>
      <c r="B624" s="661" t="s">
        <v>5408</v>
      </c>
      <c r="C624" s="661" t="s">
        <v>5328</v>
      </c>
      <c r="D624" s="661" t="s">
        <v>5461</v>
      </c>
      <c r="E624" s="661" t="s">
        <v>5462</v>
      </c>
      <c r="F624" s="664">
        <v>16</v>
      </c>
      <c r="G624" s="664">
        <v>384</v>
      </c>
      <c r="H624" s="664">
        <v>1</v>
      </c>
      <c r="I624" s="664">
        <v>24</v>
      </c>
      <c r="J624" s="664">
        <v>22</v>
      </c>
      <c r="K624" s="664">
        <v>528</v>
      </c>
      <c r="L624" s="664">
        <v>1.375</v>
      </c>
      <c r="M624" s="664">
        <v>24</v>
      </c>
      <c r="N624" s="664">
        <v>15</v>
      </c>
      <c r="O624" s="664">
        <v>360</v>
      </c>
      <c r="P624" s="677">
        <v>0.9375</v>
      </c>
      <c r="Q624" s="665">
        <v>24</v>
      </c>
    </row>
    <row r="625" spans="1:17" ht="14.4" customHeight="1" x14ac:dyDescent="0.3">
      <c r="A625" s="660" t="s">
        <v>5590</v>
      </c>
      <c r="B625" s="661" t="s">
        <v>5408</v>
      </c>
      <c r="C625" s="661" t="s">
        <v>5328</v>
      </c>
      <c r="D625" s="661" t="s">
        <v>5463</v>
      </c>
      <c r="E625" s="661" t="s">
        <v>5464</v>
      </c>
      <c r="F625" s="664">
        <v>1</v>
      </c>
      <c r="G625" s="664">
        <v>738</v>
      </c>
      <c r="H625" s="664">
        <v>1</v>
      </c>
      <c r="I625" s="664">
        <v>738</v>
      </c>
      <c r="J625" s="664"/>
      <c r="K625" s="664"/>
      <c r="L625" s="664"/>
      <c r="M625" s="664"/>
      <c r="N625" s="664"/>
      <c r="O625" s="664"/>
      <c r="P625" s="677"/>
      <c r="Q625" s="665"/>
    </row>
    <row r="626" spans="1:17" ht="14.4" customHeight="1" x14ac:dyDescent="0.3">
      <c r="A626" s="660" t="s">
        <v>5590</v>
      </c>
      <c r="B626" s="661" t="s">
        <v>5408</v>
      </c>
      <c r="C626" s="661" t="s">
        <v>5328</v>
      </c>
      <c r="D626" s="661" t="s">
        <v>5465</v>
      </c>
      <c r="E626" s="661" t="s">
        <v>5466</v>
      </c>
      <c r="F626" s="664">
        <v>1</v>
      </c>
      <c r="G626" s="664">
        <v>180</v>
      </c>
      <c r="H626" s="664">
        <v>1</v>
      </c>
      <c r="I626" s="664">
        <v>180</v>
      </c>
      <c r="J626" s="664"/>
      <c r="K626" s="664"/>
      <c r="L626" s="664"/>
      <c r="M626" s="664"/>
      <c r="N626" s="664"/>
      <c r="O626" s="664"/>
      <c r="P626" s="677"/>
      <c r="Q626" s="665"/>
    </row>
    <row r="627" spans="1:17" ht="14.4" customHeight="1" x14ac:dyDescent="0.3">
      <c r="A627" s="660" t="s">
        <v>5590</v>
      </c>
      <c r="B627" s="661" t="s">
        <v>5408</v>
      </c>
      <c r="C627" s="661" t="s">
        <v>5328</v>
      </c>
      <c r="D627" s="661" t="s">
        <v>5471</v>
      </c>
      <c r="E627" s="661" t="s">
        <v>5472</v>
      </c>
      <c r="F627" s="664"/>
      <c r="G627" s="664"/>
      <c r="H627" s="664"/>
      <c r="I627" s="664"/>
      <c r="J627" s="664">
        <v>3</v>
      </c>
      <c r="K627" s="664">
        <v>759</v>
      </c>
      <c r="L627" s="664"/>
      <c r="M627" s="664">
        <v>253</v>
      </c>
      <c r="N627" s="664">
        <v>2</v>
      </c>
      <c r="O627" s="664">
        <v>506</v>
      </c>
      <c r="P627" s="677"/>
      <c r="Q627" s="665">
        <v>253</v>
      </c>
    </row>
    <row r="628" spans="1:17" ht="14.4" customHeight="1" x14ac:dyDescent="0.3">
      <c r="A628" s="660" t="s">
        <v>5590</v>
      </c>
      <c r="B628" s="661" t="s">
        <v>5408</v>
      </c>
      <c r="C628" s="661" t="s">
        <v>5328</v>
      </c>
      <c r="D628" s="661" t="s">
        <v>5473</v>
      </c>
      <c r="E628" s="661" t="s">
        <v>5474</v>
      </c>
      <c r="F628" s="664">
        <v>1</v>
      </c>
      <c r="G628" s="664">
        <v>264</v>
      </c>
      <c r="H628" s="664">
        <v>1</v>
      </c>
      <c r="I628" s="664">
        <v>264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5590</v>
      </c>
      <c r="B629" s="661" t="s">
        <v>5408</v>
      </c>
      <c r="C629" s="661" t="s">
        <v>5328</v>
      </c>
      <c r="D629" s="661" t="s">
        <v>5475</v>
      </c>
      <c r="E629" s="661" t="s">
        <v>5476</v>
      </c>
      <c r="F629" s="664">
        <v>1</v>
      </c>
      <c r="G629" s="664">
        <v>189</v>
      </c>
      <c r="H629" s="664">
        <v>1</v>
      </c>
      <c r="I629" s="664">
        <v>189</v>
      </c>
      <c r="J629" s="664"/>
      <c r="K629" s="664"/>
      <c r="L629" s="664"/>
      <c r="M629" s="664"/>
      <c r="N629" s="664"/>
      <c r="O629" s="664"/>
      <c r="P629" s="677"/>
      <c r="Q629" s="665"/>
    </row>
    <row r="630" spans="1:17" ht="14.4" customHeight="1" x14ac:dyDescent="0.3">
      <c r="A630" s="660" t="s">
        <v>5590</v>
      </c>
      <c r="B630" s="661" t="s">
        <v>5408</v>
      </c>
      <c r="C630" s="661" t="s">
        <v>5328</v>
      </c>
      <c r="D630" s="661" t="s">
        <v>5483</v>
      </c>
      <c r="E630" s="661" t="s">
        <v>5484</v>
      </c>
      <c r="F630" s="664">
        <v>1</v>
      </c>
      <c r="G630" s="664">
        <v>590</v>
      </c>
      <c r="H630" s="664">
        <v>1</v>
      </c>
      <c r="I630" s="664">
        <v>590</v>
      </c>
      <c r="J630" s="664"/>
      <c r="K630" s="664"/>
      <c r="L630" s="664"/>
      <c r="M630" s="664"/>
      <c r="N630" s="664"/>
      <c r="O630" s="664"/>
      <c r="P630" s="677"/>
      <c r="Q630" s="665"/>
    </row>
    <row r="631" spans="1:17" ht="14.4" customHeight="1" x14ac:dyDescent="0.3">
      <c r="A631" s="660" t="s">
        <v>5590</v>
      </c>
      <c r="B631" s="661" t="s">
        <v>5408</v>
      </c>
      <c r="C631" s="661" t="s">
        <v>5328</v>
      </c>
      <c r="D631" s="661" t="s">
        <v>5487</v>
      </c>
      <c r="E631" s="661" t="s">
        <v>5488</v>
      </c>
      <c r="F631" s="664">
        <v>1</v>
      </c>
      <c r="G631" s="664">
        <v>545</v>
      </c>
      <c r="H631" s="664">
        <v>1</v>
      </c>
      <c r="I631" s="664">
        <v>545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5590</v>
      </c>
      <c r="B632" s="661" t="s">
        <v>5408</v>
      </c>
      <c r="C632" s="661" t="s">
        <v>5328</v>
      </c>
      <c r="D632" s="661" t="s">
        <v>5491</v>
      </c>
      <c r="E632" s="661" t="s">
        <v>5492</v>
      </c>
      <c r="F632" s="664">
        <v>1</v>
      </c>
      <c r="G632" s="664">
        <v>734</v>
      </c>
      <c r="H632" s="664">
        <v>1</v>
      </c>
      <c r="I632" s="664">
        <v>734</v>
      </c>
      <c r="J632" s="664"/>
      <c r="K632" s="664"/>
      <c r="L632" s="664"/>
      <c r="M632" s="664"/>
      <c r="N632" s="664"/>
      <c r="O632" s="664"/>
      <c r="P632" s="677"/>
      <c r="Q632" s="665"/>
    </row>
    <row r="633" spans="1:17" ht="14.4" customHeight="1" x14ac:dyDescent="0.3">
      <c r="A633" s="660" t="s">
        <v>5590</v>
      </c>
      <c r="B633" s="661" t="s">
        <v>5408</v>
      </c>
      <c r="C633" s="661" t="s">
        <v>5328</v>
      </c>
      <c r="D633" s="661" t="s">
        <v>5495</v>
      </c>
      <c r="E633" s="661" t="s">
        <v>5496</v>
      </c>
      <c r="F633" s="664">
        <v>1</v>
      </c>
      <c r="G633" s="664">
        <v>344</v>
      </c>
      <c r="H633" s="664">
        <v>1</v>
      </c>
      <c r="I633" s="664">
        <v>344</v>
      </c>
      <c r="J633" s="664"/>
      <c r="K633" s="664"/>
      <c r="L633" s="664"/>
      <c r="M633" s="664"/>
      <c r="N633" s="664"/>
      <c r="O633" s="664"/>
      <c r="P633" s="677"/>
      <c r="Q633" s="665"/>
    </row>
    <row r="634" spans="1:17" ht="14.4" customHeight="1" x14ac:dyDescent="0.3">
      <c r="A634" s="660" t="s">
        <v>5590</v>
      </c>
      <c r="B634" s="661" t="s">
        <v>5408</v>
      </c>
      <c r="C634" s="661" t="s">
        <v>5328</v>
      </c>
      <c r="D634" s="661" t="s">
        <v>5499</v>
      </c>
      <c r="E634" s="661" t="s">
        <v>5500</v>
      </c>
      <c r="F634" s="664"/>
      <c r="G634" s="664"/>
      <c r="H634" s="664"/>
      <c r="I634" s="664"/>
      <c r="J634" s="664">
        <v>1</v>
      </c>
      <c r="K634" s="664">
        <v>230</v>
      </c>
      <c r="L634" s="664"/>
      <c r="M634" s="664">
        <v>230</v>
      </c>
      <c r="N634" s="664"/>
      <c r="O634" s="664"/>
      <c r="P634" s="677"/>
      <c r="Q634" s="665"/>
    </row>
    <row r="635" spans="1:17" ht="14.4" customHeight="1" x14ac:dyDescent="0.3">
      <c r="A635" s="660" t="s">
        <v>5591</v>
      </c>
      <c r="B635" s="661" t="s">
        <v>5199</v>
      </c>
      <c r="C635" s="661" t="s">
        <v>5328</v>
      </c>
      <c r="D635" s="661" t="s">
        <v>5568</v>
      </c>
      <c r="E635" s="661" t="s">
        <v>5569</v>
      </c>
      <c r="F635" s="664"/>
      <c r="G635" s="664"/>
      <c r="H635" s="664"/>
      <c r="I635" s="664"/>
      <c r="J635" s="664"/>
      <c r="K635" s="664"/>
      <c r="L635" s="664"/>
      <c r="M635" s="664"/>
      <c r="N635" s="664">
        <v>1</v>
      </c>
      <c r="O635" s="664">
        <v>10454</v>
      </c>
      <c r="P635" s="677"/>
      <c r="Q635" s="665">
        <v>10454</v>
      </c>
    </row>
    <row r="636" spans="1:17" ht="14.4" customHeight="1" x14ac:dyDescent="0.3">
      <c r="A636" s="660" t="s">
        <v>5591</v>
      </c>
      <c r="B636" s="661" t="s">
        <v>5199</v>
      </c>
      <c r="C636" s="661" t="s">
        <v>5328</v>
      </c>
      <c r="D636" s="661" t="s">
        <v>5371</v>
      </c>
      <c r="E636" s="661" t="s">
        <v>5372</v>
      </c>
      <c r="F636" s="664"/>
      <c r="G636" s="664"/>
      <c r="H636" s="664"/>
      <c r="I636" s="664"/>
      <c r="J636" s="664"/>
      <c r="K636" s="664"/>
      <c r="L636" s="664"/>
      <c r="M636" s="664"/>
      <c r="N636" s="664">
        <v>1</v>
      </c>
      <c r="O636" s="664">
        <v>161</v>
      </c>
      <c r="P636" s="677"/>
      <c r="Q636" s="665">
        <v>161</v>
      </c>
    </row>
    <row r="637" spans="1:17" ht="14.4" customHeight="1" x14ac:dyDescent="0.3">
      <c r="A637" s="660" t="s">
        <v>5591</v>
      </c>
      <c r="B637" s="661" t="s">
        <v>5199</v>
      </c>
      <c r="C637" s="661" t="s">
        <v>5328</v>
      </c>
      <c r="D637" s="661" t="s">
        <v>5379</v>
      </c>
      <c r="E637" s="661" t="s">
        <v>5380</v>
      </c>
      <c r="F637" s="664">
        <v>1</v>
      </c>
      <c r="G637" s="664">
        <v>645</v>
      </c>
      <c r="H637" s="664">
        <v>1</v>
      </c>
      <c r="I637" s="664">
        <v>645</v>
      </c>
      <c r="J637" s="664"/>
      <c r="K637" s="664"/>
      <c r="L637" s="664"/>
      <c r="M637" s="664"/>
      <c r="N637" s="664"/>
      <c r="O637" s="664"/>
      <c r="P637" s="677"/>
      <c r="Q637" s="665"/>
    </row>
    <row r="638" spans="1:17" ht="14.4" customHeight="1" x14ac:dyDescent="0.3">
      <c r="A638" s="660" t="s">
        <v>5591</v>
      </c>
      <c r="B638" s="661" t="s">
        <v>5381</v>
      </c>
      <c r="C638" s="661" t="s">
        <v>5328</v>
      </c>
      <c r="D638" s="661" t="s">
        <v>5388</v>
      </c>
      <c r="E638" s="661" t="s">
        <v>5389</v>
      </c>
      <c r="F638" s="664">
        <v>3</v>
      </c>
      <c r="G638" s="664">
        <v>69</v>
      </c>
      <c r="H638" s="664">
        <v>1</v>
      </c>
      <c r="I638" s="664">
        <v>23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5591</v>
      </c>
      <c r="B639" s="661" t="s">
        <v>5381</v>
      </c>
      <c r="C639" s="661" t="s">
        <v>5328</v>
      </c>
      <c r="D639" s="661" t="s">
        <v>5390</v>
      </c>
      <c r="E639" s="661" t="s">
        <v>5391</v>
      </c>
      <c r="F639" s="664">
        <v>1</v>
      </c>
      <c r="G639" s="664">
        <v>1245</v>
      </c>
      <c r="H639" s="664">
        <v>1</v>
      </c>
      <c r="I639" s="664">
        <v>1245</v>
      </c>
      <c r="J639" s="664"/>
      <c r="K639" s="664"/>
      <c r="L639" s="664"/>
      <c r="M639" s="664"/>
      <c r="N639" s="664">
        <v>2</v>
      </c>
      <c r="O639" s="664">
        <v>2536</v>
      </c>
      <c r="P639" s="677">
        <v>2.0369477911646587</v>
      </c>
      <c r="Q639" s="665">
        <v>1268</v>
      </c>
    </row>
    <row r="640" spans="1:17" ht="14.4" customHeight="1" x14ac:dyDescent="0.3">
      <c r="A640" s="660" t="s">
        <v>5591</v>
      </c>
      <c r="B640" s="661" t="s">
        <v>5381</v>
      </c>
      <c r="C640" s="661" t="s">
        <v>5328</v>
      </c>
      <c r="D640" s="661" t="s">
        <v>5396</v>
      </c>
      <c r="E640" s="661" t="s">
        <v>5397</v>
      </c>
      <c r="F640" s="664">
        <v>3</v>
      </c>
      <c r="G640" s="664">
        <v>1272</v>
      </c>
      <c r="H640" s="664">
        <v>1</v>
      </c>
      <c r="I640" s="664">
        <v>424</v>
      </c>
      <c r="J640" s="664"/>
      <c r="K640" s="664"/>
      <c r="L640" s="664"/>
      <c r="M640" s="664"/>
      <c r="N640" s="664"/>
      <c r="O640" s="664"/>
      <c r="P640" s="677"/>
      <c r="Q640" s="665"/>
    </row>
    <row r="641" spans="1:17" ht="14.4" customHeight="1" x14ac:dyDescent="0.3">
      <c r="A641" s="660" t="s">
        <v>5591</v>
      </c>
      <c r="B641" s="661" t="s">
        <v>5381</v>
      </c>
      <c r="C641" s="661" t="s">
        <v>5328</v>
      </c>
      <c r="D641" s="661" t="s">
        <v>5400</v>
      </c>
      <c r="E641" s="661" t="s">
        <v>5401</v>
      </c>
      <c r="F641" s="664">
        <v>3</v>
      </c>
      <c r="G641" s="664">
        <v>3006</v>
      </c>
      <c r="H641" s="664">
        <v>1</v>
      </c>
      <c r="I641" s="664">
        <v>1002</v>
      </c>
      <c r="J641" s="664"/>
      <c r="K641" s="664"/>
      <c r="L641" s="664"/>
      <c r="M641" s="664"/>
      <c r="N641" s="664">
        <v>4</v>
      </c>
      <c r="O641" s="664">
        <v>4032</v>
      </c>
      <c r="P641" s="677">
        <v>1.341317365269461</v>
      </c>
      <c r="Q641" s="665">
        <v>1008</v>
      </c>
    </row>
    <row r="642" spans="1:17" ht="14.4" customHeight="1" x14ac:dyDescent="0.3">
      <c r="A642" s="660" t="s">
        <v>5591</v>
      </c>
      <c r="B642" s="661" t="s">
        <v>5381</v>
      </c>
      <c r="C642" s="661" t="s">
        <v>5328</v>
      </c>
      <c r="D642" s="661" t="s">
        <v>5402</v>
      </c>
      <c r="E642" s="661" t="s">
        <v>5403</v>
      </c>
      <c r="F642" s="664"/>
      <c r="G642" s="664"/>
      <c r="H642" s="664"/>
      <c r="I642" s="664"/>
      <c r="J642" s="664"/>
      <c r="K642" s="664"/>
      <c r="L642" s="664"/>
      <c r="M642" s="664"/>
      <c r="N642" s="664">
        <v>6</v>
      </c>
      <c r="O642" s="664">
        <v>13584</v>
      </c>
      <c r="P642" s="677"/>
      <c r="Q642" s="665">
        <v>2264</v>
      </c>
    </row>
    <row r="643" spans="1:17" ht="14.4" customHeight="1" x14ac:dyDescent="0.3">
      <c r="A643" s="660" t="s">
        <v>5591</v>
      </c>
      <c r="B643" s="661" t="s">
        <v>5381</v>
      </c>
      <c r="C643" s="661" t="s">
        <v>5328</v>
      </c>
      <c r="D643" s="661" t="s">
        <v>5404</v>
      </c>
      <c r="E643" s="661" t="s">
        <v>5405</v>
      </c>
      <c r="F643" s="664"/>
      <c r="G643" s="664"/>
      <c r="H643" s="664"/>
      <c r="I643" s="664"/>
      <c r="J643" s="664"/>
      <c r="K643" s="664"/>
      <c r="L643" s="664"/>
      <c r="M643" s="664"/>
      <c r="N643" s="664">
        <v>2</v>
      </c>
      <c r="O643" s="664">
        <v>742</v>
      </c>
      <c r="P643" s="677"/>
      <c r="Q643" s="665">
        <v>371</v>
      </c>
    </row>
    <row r="644" spans="1:17" ht="14.4" customHeight="1" x14ac:dyDescent="0.3">
      <c r="A644" s="660" t="s">
        <v>5591</v>
      </c>
      <c r="B644" s="661" t="s">
        <v>5408</v>
      </c>
      <c r="C644" s="661" t="s">
        <v>5328</v>
      </c>
      <c r="D644" s="661" t="s">
        <v>5415</v>
      </c>
      <c r="E644" s="661" t="s">
        <v>5416</v>
      </c>
      <c r="F644" s="664"/>
      <c r="G644" s="664"/>
      <c r="H644" s="664"/>
      <c r="I644" s="664"/>
      <c r="J644" s="664">
        <v>2</v>
      </c>
      <c r="K644" s="664">
        <v>700</v>
      </c>
      <c r="L644" s="664"/>
      <c r="M644" s="664">
        <v>350</v>
      </c>
      <c r="N644" s="664">
        <v>4</v>
      </c>
      <c r="O644" s="664">
        <v>1404</v>
      </c>
      <c r="P644" s="677"/>
      <c r="Q644" s="665">
        <v>351</v>
      </c>
    </row>
    <row r="645" spans="1:17" ht="14.4" customHeight="1" x14ac:dyDescent="0.3">
      <c r="A645" s="660" t="s">
        <v>5591</v>
      </c>
      <c r="B645" s="661" t="s">
        <v>5408</v>
      </c>
      <c r="C645" s="661" t="s">
        <v>5328</v>
      </c>
      <c r="D645" s="661" t="s">
        <v>5419</v>
      </c>
      <c r="E645" s="661" t="s">
        <v>5420</v>
      </c>
      <c r="F645" s="664">
        <v>705</v>
      </c>
      <c r="G645" s="664">
        <v>45825</v>
      </c>
      <c r="H645" s="664">
        <v>1</v>
      </c>
      <c r="I645" s="664">
        <v>65</v>
      </c>
      <c r="J645" s="664">
        <v>739</v>
      </c>
      <c r="K645" s="664">
        <v>48035</v>
      </c>
      <c r="L645" s="664">
        <v>1.04822695035461</v>
      </c>
      <c r="M645" s="664">
        <v>65</v>
      </c>
      <c r="N645" s="664">
        <v>721</v>
      </c>
      <c r="O645" s="664">
        <v>46865</v>
      </c>
      <c r="P645" s="677">
        <v>1.0226950354609929</v>
      </c>
      <c r="Q645" s="665">
        <v>65</v>
      </c>
    </row>
    <row r="646" spans="1:17" ht="14.4" customHeight="1" x14ac:dyDescent="0.3">
      <c r="A646" s="660" t="s">
        <v>5591</v>
      </c>
      <c r="B646" s="661" t="s">
        <v>5408</v>
      </c>
      <c r="C646" s="661" t="s">
        <v>5328</v>
      </c>
      <c r="D646" s="661" t="s">
        <v>5423</v>
      </c>
      <c r="E646" s="661" t="s">
        <v>5424</v>
      </c>
      <c r="F646" s="664">
        <v>1</v>
      </c>
      <c r="G646" s="664">
        <v>590</v>
      </c>
      <c r="H646" s="664">
        <v>1</v>
      </c>
      <c r="I646" s="664">
        <v>590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5591</v>
      </c>
      <c r="B647" s="661" t="s">
        <v>5408</v>
      </c>
      <c r="C647" s="661" t="s">
        <v>5328</v>
      </c>
      <c r="D647" s="661" t="s">
        <v>5425</v>
      </c>
      <c r="E647" s="661" t="s">
        <v>5426</v>
      </c>
      <c r="F647" s="664">
        <v>1</v>
      </c>
      <c r="G647" s="664">
        <v>615</v>
      </c>
      <c r="H647" s="664">
        <v>1</v>
      </c>
      <c r="I647" s="664">
        <v>615</v>
      </c>
      <c r="J647" s="664"/>
      <c r="K647" s="664"/>
      <c r="L647" s="664"/>
      <c r="M647" s="664"/>
      <c r="N647" s="664"/>
      <c r="O647" s="664"/>
      <c r="P647" s="677"/>
      <c r="Q647" s="665"/>
    </row>
    <row r="648" spans="1:17" ht="14.4" customHeight="1" x14ac:dyDescent="0.3">
      <c r="A648" s="660" t="s">
        <v>5591</v>
      </c>
      <c r="B648" s="661" t="s">
        <v>5408</v>
      </c>
      <c r="C648" s="661" t="s">
        <v>5328</v>
      </c>
      <c r="D648" s="661" t="s">
        <v>5431</v>
      </c>
      <c r="E648" s="661" t="s">
        <v>5432</v>
      </c>
      <c r="F648" s="664">
        <v>23</v>
      </c>
      <c r="G648" s="664">
        <v>529</v>
      </c>
      <c r="H648" s="664">
        <v>1</v>
      </c>
      <c r="I648" s="664">
        <v>23</v>
      </c>
      <c r="J648" s="664">
        <v>13</v>
      </c>
      <c r="K648" s="664">
        <v>299</v>
      </c>
      <c r="L648" s="664">
        <v>0.56521739130434778</v>
      </c>
      <c r="M648" s="664">
        <v>23</v>
      </c>
      <c r="N648" s="664">
        <v>20</v>
      </c>
      <c r="O648" s="664">
        <v>480</v>
      </c>
      <c r="P648" s="677">
        <v>0.90737240075614367</v>
      </c>
      <c r="Q648" s="665">
        <v>24</v>
      </c>
    </row>
    <row r="649" spans="1:17" ht="14.4" customHeight="1" x14ac:dyDescent="0.3">
      <c r="A649" s="660" t="s">
        <v>5591</v>
      </c>
      <c r="B649" s="661" t="s">
        <v>5408</v>
      </c>
      <c r="C649" s="661" t="s">
        <v>5328</v>
      </c>
      <c r="D649" s="661" t="s">
        <v>5435</v>
      </c>
      <c r="E649" s="661" t="s">
        <v>5436</v>
      </c>
      <c r="F649" s="664">
        <v>8</v>
      </c>
      <c r="G649" s="664">
        <v>432</v>
      </c>
      <c r="H649" s="664">
        <v>1</v>
      </c>
      <c r="I649" s="664">
        <v>54</v>
      </c>
      <c r="J649" s="664">
        <v>6</v>
      </c>
      <c r="K649" s="664">
        <v>324</v>
      </c>
      <c r="L649" s="664">
        <v>0.75</v>
      </c>
      <c r="M649" s="664">
        <v>54</v>
      </c>
      <c r="N649" s="664">
        <v>4</v>
      </c>
      <c r="O649" s="664">
        <v>216</v>
      </c>
      <c r="P649" s="677">
        <v>0.5</v>
      </c>
      <c r="Q649" s="665">
        <v>54</v>
      </c>
    </row>
    <row r="650" spans="1:17" ht="14.4" customHeight="1" x14ac:dyDescent="0.3">
      <c r="A650" s="660" t="s">
        <v>5591</v>
      </c>
      <c r="B650" s="661" t="s">
        <v>5408</v>
      </c>
      <c r="C650" s="661" t="s">
        <v>5328</v>
      </c>
      <c r="D650" s="661" t="s">
        <v>5437</v>
      </c>
      <c r="E650" s="661" t="s">
        <v>5438</v>
      </c>
      <c r="F650" s="664">
        <v>222</v>
      </c>
      <c r="G650" s="664">
        <v>17094</v>
      </c>
      <c r="H650" s="664">
        <v>1</v>
      </c>
      <c r="I650" s="664">
        <v>77</v>
      </c>
      <c r="J650" s="664">
        <v>226</v>
      </c>
      <c r="K650" s="664">
        <v>17402</v>
      </c>
      <c r="L650" s="664">
        <v>1.0180180180180181</v>
      </c>
      <c r="M650" s="664">
        <v>77</v>
      </c>
      <c r="N650" s="664">
        <v>206</v>
      </c>
      <c r="O650" s="664">
        <v>15862</v>
      </c>
      <c r="P650" s="677">
        <v>0.92792792792792789</v>
      </c>
      <c r="Q650" s="665">
        <v>77</v>
      </c>
    </row>
    <row r="651" spans="1:17" ht="14.4" customHeight="1" x14ac:dyDescent="0.3">
      <c r="A651" s="660" t="s">
        <v>5591</v>
      </c>
      <c r="B651" s="661" t="s">
        <v>5408</v>
      </c>
      <c r="C651" s="661" t="s">
        <v>5328</v>
      </c>
      <c r="D651" s="661" t="s">
        <v>5441</v>
      </c>
      <c r="E651" s="661" t="s">
        <v>5442</v>
      </c>
      <c r="F651" s="664">
        <v>182</v>
      </c>
      <c r="G651" s="664">
        <v>4004</v>
      </c>
      <c r="H651" s="664">
        <v>1</v>
      </c>
      <c r="I651" s="664">
        <v>22</v>
      </c>
      <c r="J651" s="664">
        <v>168</v>
      </c>
      <c r="K651" s="664">
        <v>3696</v>
      </c>
      <c r="L651" s="664">
        <v>0.92307692307692313</v>
      </c>
      <c r="M651" s="664">
        <v>22</v>
      </c>
      <c r="N651" s="664">
        <v>138</v>
      </c>
      <c r="O651" s="664">
        <v>3174</v>
      </c>
      <c r="P651" s="677">
        <v>0.79270729270729268</v>
      </c>
      <c r="Q651" s="665">
        <v>23</v>
      </c>
    </row>
    <row r="652" spans="1:17" ht="14.4" customHeight="1" x14ac:dyDescent="0.3">
      <c r="A652" s="660" t="s">
        <v>5591</v>
      </c>
      <c r="B652" s="661" t="s">
        <v>5408</v>
      </c>
      <c r="C652" s="661" t="s">
        <v>5328</v>
      </c>
      <c r="D652" s="661" t="s">
        <v>5449</v>
      </c>
      <c r="E652" s="661" t="s">
        <v>5450</v>
      </c>
      <c r="F652" s="664"/>
      <c r="G652" s="664"/>
      <c r="H652" s="664"/>
      <c r="I652" s="664"/>
      <c r="J652" s="664"/>
      <c r="K652" s="664"/>
      <c r="L652" s="664"/>
      <c r="M652" s="664"/>
      <c r="N652" s="664">
        <v>1</v>
      </c>
      <c r="O652" s="664">
        <v>628</v>
      </c>
      <c r="P652" s="677"/>
      <c r="Q652" s="665">
        <v>628</v>
      </c>
    </row>
    <row r="653" spans="1:17" ht="14.4" customHeight="1" x14ac:dyDescent="0.3">
      <c r="A653" s="660" t="s">
        <v>5591</v>
      </c>
      <c r="B653" s="661" t="s">
        <v>5408</v>
      </c>
      <c r="C653" s="661" t="s">
        <v>5328</v>
      </c>
      <c r="D653" s="661" t="s">
        <v>5451</v>
      </c>
      <c r="E653" s="661" t="s">
        <v>5452</v>
      </c>
      <c r="F653" s="664">
        <v>133</v>
      </c>
      <c r="G653" s="664">
        <v>27797</v>
      </c>
      <c r="H653" s="664">
        <v>1</v>
      </c>
      <c r="I653" s="664">
        <v>209</v>
      </c>
      <c r="J653" s="664"/>
      <c r="K653" s="664"/>
      <c r="L653" s="664"/>
      <c r="M653" s="664"/>
      <c r="N653" s="664"/>
      <c r="O653" s="664"/>
      <c r="P653" s="677"/>
      <c r="Q653" s="665"/>
    </row>
    <row r="654" spans="1:17" ht="14.4" customHeight="1" x14ac:dyDescent="0.3">
      <c r="A654" s="660" t="s">
        <v>5591</v>
      </c>
      <c r="B654" s="661" t="s">
        <v>5408</v>
      </c>
      <c r="C654" s="661" t="s">
        <v>5328</v>
      </c>
      <c r="D654" s="661" t="s">
        <v>5453</v>
      </c>
      <c r="E654" s="661" t="s">
        <v>5454</v>
      </c>
      <c r="F654" s="664">
        <v>163</v>
      </c>
      <c r="G654" s="664">
        <v>10758</v>
      </c>
      <c r="H654" s="664">
        <v>1</v>
      </c>
      <c r="I654" s="664">
        <v>66</v>
      </c>
      <c r="J654" s="664">
        <v>175</v>
      </c>
      <c r="K654" s="664">
        <v>11550</v>
      </c>
      <c r="L654" s="664">
        <v>1.0736196319018405</v>
      </c>
      <c r="M654" s="664">
        <v>66</v>
      </c>
      <c r="N654" s="664">
        <v>43</v>
      </c>
      <c r="O654" s="664">
        <v>2838</v>
      </c>
      <c r="P654" s="677">
        <v>0.26380368098159507</v>
      </c>
      <c r="Q654" s="665">
        <v>66</v>
      </c>
    </row>
    <row r="655" spans="1:17" ht="14.4" customHeight="1" x14ac:dyDescent="0.3">
      <c r="A655" s="660" t="s">
        <v>5591</v>
      </c>
      <c r="B655" s="661" t="s">
        <v>5408</v>
      </c>
      <c r="C655" s="661" t="s">
        <v>5328</v>
      </c>
      <c r="D655" s="661" t="s">
        <v>5455</v>
      </c>
      <c r="E655" s="661" t="s">
        <v>5456</v>
      </c>
      <c r="F655" s="664">
        <v>228</v>
      </c>
      <c r="G655" s="664">
        <v>3648</v>
      </c>
      <c r="H655" s="664">
        <v>1</v>
      </c>
      <c r="I655" s="664">
        <v>16</v>
      </c>
      <c r="J655" s="664">
        <v>237</v>
      </c>
      <c r="K655" s="664">
        <v>3792</v>
      </c>
      <c r="L655" s="664">
        <v>1.0394736842105263</v>
      </c>
      <c r="M655" s="664">
        <v>16</v>
      </c>
      <c r="N655" s="664">
        <v>211</v>
      </c>
      <c r="O655" s="664">
        <v>3376</v>
      </c>
      <c r="P655" s="677">
        <v>0.92543859649122806</v>
      </c>
      <c r="Q655" s="665">
        <v>16</v>
      </c>
    </row>
    <row r="656" spans="1:17" ht="14.4" customHeight="1" x14ac:dyDescent="0.3">
      <c r="A656" s="660" t="s">
        <v>5591</v>
      </c>
      <c r="B656" s="661" t="s">
        <v>5408</v>
      </c>
      <c r="C656" s="661" t="s">
        <v>5328</v>
      </c>
      <c r="D656" s="661" t="s">
        <v>5459</v>
      </c>
      <c r="E656" s="661" t="s">
        <v>5460</v>
      </c>
      <c r="F656" s="664"/>
      <c r="G656" s="664"/>
      <c r="H656" s="664"/>
      <c r="I656" s="664"/>
      <c r="J656" s="664"/>
      <c r="K656" s="664"/>
      <c r="L656" s="664"/>
      <c r="M656" s="664"/>
      <c r="N656" s="664">
        <v>14</v>
      </c>
      <c r="O656" s="664">
        <v>4886</v>
      </c>
      <c r="P656" s="677"/>
      <c r="Q656" s="665">
        <v>349</v>
      </c>
    </row>
    <row r="657" spans="1:17" ht="14.4" customHeight="1" x14ac:dyDescent="0.3">
      <c r="A657" s="660" t="s">
        <v>5591</v>
      </c>
      <c r="B657" s="661" t="s">
        <v>5408</v>
      </c>
      <c r="C657" s="661" t="s">
        <v>5328</v>
      </c>
      <c r="D657" s="661" t="s">
        <v>5461</v>
      </c>
      <c r="E657" s="661" t="s">
        <v>5462</v>
      </c>
      <c r="F657" s="664">
        <v>159</v>
      </c>
      <c r="G657" s="664">
        <v>3816</v>
      </c>
      <c r="H657" s="664">
        <v>1</v>
      </c>
      <c r="I657" s="664">
        <v>24</v>
      </c>
      <c r="J657" s="664">
        <v>155</v>
      </c>
      <c r="K657" s="664">
        <v>3720</v>
      </c>
      <c r="L657" s="664">
        <v>0.97484276729559749</v>
      </c>
      <c r="M657" s="664">
        <v>24</v>
      </c>
      <c r="N657" s="664">
        <v>118</v>
      </c>
      <c r="O657" s="664">
        <v>2832</v>
      </c>
      <c r="P657" s="677">
        <v>0.74213836477987416</v>
      </c>
      <c r="Q657" s="665">
        <v>24</v>
      </c>
    </row>
    <row r="658" spans="1:17" ht="14.4" customHeight="1" x14ac:dyDescent="0.3">
      <c r="A658" s="660" t="s">
        <v>5591</v>
      </c>
      <c r="B658" s="661" t="s">
        <v>5408</v>
      </c>
      <c r="C658" s="661" t="s">
        <v>5328</v>
      </c>
      <c r="D658" s="661" t="s">
        <v>5463</v>
      </c>
      <c r="E658" s="661" t="s">
        <v>5464</v>
      </c>
      <c r="F658" s="664">
        <v>1</v>
      </c>
      <c r="G658" s="664">
        <v>738</v>
      </c>
      <c r="H658" s="664">
        <v>1</v>
      </c>
      <c r="I658" s="664">
        <v>738</v>
      </c>
      <c r="J658" s="664"/>
      <c r="K658" s="664"/>
      <c r="L658" s="664"/>
      <c r="M658" s="664"/>
      <c r="N658" s="664"/>
      <c r="O658" s="664"/>
      <c r="P658" s="677"/>
      <c r="Q658" s="665"/>
    </row>
    <row r="659" spans="1:17" ht="14.4" customHeight="1" x14ac:dyDescent="0.3">
      <c r="A659" s="660" t="s">
        <v>5591</v>
      </c>
      <c r="B659" s="661" t="s">
        <v>5408</v>
      </c>
      <c r="C659" s="661" t="s">
        <v>5328</v>
      </c>
      <c r="D659" s="661" t="s">
        <v>5465</v>
      </c>
      <c r="E659" s="661" t="s">
        <v>5466</v>
      </c>
      <c r="F659" s="664">
        <v>109</v>
      </c>
      <c r="G659" s="664">
        <v>19620</v>
      </c>
      <c r="H659" s="664">
        <v>1</v>
      </c>
      <c r="I659" s="664">
        <v>180</v>
      </c>
      <c r="J659" s="664">
        <v>109</v>
      </c>
      <c r="K659" s="664">
        <v>19620</v>
      </c>
      <c r="L659" s="664">
        <v>1</v>
      </c>
      <c r="M659" s="664">
        <v>180</v>
      </c>
      <c r="N659" s="664">
        <v>63</v>
      </c>
      <c r="O659" s="664">
        <v>11340</v>
      </c>
      <c r="P659" s="677">
        <v>0.57798165137614677</v>
      </c>
      <c r="Q659" s="665">
        <v>180</v>
      </c>
    </row>
    <row r="660" spans="1:17" ht="14.4" customHeight="1" x14ac:dyDescent="0.3">
      <c r="A660" s="660" t="s">
        <v>5591</v>
      </c>
      <c r="B660" s="661" t="s">
        <v>5408</v>
      </c>
      <c r="C660" s="661" t="s">
        <v>5328</v>
      </c>
      <c r="D660" s="661" t="s">
        <v>5471</v>
      </c>
      <c r="E660" s="661" t="s">
        <v>5472</v>
      </c>
      <c r="F660" s="664">
        <v>2</v>
      </c>
      <c r="G660" s="664">
        <v>506</v>
      </c>
      <c r="H660" s="664">
        <v>1</v>
      </c>
      <c r="I660" s="664">
        <v>253</v>
      </c>
      <c r="J660" s="664">
        <v>135</v>
      </c>
      <c r="K660" s="664">
        <v>34155</v>
      </c>
      <c r="L660" s="664">
        <v>67.5</v>
      </c>
      <c r="M660" s="664">
        <v>253</v>
      </c>
      <c r="N660" s="664">
        <v>104</v>
      </c>
      <c r="O660" s="664">
        <v>26312</v>
      </c>
      <c r="P660" s="677">
        <v>52</v>
      </c>
      <c r="Q660" s="665">
        <v>253</v>
      </c>
    </row>
    <row r="661" spans="1:17" ht="14.4" customHeight="1" x14ac:dyDescent="0.3">
      <c r="A661" s="660" t="s">
        <v>5591</v>
      </c>
      <c r="B661" s="661" t="s">
        <v>5408</v>
      </c>
      <c r="C661" s="661" t="s">
        <v>5328</v>
      </c>
      <c r="D661" s="661" t="s">
        <v>5473</v>
      </c>
      <c r="E661" s="661" t="s">
        <v>5474</v>
      </c>
      <c r="F661" s="664">
        <v>1</v>
      </c>
      <c r="G661" s="664">
        <v>264</v>
      </c>
      <c r="H661" s="664">
        <v>1</v>
      </c>
      <c r="I661" s="664">
        <v>264</v>
      </c>
      <c r="J661" s="664"/>
      <c r="K661" s="664"/>
      <c r="L661" s="664"/>
      <c r="M661" s="664"/>
      <c r="N661" s="664"/>
      <c r="O661" s="664"/>
      <c r="P661" s="677"/>
      <c r="Q661" s="665"/>
    </row>
    <row r="662" spans="1:17" ht="14.4" customHeight="1" x14ac:dyDescent="0.3">
      <c r="A662" s="660" t="s">
        <v>5591</v>
      </c>
      <c r="B662" s="661" t="s">
        <v>5408</v>
      </c>
      <c r="C662" s="661" t="s">
        <v>5328</v>
      </c>
      <c r="D662" s="661" t="s">
        <v>5475</v>
      </c>
      <c r="E662" s="661" t="s">
        <v>5476</v>
      </c>
      <c r="F662" s="664">
        <v>1</v>
      </c>
      <c r="G662" s="664">
        <v>189</v>
      </c>
      <c r="H662" s="664">
        <v>1</v>
      </c>
      <c r="I662" s="664">
        <v>189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5591</v>
      </c>
      <c r="B663" s="661" t="s">
        <v>5408</v>
      </c>
      <c r="C663" s="661" t="s">
        <v>5328</v>
      </c>
      <c r="D663" s="661" t="s">
        <v>5479</v>
      </c>
      <c r="E663" s="661" t="s">
        <v>5480</v>
      </c>
      <c r="F663" s="664">
        <v>112</v>
      </c>
      <c r="G663" s="664">
        <v>24192</v>
      </c>
      <c r="H663" s="664">
        <v>1</v>
      </c>
      <c r="I663" s="664">
        <v>216</v>
      </c>
      <c r="J663" s="664">
        <v>113</v>
      </c>
      <c r="K663" s="664">
        <v>24408</v>
      </c>
      <c r="L663" s="664">
        <v>1.0089285714285714</v>
      </c>
      <c r="M663" s="664">
        <v>216</v>
      </c>
      <c r="N663" s="664">
        <v>69</v>
      </c>
      <c r="O663" s="664">
        <v>14904</v>
      </c>
      <c r="P663" s="677">
        <v>0.6160714285714286</v>
      </c>
      <c r="Q663" s="665">
        <v>216</v>
      </c>
    </row>
    <row r="664" spans="1:17" ht="14.4" customHeight="1" x14ac:dyDescent="0.3">
      <c r="A664" s="660" t="s">
        <v>5591</v>
      </c>
      <c r="B664" s="661" t="s">
        <v>5408</v>
      </c>
      <c r="C664" s="661" t="s">
        <v>5328</v>
      </c>
      <c r="D664" s="661" t="s">
        <v>5483</v>
      </c>
      <c r="E664" s="661" t="s">
        <v>5484</v>
      </c>
      <c r="F664" s="664">
        <v>1</v>
      </c>
      <c r="G664" s="664">
        <v>590</v>
      </c>
      <c r="H664" s="664">
        <v>1</v>
      </c>
      <c r="I664" s="664">
        <v>590</v>
      </c>
      <c r="J664" s="664"/>
      <c r="K664" s="664"/>
      <c r="L664" s="664"/>
      <c r="M664" s="664"/>
      <c r="N664" s="664"/>
      <c r="O664" s="664"/>
      <c r="P664" s="677"/>
      <c r="Q664" s="665"/>
    </row>
    <row r="665" spans="1:17" ht="14.4" customHeight="1" x14ac:dyDescent="0.3">
      <c r="A665" s="660" t="s">
        <v>5591</v>
      </c>
      <c r="B665" s="661" t="s">
        <v>5408</v>
      </c>
      <c r="C665" s="661" t="s">
        <v>5328</v>
      </c>
      <c r="D665" s="661" t="s">
        <v>5485</v>
      </c>
      <c r="E665" s="661" t="s">
        <v>5486</v>
      </c>
      <c r="F665" s="664">
        <v>1</v>
      </c>
      <c r="G665" s="664">
        <v>50</v>
      </c>
      <c r="H665" s="664">
        <v>1</v>
      </c>
      <c r="I665" s="664">
        <v>50</v>
      </c>
      <c r="J665" s="664">
        <v>8</v>
      </c>
      <c r="K665" s="664">
        <v>400</v>
      </c>
      <c r="L665" s="664">
        <v>8</v>
      </c>
      <c r="M665" s="664">
        <v>50</v>
      </c>
      <c r="N665" s="664">
        <v>7</v>
      </c>
      <c r="O665" s="664">
        <v>350</v>
      </c>
      <c r="P665" s="677">
        <v>7</v>
      </c>
      <c r="Q665" s="665">
        <v>50</v>
      </c>
    </row>
    <row r="666" spans="1:17" ht="14.4" customHeight="1" x14ac:dyDescent="0.3">
      <c r="A666" s="660" t="s">
        <v>5591</v>
      </c>
      <c r="B666" s="661" t="s">
        <v>5408</v>
      </c>
      <c r="C666" s="661" t="s">
        <v>5328</v>
      </c>
      <c r="D666" s="661" t="s">
        <v>5487</v>
      </c>
      <c r="E666" s="661" t="s">
        <v>5488</v>
      </c>
      <c r="F666" s="664">
        <v>1</v>
      </c>
      <c r="G666" s="664">
        <v>545</v>
      </c>
      <c r="H666" s="664">
        <v>1</v>
      </c>
      <c r="I666" s="664">
        <v>545</v>
      </c>
      <c r="J666" s="664"/>
      <c r="K666" s="664"/>
      <c r="L666" s="664"/>
      <c r="M666" s="664"/>
      <c r="N666" s="664"/>
      <c r="O666" s="664"/>
      <c r="P666" s="677"/>
      <c r="Q666" s="665"/>
    </row>
    <row r="667" spans="1:17" ht="14.4" customHeight="1" x14ac:dyDescent="0.3">
      <c r="A667" s="660" t="s">
        <v>5591</v>
      </c>
      <c r="B667" s="661" t="s">
        <v>5408</v>
      </c>
      <c r="C667" s="661" t="s">
        <v>5328</v>
      </c>
      <c r="D667" s="661" t="s">
        <v>5491</v>
      </c>
      <c r="E667" s="661" t="s">
        <v>5492</v>
      </c>
      <c r="F667" s="664">
        <v>1</v>
      </c>
      <c r="G667" s="664">
        <v>734</v>
      </c>
      <c r="H667" s="664">
        <v>1</v>
      </c>
      <c r="I667" s="664">
        <v>734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5591</v>
      </c>
      <c r="B668" s="661" t="s">
        <v>5408</v>
      </c>
      <c r="C668" s="661" t="s">
        <v>5328</v>
      </c>
      <c r="D668" s="661" t="s">
        <v>5495</v>
      </c>
      <c r="E668" s="661" t="s">
        <v>5496</v>
      </c>
      <c r="F668" s="664">
        <v>1</v>
      </c>
      <c r="G668" s="664">
        <v>344</v>
      </c>
      <c r="H668" s="664">
        <v>1</v>
      </c>
      <c r="I668" s="664">
        <v>344</v>
      </c>
      <c r="J668" s="664"/>
      <c r="K668" s="664"/>
      <c r="L668" s="664"/>
      <c r="M668" s="664"/>
      <c r="N668" s="664"/>
      <c r="O668" s="664"/>
      <c r="P668" s="677"/>
      <c r="Q668" s="665"/>
    </row>
    <row r="669" spans="1:17" ht="14.4" customHeight="1" x14ac:dyDescent="0.3">
      <c r="A669" s="660" t="s">
        <v>5592</v>
      </c>
      <c r="B669" s="661" t="s">
        <v>5408</v>
      </c>
      <c r="C669" s="661" t="s">
        <v>5328</v>
      </c>
      <c r="D669" s="661" t="s">
        <v>5419</v>
      </c>
      <c r="E669" s="661" t="s">
        <v>5420</v>
      </c>
      <c r="F669" s="664">
        <v>49</v>
      </c>
      <c r="G669" s="664">
        <v>3185</v>
      </c>
      <c r="H669" s="664">
        <v>1</v>
      </c>
      <c r="I669" s="664">
        <v>65</v>
      </c>
      <c r="J669" s="664">
        <v>51</v>
      </c>
      <c r="K669" s="664">
        <v>3315</v>
      </c>
      <c r="L669" s="664">
        <v>1.0408163265306123</v>
      </c>
      <c r="M669" s="664">
        <v>65</v>
      </c>
      <c r="N669" s="664">
        <v>48</v>
      </c>
      <c r="O669" s="664">
        <v>3120</v>
      </c>
      <c r="P669" s="677">
        <v>0.97959183673469385</v>
      </c>
      <c r="Q669" s="665">
        <v>65</v>
      </c>
    </row>
    <row r="670" spans="1:17" ht="14.4" customHeight="1" x14ac:dyDescent="0.3">
      <c r="A670" s="660" t="s">
        <v>5592</v>
      </c>
      <c r="B670" s="661" t="s">
        <v>5408</v>
      </c>
      <c r="C670" s="661" t="s">
        <v>5328</v>
      </c>
      <c r="D670" s="661" t="s">
        <v>5441</v>
      </c>
      <c r="E670" s="661" t="s">
        <v>5442</v>
      </c>
      <c r="F670" s="664">
        <v>2</v>
      </c>
      <c r="G670" s="664">
        <v>44</v>
      </c>
      <c r="H670" s="664">
        <v>1</v>
      </c>
      <c r="I670" s="664">
        <v>22</v>
      </c>
      <c r="J670" s="664">
        <v>2</v>
      </c>
      <c r="K670" s="664">
        <v>44</v>
      </c>
      <c r="L670" s="664">
        <v>1</v>
      </c>
      <c r="M670" s="664">
        <v>22</v>
      </c>
      <c r="N670" s="664">
        <v>2</v>
      </c>
      <c r="O670" s="664">
        <v>46</v>
      </c>
      <c r="P670" s="677">
        <v>1.0454545454545454</v>
      </c>
      <c r="Q670" s="665">
        <v>23</v>
      </c>
    </row>
    <row r="671" spans="1:17" ht="14.4" customHeight="1" x14ac:dyDescent="0.3">
      <c r="A671" s="660" t="s">
        <v>5592</v>
      </c>
      <c r="B671" s="661" t="s">
        <v>5408</v>
      </c>
      <c r="C671" s="661" t="s">
        <v>5328</v>
      </c>
      <c r="D671" s="661" t="s">
        <v>5455</v>
      </c>
      <c r="E671" s="661" t="s">
        <v>5456</v>
      </c>
      <c r="F671" s="664"/>
      <c r="G671" s="664"/>
      <c r="H671" s="664"/>
      <c r="I671" s="664"/>
      <c r="J671" s="664"/>
      <c r="K671" s="664"/>
      <c r="L671" s="664"/>
      <c r="M671" s="664"/>
      <c r="N671" s="664">
        <v>1</v>
      </c>
      <c r="O671" s="664">
        <v>16</v>
      </c>
      <c r="P671" s="677"/>
      <c r="Q671" s="665">
        <v>16</v>
      </c>
    </row>
    <row r="672" spans="1:17" ht="14.4" customHeight="1" x14ac:dyDescent="0.3">
      <c r="A672" s="660" t="s">
        <v>5592</v>
      </c>
      <c r="B672" s="661" t="s">
        <v>5408</v>
      </c>
      <c r="C672" s="661" t="s">
        <v>5328</v>
      </c>
      <c r="D672" s="661" t="s">
        <v>5461</v>
      </c>
      <c r="E672" s="661" t="s">
        <v>5462</v>
      </c>
      <c r="F672" s="664">
        <v>2</v>
      </c>
      <c r="G672" s="664">
        <v>48</v>
      </c>
      <c r="H672" s="664">
        <v>1</v>
      </c>
      <c r="I672" s="664">
        <v>24</v>
      </c>
      <c r="J672" s="664">
        <v>2</v>
      </c>
      <c r="K672" s="664">
        <v>48</v>
      </c>
      <c r="L672" s="664">
        <v>1</v>
      </c>
      <c r="M672" s="664">
        <v>24</v>
      </c>
      <c r="N672" s="664">
        <v>2</v>
      </c>
      <c r="O672" s="664">
        <v>48</v>
      </c>
      <c r="P672" s="677">
        <v>1</v>
      </c>
      <c r="Q672" s="665">
        <v>24</v>
      </c>
    </row>
    <row r="673" spans="1:17" ht="14.4" customHeight="1" x14ac:dyDescent="0.3">
      <c r="A673" s="660" t="s">
        <v>5593</v>
      </c>
      <c r="B673" s="661" t="s">
        <v>5199</v>
      </c>
      <c r="C673" s="661" t="s">
        <v>5200</v>
      </c>
      <c r="D673" s="661" t="s">
        <v>5260</v>
      </c>
      <c r="E673" s="661" t="s">
        <v>5261</v>
      </c>
      <c r="F673" s="664"/>
      <c r="G673" s="664"/>
      <c r="H673" s="664"/>
      <c r="I673" s="664"/>
      <c r="J673" s="664">
        <v>2</v>
      </c>
      <c r="K673" s="664">
        <v>9022.1</v>
      </c>
      <c r="L673" s="664"/>
      <c r="M673" s="664">
        <v>4511.05</v>
      </c>
      <c r="N673" s="664"/>
      <c r="O673" s="664"/>
      <c r="P673" s="677"/>
      <c r="Q673" s="665"/>
    </row>
    <row r="674" spans="1:17" ht="14.4" customHeight="1" x14ac:dyDescent="0.3">
      <c r="A674" s="660" t="s">
        <v>5593</v>
      </c>
      <c r="B674" s="661" t="s">
        <v>5199</v>
      </c>
      <c r="C674" s="661" t="s">
        <v>5200</v>
      </c>
      <c r="D674" s="661" t="s">
        <v>5262</v>
      </c>
      <c r="E674" s="661" t="s">
        <v>5263</v>
      </c>
      <c r="F674" s="664"/>
      <c r="G674" s="664"/>
      <c r="H674" s="664"/>
      <c r="I674" s="664"/>
      <c r="J674" s="664">
        <v>1</v>
      </c>
      <c r="K674" s="664">
        <v>9022.09</v>
      </c>
      <c r="L674" s="664"/>
      <c r="M674" s="664">
        <v>9022.09</v>
      </c>
      <c r="N674" s="664"/>
      <c r="O674" s="664"/>
      <c r="P674" s="677"/>
      <c r="Q674" s="665"/>
    </row>
    <row r="675" spans="1:17" ht="14.4" customHeight="1" x14ac:dyDescent="0.3">
      <c r="A675" s="660" t="s">
        <v>5593</v>
      </c>
      <c r="B675" s="661" t="s">
        <v>5199</v>
      </c>
      <c r="C675" s="661" t="s">
        <v>5308</v>
      </c>
      <c r="D675" s="661" t="s">
        <v>5315</v>
      </c>
      <c r="E675" s="661" t="s">
        <v>5316</v>
      </c>
      <c r="F675" s="664"/>
      <c r="G675" s="664"/>
      <c r="H675" s="664"/>
      <c r="I675" s="664"/>
      <c r="J675" s="664">
        <v>1</v>
      </c>
      <c r="K675" s="664">
        <v>8074.36</v>
      </c>
      <c r="L675" s="664"/>
      <c r="M675" s="664">
        <v>8074.36</v>
      </c>
      <c r="N675" s="664"/>
      <c r="O675" s="664"/>
      <c r="P675" s="677"/>
      <c r="Q675" s="665"/>
    </row>
    <row r="676" spans="1:17" ht="14.4" customHeight="1" x14ac:dyDescent="0.3">
      <c r="A676" s="660" t="s">
        <v>5593</v>
      </c>
      <c r="B676" s="661" t="s">
        <v>5199</v>
      </c>
      <c r="C676" s="661" t="s">
        <v>5308</v>
      </c>
      <c r="D676" s="661" t="s">
        <v>5319</v>
      </c>
      <c r="E676" s="661" t="s">
        <v>5320</v>
      </c>
      <c r="F676" s="664"/>
      <c r="G676" s="664"/>
      <c r="H676" s="664"/>
      <c r="I676" s="664"/>
      <c r="J676" s="664">
        <v>1</v>
      </c>
      <c r="K676" s="664">
        <v>238.68</v>
      </c>
      <c r="L676" s="664"/>
      <c r="M676" s="664">
        <v>238.68</v>
      </c>
      <c r="N676" s="664"/>
      <c r="O676" s="664"/>
      <c r="P676" s="677"/>
      <c r="Q676" s="665"/>
    </row>
    <row r="677" spans="1:17" ht="14.4" customHeight="1" x14ac:dyDescent="0.3">
      <c r="A677" s="660" t="s">
        <v>5593</v>
      </c>
      <c r="B677" s="661" t="s">
        <v>5199</v>
      </c>
      <c r="C677" s="661" t="s">
        <v>5328</v>
      </c>
      <c r="D677" s="661" t="s">
        <v>5331</v>
      </c>
      <c r="E677" s="661" t="s">
        <v>5332</v>
      </c>
      <c r="F677" s="664"/>
      <c r="G677" s="664"/>
      <c r="H677" s="664"/>
      <c r="I677" s="664"/>
      <c r="J677" s="664">
        <v>1</v>
      </c>
      <c r="K677" s="664">
        <v>185</v>
      </c>
      <c r="L677" s="664"/>
      <c r="M677" s="664">
        <v>185</v>
      </c>
      <c r="N677" s="664"/>
      <c r="O677" s="664"/>
      <c r="P677" s="677"/>
      <c r="Q677" s="665"/>
    </row>
    <row r="678" spans="1:17" ht="14.4" customHeight="1" x14ac:dyDescent="0.3">
      <c r="A678" s="660" t="s">
        <v>5593</v>
      </c>
      <c r="B678" s="661" t="s">
        <v>5199</v>
      </c>
      <c r="C678" s="661" t="s">
        <v>5328</v>
      </c>
      <c r="D678" s="661" t="s">
        <v>5333</v>
      </c>
      <c r="E678" s="661" t="s">
        <v>5334</v>
      </c>
      <c r="F678" s="664"/>
      <c r="G678" s="664"/>
      <c r="H678" s="664"/>
      <c r="I678" s="664"/>
      <c r="J678" s="664">
        <v>1</v>
      </c>
      <c r="K678" s="664">
        <v>34</v>
      </c>
      <c r="L678" s="664"/>
      <c r="M678" s="664">
        <v>34</v>
      </c>
      <c r="N678" s="664"/>
      <c r="O678" s="664"/>
      <c r="P678" s="677"/>
      <c r="Q678" s="665"/>
    </row>
    <row r="679" spans="1:17" ht="14.4" customHeight="1" x14ac:dyDescent="0.3">
      <c r="A679" s="660" t="s">
        <v>5593</v>
      </c>
      <c r="B679" s="661" t="s">
        <v>5199</v>
      </c>
      <c r="C679" s="661" t="s">
        <v>5328</v>
      </c>
      <c r="D679" s="661" t="s">
        <v>5343</v>
      </c>
      <c r="E679" s="661" t="s">
        <v>5344</v>
      </c>
      <c r="F679" s="664"/>
      <c r="G679" s="664"/>
      <c r="H679" s="664"/>
      <c r="I679" s="664"/>
      <c r="J679" s="664">
        <v>1</v>
      </c>
      <c r="K679" s="664">
        <v>0</v>
      </c>
      <c r="L679" s="664"/>
      <c r="M679" s="664">
        <v>0</v>
      </c>
      <c r="N679" s="664"/>
      <c r="O679" s="664"/>
      <c r="P679" s="677"/>
      <c r="Q679" s="665"/>
    </row>
    <row r="680" spans="1:17" ht="14.4" customHeight="1" x14ac:dyDescent="0.3">
      <c r="A680" s="660" t="s">
        <v>5593</v>
      </c>
      <c r="B680" s="661" t="s">
        <v>5199</v>
      </c>
      <c r="C680" s="661" t="s">
        <v>5328</v>
      </c>
      <c r="D680" s="661" t="s">
        <v>5371</v>
      </c>
      <c r="E680" s="661" t="s">
        <v>5372</v>
      </c>
      <c r="F680" s="664">
        <v>1</v>
      </c>
      <c r="G680" s="664">
        <v>159</v>
      </c>
      <c r="H680" s="664">
        <v>1</v>
      </c>
      <c r="I680" s="664">
        <v>159</v>
      </c>
      <c r="J680" s="664"/>
      <c r="K680" s="664"/>
      <c r="L680" s="664"/>
      <c r="M680" s="664"/>
      <c r="N680" s="664"/>
      <c r="O680" s="664"/>
      <c r="P680" s="677"/>
      <c r="Q680" s="665"/>
    </row>
    <row r="681" spans="1:17" ht="14.4" customHeight="1" x14ac:dyDescent="0.3">
      <c r="A681" s="660" t="s">
        <v>5593</v>
      </c>
      <c r="B681" s="661" t="s">
        <v>5199</v>
      </c>
      <c r="C681" s="661" t="s">
        <v>5328</v>
      </c>
      <c r="D681" s="661" t="s">
        <v>5377</v>
      </c>
      <c r="E681" s="661" t="s">
        <v>5378</v>
      </c>
      <c r="F681" s="664"/>
      <c r="G681" s="664"/>
      <c r="H681" s="664"/>
      <c r="I681" s="664"/>
      <c r="J681" s="664">
        <v>1</v>
      </c>
      <c r="K681" s="664">
        <v>163</v>
      </c>
      <c r="L681" s="664"/>
      <c r="M681" s="664">
        <v>163</v>
      </c>
      <c r="N681" s="664"/>
      <c r="O681" s="664"/>
      <c r="P681" s="677"/>
      <c r="Q681" s="665"/>
    </row>
    <row r="682" spans="1:17" ht="14.4" customHeight="1" x14ac:dyDescent="0.3">
      <c r="A682" s="660" t="s">
        <v>5593</v>
      </c>
      <c r="B682" s="661" t="s">
        <v>5408</v>
      </c>
      <c r="C682" s="661" t="s">
        <v>5328</v>
      </c>
      <c r="D682" s="661" t="s">
        <v>5415</v>
      </c>
      <c r="E682" s="661" t="s">
        <v>5416</v>
      </c>
      <c r="F682" s="664">
        <v>1</v>
      </c>
      <c r="G682" s="664">
        <v>350</v>
      </c>
      <c r="H682" s="664">
        <v>1</v>
      </c>
      <c r="I682" s="664">
        <v>350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5593</v>
      </c>
      <c r="B683" s="661" t="s">
        <v>5408</v>
      </c>
      <c r="C683" s="661" t="s">
        <v>5328</v>
      </c>
      <c r="D683" s="661" t="s">
        <v>5419</v>
      </c>
      <c r="E683" s="661" t="s">
        <v>5420</v>
      </c>
      <c r="F683" s="664">
        <v>25</v>
      </c>
      <c r="G683" s="664">
        <v>1625</v>
      </c>
      <c r="H683" s="664">
        <v>1</v>
      </c>
      <c r="I683" s="664">
        <v>65</v>
      </c>
      <c r="J683" s="664">
        <v>34</v>
      </c>
      <c r="K683" s="664">
        <v>2210</v>
      </c>
      <c r="L683" s="664">
        <v>1.36</v>
      </c>
      <c r="M683" s="664">
        <v>65</v>
      </c>
      <c r="N683" s="664">
        <v>13</v>
      </c>
      <c r="O683" s="664">
        <v>845</v>
      </c>
      <c r="P683" s="677">
        <v>0.52</v>
      </c>
      <c r="Q683" s="665">
        <v>65</v>
      </c>
    </row>
    <row r="684" spans="1:17" ht="14.4" customHeight="1" x14ac:dyDescent="0.3">
      <c r="A684" s="660" t="s">
        <v>5593</v>
      </c>
      <c r="B684" s="661" t="s">
        <v>5408</v>
      </c>
      <c r="C684" s="661" t="s">
        <v>5328</v>
      </c>
      <c r="D684" s="661" t="s">
        <v>5423</v>
      </c>
      <c r="E684" s="661" t="s">
        <v>5424</v>
      </c>
      <c r="F684" s="664"/>
      <c r="G684" s="664"/>
      <c r="H684" s="664"/>
      <c r="I684" s="664"/>
      <c r="J684" s="664">
        <v>1</v>
      </c>
      <c r="K684" s="664">
        <v>590</v>
      </c>
      <c r="L684" s="664"/>
      <c r="M684" s="664">
        <v>590</v>
      </c>
      <c r="N684" s="664"/>
      <c r="O684" s="664"/>
      <c r="P684" s="677"/>
      <c r="Q684" s="665"/>
    </row>
    <row r="685" spans="1:17" ht="14.4" customHeight="1" x14ac:dyDescent="0.3">
      <c r="A685" s="660" t="s">
        <v>5593</v>
      </c>
      <c r="B685" s="661" t="s">
        <v>5408</v>
      </c>
      <c r="C685" s="661" t="s">
        <v>5328</v>
      </c>
      <c r="D685" s="661" t="s">
        <v>5431</v>
      </c>
      <c r="E685" s="661" t="s">
        <v>5432</v>
      </c>
      <c r="F685" s="664"/>
      <c r="G685" s="664"/>
      <c r="H685" s="664"/>
      <c r="I685" s="664"/>
      <c r="J685" s="664"/>
      <c r="K685" s="664"/>
      <c r="L685" s="664"/>
      <c r="M685" s="664"/>
      <c r="N685" s="664">
        <v>1</v>
      </c>
      <c r="O685" s="664">
        <v>24</v>
      </c>
      <c r="P685" s="677"/>
      <c r="Q685" s="665">
        <v>24</v>
      </c>
    </row>
    <row r="686" spans="1:17" ht="14.4" customHeight="1" x14ac:dyDescent="0.3">
      <c r="A686" s="660" t="s">
        <v>5593</v>
      </c>
      <c r="B686" s="661" t="s">
        <v>5408</v>
      </c>
      <c r="C686" s="661" t="s">
        <v>5328</v>
      </c>
      <c r="D686" s="661" t="s">
        <v>5435</v>
      </c>
      <c r="E686" s="661" t="s">
        <v>5436</v>
      </c>
      <c r="F686" s="664"/>
      <c r="G686" s="664"/>
      <c r="H686" s="664"/>
      <c r="I686" s="664"/>
      <c r="J686" s="664">
        <v>1</v>
      </c>
      <c r="K686" s="664">
        <v>54</v>
      </c>
      <c r="L686" s="664"/>
      <c r="M686" s="664">
        <v>54</v>
      </c>
      <c r="N686" s="664"/>
      <c r="O686" s="664"/>
      <c r="P686" s="677"/>
      <c r="Q686" s="665"/>
    </row>
    <row r="687" spans="1:17" ht="14.4" customHeight="1" x14ac:dyDescent="0.3">
      <c r="A687" s="660" t="s">
        <v>5593</v>
      </c>
      <c r="B687" s="661" t="s">
        <v>5408</v>
      </c>
      <c r="C687" s="661" t="s">
        <v>5328</v>
      </c>
      <c r="D687" s="661" t="s">
        <v>5437</v>
      </c>
      <c r="E687" s="661" t="s">
        <v>5438</v>
      </c>
      <c r="F687" s="664">
        <v>24</v>
      </c>
      <c r="G687" s="664">
        <v>1848</v>
      </c>
      <c r="H687" s="664">
        <v>1</v>
      </c>
      <c r="I687" s="664">
        <v>77</v>
      </c>
      <c r="J687" s="664">
        <v>34</v>
      </c>
      <c r="K687" s="664">
        <v>2618</v>
      </c>
      <c r="L687" s="664">
        <v>1.4166666666666667</v>
      </c>
      <c r="M687" s="664">
        <v>77</v>
      </c>
      <c r="N687" s="664">
        <v>28</v>
      </c>
      <c r="O687" s="664">
        <v>2156</v>
      </c>
      <c r="P687" s="677">
        <v>1.1666666666666667</v>
      </c>
      <c r="Q687" s="665">
        <v>77</v>
      </c>
    </row>
    <row r="688" spans="1:17" ht="14.4" customHeight="1" x14ac:dyDescent="0.3">
      <c r="A688" s="660" t="s">
        <v>5593</v>
      </c>
      <c r="B688" s="661" t="s">
        <v>5408</v>
      </c>
      <c r="C688" s="661" t="s">
        <v>5328</v>
      </c>
      <c r="D688" s="661" t="s">
        <v>5441</v>
      </c>
      <c r="E688" s="661" t="s">
        <v>5442</v>
      </c>
      <c r="F688" s="664">
        <v>3</v>
      </c>
      <c r="G688" s="664">
        <v>66</v>
      </c>
      <c r="H688" s="664">
        <v>1</v>
      </c>
      <c r="I688" s="664">
        <v>22</v>
      </c>
      <c r="J688" s="664">
        <v>2</v>
      </c>
      <c r="K688" s="664">
        <v>44</v>
      </c>
      <c r="L688" s="664">
        <v>0.66666666666666663</v>
      </c>
      <c r="M688" s="664">
        <v>22</v>
      </c>
      <c r="N688" s="664">
        <v>2</v>
      </c>
      <c r="O688" s="664">
        <v>46</v>
      </c>
      <c r="P688" s="677">
        <v>0.69696969696969702</v>
      </c>
      <c r="Q688" s="665">
        <v>23</v>
      </c>
    </row>
    <row r="689" spans="1:17" ht="14.4" customHeight="1" x14ac:dyDescent="0.3">
      <c r="A689" s="660" t="s">
        <v>5593</v>
      </c>
      <c r="B689" s="661" t="s">
        <v>5408</v>
      </c>
      <c r="C689" s="661" t="s">
        <v>5328</v>
      </c>
      <c r="D689" s="661" t="s">
        <v>5455</v>
      </c>
      <c r="E689" s="661" t="s">
        <v>5456</v>
      </c>
      <c r="F689" s="664">
        <v>30</v>
      </c>
      <c r="G689" s="664">
        <v>480</v>
      </c>
      <c r="H689" s="664">
        <v>1</v>
      </c>
      <c r="I689" s="664">
        <v>16</v>
      </c>
      <c r="J689" s="664">
        <v>50</v>
      </c>
      <c r="K689" s="664">
        <v>800</v>
      </c>
      <c r="L689" s="664">
        <v>1.6666666666666667</v>
      </c>
      <c r="M689" s="664">
        <v>16</v>
      </c>
      <c r="N689" s="664">
        <v>32</v>
      </c>
      <c r="O689" s="664">
        <v>512</v>
      </c>
      <c r="P689" s="677">
        <v>1.0666666666666667</v>
      </c>
      <c r="Q689" s="665">
        <v>16</v>
      </c>
    </row>
    <row r="690" spans="1:17" ht="14.4" customHeight="1" x14ac:dyDescent="0.3">
      <c r="A690" s="660" t="s">
        <v>5593</v>
      </c>
      <c r="B690" s="661" t="s">
        <v>5408</v>
      </c>
      <c r="C690" s="661" t="s">
        <v>5328</v>
      </c>
      <c r="D690" s="661" t="s">
        <v>5461</v>
      </c>
      <c r="E690" s="661" t="s">
        <v>5462</v>
      </c>
      <c r="F690" s="664">
        <v>3</v>
      </c>
      <c r="G690" s="664">
        <v>72</v>
      </c>
      <c r="H690" s="664">
        <v>1</v>
      </c>
      <c r="I690" s="664">
        <v>24</v>
      </c>
      <c r="J690" s="664">
        <v>2</v>
      </c>
      <c r="K690" s="664">
        <v>48</v>
      </c>
      <c r="L690" s="664">
        <v>0.66666666666666663</v>
      </c>
      <c r="M690" s="664">
        <v>24</v>
      </c>
      <c r="N690" s="664">
        <v>1</v>
      </c>
      <c r="O690" s="664">
        <v>24</v>
      </c>
      <c r="P690" s="677">
        <v>0.33333333333333331</v>
      </c>
      <c r="Q690" s="665">
        <v>24</v>
      </c>
    </row>
    <row r="691" spans="1:17" ht="14.4" customHeight="1" x14ac:dyDescent="0.3">
      <c r="A691" s="660" t="s">
        <v>5593</v>
      </c>
      <c r="B691" s="661" t="s">
        <v>5408</v>
      </c>
      <c r="C691" s="661" t="s">
        <v>5328</v>
      </c>
      <c r="D691" s="661" t="s">
        <v>5465</v>
      </c>
      <c r="E691" s="661" t="s">
        <v>5466</v>
      </c>
      <c r="F691" s="664">
        <v>3</v>
      </c>
      <c r="G691" s="664">
        <v>540</v>
      </c>
      <c r="H691" s="664">
        <v>1</v>
      </c>
      <c r="I691" s="664">
        <v>180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5593</v>
      </c>
      <c r="B692" s="661" t="s">
        <v>5408</v>
      </c>
      <c r="C692" s="661" t="s">
        <v>5328</v>
      </c>
      <c r="D692" s="661" t="s">
        <v>5479</v>
      </c>
      <c r="E692" s="661" t="s">
        <v>5480</v>
      </c>
      <c r="F692" s="664">
        <v>3</v>
      </c>
      <c r="G692" s="664">
        <v>648</v>
      </c>
      <c r="H692" s="664">
        <v>1</v>
      </c>
      <c r="I692" s="664">
        <v>216</v>
      </c>
      <c r="J692" s="664">
        <v>1</v>
      </c>
      <c r="K692" s="664">
        <v>216</v>
      </c>
      <c r="L692" s="664">
        <v>0.33333333333333331</v>
      </c>
      <c r="M692" s="664">
        <v>216</v>
      </c>
      <c r="N692" s="664"/>
      <c r="O692" s="664"/>
      <c r="P692" s="677"/>
      <c r="Q692" s="665"/>
    </row>
    <row r="693" spans="1:17" ht="14.4" customHeight="1" x14ac:dyDescent="0.3">
      <c r="A693" s="660" t="s">
        <v>5593</v>
      </c>
      <c r="B693" s="661" t="s">
        <v>5408</v>
      </c>
      <c r="C693" s="661" t="s">
        <v>5328</v>
      </c>
      <c r="D693" s="661" t="s">
        <v>5505</v>
      </c>
      <c r="E693" s="661" t="s">
        <v>5506</v>
      </c>
      <c r="F693" s="664"/>
      <c r="G693" s="664"/>
      <c r="H693" s="664"/>
      <c r="I693" s="664"/>
      <c r="J693" s="664">
        <v>1</v>
      </c>
      <c r="K693" s="664">
        <v>406</v>
      </c>
      <c r="L693" s="664"/>
      <c r="M693" s="664">
        <v>406</v>
      </c>
      <c r="N693" s="664"/>
      <c r="O693" s="664"/>
      <c r="P693" s="677"/>
      <c r="Q693" s="665"/>
    </row>
    <row r="694" spans="1:17" ht="14.4" customHeight="1" x14ac:dyDescent="0.3">
      <c r="A694" s="660" t="s">
        <v>5593</v>
      </c>
      <c r="B694" s="661" t="s">
        <v>5408</v>
      </c>
      <c r="C694" s="661" t="s">
        <v>5328</v>
      </c>
      <c r="D694" s="661" t="s">
        <v>5509</v>
      </c>
      <c r="E694" s="661" t="s">
        <v>5510</v>
      </c>
      <c r="F694" s="664"/>
      <c r="G694" s="664"/>
      <c r="H694" s="664"/>
      <c r="I694" s="664"/>
      <c r="J694" s="664">
        <v>1</v>
      </c>
      <c r="K694" s="664">
        <v>586</v>
      </c>
      <c r="L694" s="664"/>
      <c r="M694" s="664">
        <v>586</v>
      </c>
      <c r="N694" s="664"/>
      <c r="O694" s="664"/>
      <c r="P694" s="677"/>
      <c r="Q694" s="665"/>
    </row>
    <row r="695" spans="1:17" ht="14.4" customHeight="1" x14ac:dyDescent="0.3">
      <c r="A695" s="660" t="s">
        <v>5594</v>
      </c>
      <c r="B695" s="661" t="s">
        <v>5408</v>
      </c>
      <c r="C695" s="661" t="s">
        <v>5328</v>
      </c>
      <c r="D695" s="661" t="s">
        <v>5415</v>
      </c>
      <c r="E695" s="661" t="s">
        <v>5416</v>
      </c>
      <c r="F695" s="664">
        <v>11</v>
      </c>
      <c r="G695" s="664">
        <v>3850</v>
      </c>
      <c r="H695" s="664">
        <v>1</v>
      </c>
      <c r="I695" s="664">
        <v>350</v>
      </c>
      <c r="J695" s="664">
        <v>2</v>
      </c>
      <c r="K695" s="664">
        <v>700</v>
      </c>
      <c r="L695" s="664">
        <v>0.18181818181818182</v>
      </c>
      <c r="M695" s="664">
        <v>350</v>
      </c>
      <c r="N695" s="664"/>
      <c r="O695" s="664"/>
      <c r="P695" s="677"/>
      <c r="Q695" s="665"/>
    </row>
    <row r="696" spans="1:17" ht="14.4" customHeight="1" x14ac:dyDescent="0.3">
      <c r="A696" s="660" t="s">
        <v>5594</v>
      </c>
      <c r="B696" s="661" t="s">
        <v>5408</v>
      </c>
      <c r="C696" s="661" t="s">
        <v>5328</v>
      </c>
      <c r="D696" s="661" t="s">
        <v>5419</v>
      </c>
      <c r="E696" s="661" t="s">
        <v>5420</v>
      </c>
      <c r="F696" s="664">
        <v>63</v>
      </c>
      <c r="G696" s="664">
        <v>4095</v>
      </c>
      <c r="H696" s="664">
        <v>1</v>
      </c>
      <c r="I696" s="664">
        <v>65</v>
      </c>
      <c r="J696" s="664">
        <v>46</v>
      </c>
      <c r="K696" s="664">
        <v>2990</v>
      </c>
      <c r="L696" s="664">
        <v>0.73015873015873012</v>
      </c>
      <c r="M696" s="664">
        <v>65</v>
      </c>
      <c r="N696" s="664">
        <v>24</v>
      </c>
      <c r="O696" s="664">
        <v>1560</v>
      </c>
      <c r="P696" s="677">
        <v>0.38095238095238093</v>
      </c>
      <c r="Q696" s="665">
        <v>65</v>
      </c>
    </row>
    <row r="697" spans="1:17" ht="14.4" customHeight="1" x14ac:dyDescent="0.3">
      <c r="A697" s="660" t="s">
        <v>5594</v>
      </c>
      <c r="B697" s="661" t="s">
        <v>5408</v>
      </c>
      <c r="C697" s="661" t="s">
        <v>5328</v>
      </c>
      <c r="D697" s="661" t="s">
        <v>5431</v>
      </c>
      <c r="E697" s="661" t="s">
        <v>5432</v>
      </c>
      <c r="F697" s="664"/>
      <c r="G697" s="664"/>
      <c r="H697" s="664"/>
      <c r="I697" s="664"/>
      <c r="J697" s="664">
        <v>1</v>
      </c>
      <c r="K697" s="664">
        <v>23</v>
      </c>
      <c r="L697" s="664"/>
      <c r="M697" s="664">
        <v>23</v>
      </c>
      <c r="N697" s="664"/>
      <c r="O697" s="664"/>
      <c r="P697" s="677"/>
      <c r="Q697" s="665"/>
    </row>
    <row r="698" spans="1:17" ht="14.4" customHeight="1" x14ac:dyDescent="0.3">
      <c r="A698" s="660" t="s">
        <v>5594</v>
      </c>
      <c r="B698" s="661" t="s">
        <v>5408</v>
      </c>
      <c r="C698" s="661" t="s">
        <v>5328</v>
      </c>
      <c r="D698" s="661" t="s">
        <v>5437</v>
      </c>
      <c r="E698" s="661" t="s">
        <v>5438</v>
      </c>
      <c r="F698" s="664">
        <v>5</v>
      </c>
      <c r="G698" s="664">
        <v>385</v>
      </c>
      <c r="H698" s="664">
        <v>1</v>
      </c>
      <c r="I698" s="664">
        <v>77</v>
      </c>
      <c r="J698" s="664">
        <v>24</v>
      </c>
      <c r="K698" s="664">
        <v>1848</v>
      </c>
      <c r="L698" s="664">
        <v>4.8</v>
      </c>
      <c r="M698" s="664">
        <v>77</v>
      </c>
      <c r="N698" s="664">
        <v>16</v>
      </c>
      <c r="O698" s="664">
        <v>1232</v>
      </c>
      <c r="P698" s="677">
        <v>3.2</v>
      </c>
      <c r="Q698" s="665">
        <v>77</v>
      </c>
    </row>
    <row r="699" spans="1:17" ht="14.4" customHeight="1" x14ac:dyDescent="0.3">
      <c r="A699" s="660" t="s">
        <v>5594</v>
      </c>
      <c r="B699" s="661" t="s">
        <v>5408</v>
      </c>
      <c r="C699" s="661" t="s">
        <v>5328</v>
      </c>
      <c r="D699" s="661" t="s">
        <v>5441</v>
      </c>
      <c r="E699" s="661" t="s">
        <v>5442</v>
      </c>
      <c r="F699" s="664">
        <v>9</v>
      </c>
      <c r="G699" s="664">
        <v>198</v>
      </c>
      <c r="H699" s="664">
        <v>1</v>
      </c>
      <c r="I699" s="664">
        <v>22</v>
      </c>
      <c r="J699" s="664">
        <v>5</v>
      </c>
      <c r="K699" s="664">
        <v>110</v>
      </c>
      <c r="L699" s="664">
        <v>0.55555555555555558</v>
      </c>
      <c r="M699" s="664">
        <v>22</v>
      </c>
      <c r="N699" s="664">
        <v>5</v>
      </c>
      <c r="O699" s="664">
        <v>115</v>
      </c>
      <c r="P699" s="677">
        <v>0.58080808080808077</v>
      </c>
      <c r="Q699" s="665">
        <v>23</v>
      </c>
    </row>
    <row r="700" spans="1:17" ht="14.4" customHeight="1" x14ac:dyDescent="0.3">
      <c r="A700" s="660" t="s">
        <v>5594</v>
      </c>
      <c r="B700" s="661" t="s">
        <v>5408</v>
      </c>
      <c r="C700" s="661" t="s">
        <v>5328</v>
      </c>
      <c r="D700" s="661" t="s">
        <v>5451</v>
      </c>
      <c r="E700" s="661" t="s">
        <v>5452</v>
      </c>
      <c r="F700" s="664">
        <v>1</v>
      </c>
      <c r="G700" s="664">
        <v>209</v>
      </c>
      <c r="H700" s="664">
        <v>1</v>
      </c>
      <c r="I700" s="664">
        <v>209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5594</v>
      </c>
      <c r="B701" s="661" t="s">
        <v>5408</v>
      </c>
      <c r="C701" s="661" t="s">
        <v>5328</v>
      </c>
      <c r="D701" s="661" t="s">
        <v>5455</v>
      </c>
      <c r="E701" s="661" t="s">
        <v>5456</v>
      </c>
      <c r="F701" s="664">
        <v>13</v>
      </c>
      <c r="G701" s="664">
        <v>208</v>
      </c>
      <c r="H701" s="664">
        <v>1</v>
      </c>
      <c r="I701" s="664">
        <v>16</v>
      </c>
      <c r="J701" s="664">
        <v>30</v>
      </c>
      <c r="K701" s="664">
        <v>480</v>
      </c>
      <c r="L701" s="664">
        <v>2.3076923076923075</v>
      </c>
      <c r="M701" s="664">
        <v>16</v>
      </c>
      <c r="N701" s="664">
        <v>21</v>
      </c>
      <c r="O701" s="664">
        <v>336</v>
      </c>
      <c r="P701" s="677">
        <v>1.6153846153846154</v>
      </c>
      <c r="Q701" s="665">
        <v>16</v>
      </c>
    </row>
    <row r="702" spans="1:17" ht="14.4" customHeight="1" x14ac:dyDescent="0.3">
      <c r="A702" s="660" t="s">
        <v>5594</v>
      </c>
      <c r="B702" s="661" t="s">
        <v>5408</v>
      </c>
      <c r="C702" s="661" t="s">
        <v>5328</v>
      </c>
      <c r="D702" s="661" t="s">
        <v>5461</v>
      </c>
      <c r="E702" s="661" t="s">
        <v>5462</v>
      </c>
      <c r="F702" s="664">
        <v>9</v>
      </c>
      <c r="G702" s="664">
        <v>216</v>
      </c>
      <c r="H702" s="664">
        <v>1</v>
      </c>
      <c r="I702" s="664">
        <v>24</v>
      </c>
      <c r="J702" s="664">
        <v>4</v>
      </c>
      <c r="K702" s="664">
        <v>96</v>
      </c>
      <c r="L702" s="664">
        <v>0.44444444444444442</v>
      </c>
      <c r="M702" s="664">
        <v>24</v>
      </c>
      <c r="N702" s="664">
        <v>5</v>
      </c>
      <c r="O702" s="664">
        <v>120</v>
      </c>
      <c r="P702" s="677">
        <v>0.55555555555555558</v>
      </c>
      <c r="Q702" s="665">
        <v>24</v>
      </c>
    </row>
    <row r="703" spans="1:17" ht="14.4" customHeight="1" x14ac:dyDescent="0.3">
      <c r="A703" s="660" t="s">
        <v>5594</v>
      </c>
      <c r="B703" s="661" t="s">
        <v>5408</v>
      </c>
      <c r="C703" s="661" t="s">
        <v>5328</v>
      </c>
      <c r="D703" s="661" t="s">
        <v>5471</v>
      </c>
      <c r="E703" s="661" t="s">
        <v>5472</v>
      </c>
      <c r="F703" s="664"/>
      <c r="G703" s="664"/>
      <c r="H703" s="664"/>
      <c r="I703" s="664"/>
      <c r="J703" s="664">
        <v>1</v>
      </c>
      <c r="K703" s="664">
        <v>253</v>
      </c>
      <c r="L703" s="664"/>
      <c r="M703" s="664">
        <v>253</v>
      </c>
      <c r="N703" s="664">
        <v>3</v>
      </c>
      <c r="O703" s="664">
        <v>759</v>
      </c>
      <c r="P703" s="677"/>
      <c r="Q703" s="665">
        <v>253</v>
      </c>
    </row>
    <row r="704" spans="1:17" ht="14.4" customHeight="1" x14ac:dyDescent="0.3">
      <c r="A704" s="660" t="s">
        <v>5594</v>
      </c>
      <c r="B704" s="661" t="s">
        <v>5408</v>
      </c>
      <c r="C704" s="661" t="s">
        <v>5328</v>
      </c>
      <c r="D704" s="661" t="s">
        <v>5479</v>
      </c>
      <c r="E704" s="661" t="s">
        <v>5480</v>
      </c>
      <c r="F704" s="664"/>
      <c r="G704" s="664"/>
      <c r="H704" s="664"/>
      <c r="I704" s="664"/>
      <c r="J704" s="664"/>
      <c r="K704" s="664"/>
      <c r="L704" s="664"/>
      <c r="M704" s="664"/>
      <c r="N704" s="664">
        <v>2</v>
      </c>
      <c r="O704" s="664">
        <v>432</v>
      </c>
      <c r="P704" s="677"/>
      <c r="Q704" s="665">
        <v>216</v>
      </c>
    </row>
    <row r="705" spans="1:17" ht="14.4" customHeight="1" x14ac:dyDescent="0.3">
      <c r="A705" s="660" t="s">
        <v>5594</v>
      </c>
      <c r="B705" s="661" t="s">
        <v>5408</v>
      </c>
      <c r="C705" s="661" t="s">
        <v>5328</v>
      </c>
      <c r="D705" s="661" t="s">
        <v>5485</v>
      </c>
      <c r="E705" s="661" t="s">
        <v>5486</v>
      </c>
      <c r="F705" s="664"/>
      <c r="G705" s="664"/>
      <c r="H705" s="664"/>
      <c r="I705" s="664"/>
      <c r="J705" s="664"/>
      <c r="K705" s="664"/>
      <c r="L705" s="664"/>
      <c r="M705" s="664"/>
      <c r="N705" s="664">
        <v>1</v>
      </c>
      <c r="O705" s="664">
        <v>50</v>
      </c>
      <c r="P705" s="677"/>
      <c r="Q705" s="665">
        <v>50</v>
      </c>
    </row>
    <row r="706" spans="1:17" ht="14.4" customHeight="1" x14ac:dyDescent="0.3">
      <c r="A706" s="660" t="s">
        <v>5594</v>
      </c>
      <c r="B706" s="661" t="s">
        <v>5408</v>
      </c>
      <c r="C706" s="661" t="s">
        <v>5328</v>
      </c>
      <c r="D706" s="661" t="s">
        <v>1024</v>
      </c>
      <c r="E706" s="661" t="s">
        <v>5519</v>
      </c>
      <c r="F706" s="664"/>
      <c r="G706" s="664"/>
      <c r="H706" s="664"/>
      <c r="I706" s="664"/>
      <c r="J706" s="664">
        <v>2</v>
      </c>
      <c r="K706" s="664">
        <v>1570</v>
      </c>
      <c r="L706" s="664"/>
      <c r="M706" s="664">
        <v>785</v>
      </c>
      <c r="N706" s="664"/>
      <c r="O706" s="664"/>
      <c r="P706" s="677"/>
      <c r="Q706" s="665"/>
    </row>
    <row r="707" spans="1:17" ht="14.4" customHeight="1" x14ac:dyDescent="0.3">
      <c r="A707" s="660" t="s">
        <v>5595</v>
      </c>
      <c r="B707" s="661" t="s">
        <v>5199</v>
      </c>
      <c r="C707" s="661" t="s">
        <v>5328</v>
      </c>
      <c r="D707" s="661" t="s">
        <v>5333</v>
      </c>
      <c r="E707" s="661" t="s">
        <v>5334</v>
      </c>
      <c r="F707" s="664"/>
      <c r="G707" s="664"/>
      <c r="H707" s="664"/>
      <c r="I707" s="664"/>
      <c r="J707" s="664">
        <v>1</v>
      </c>
      <c r="K707" s="664">
        <v>34</v>
      </c>
      <c r="L707" s="664"/>
      <c r="M707" s="664">
        <v>34</v>
      </c>
      <c r="N707" s="664">
        <v>5</v>
      </c>
      <c r="O707" s="664">
        <v>175</v>
      </c>
      <c r="P707" s="677"/>
      <c r="Q707" s="665">
        <v>35</v>
      </c>
    </row>
    <row r="708" spans="1:17" ht="14.4" customHeight="1" x14ac:dyDescent="0.3">
      <c r="A708" s="660" t="s">
        <v>5595</v>
      </c>
      <c r="B708" s="661" t="s">
        <v>5199</v>
      </c>
      <c r="C708" s="661" t="s">
        <v>5328</v>
      </c>
      <c r="D708" s="661" t="s">
        <v>5379</v>
      </c>
      <c r="E708" s="661" t="s">
        <v>5380</v>
      </c>
      <c r="F708" s="664">
        <v>1</v>
      </c>
      <c r="G708" s="664">
        <v>645</v>
      </c>
      <c r="H708" s="664">
        <v>1</v>
      </c>
      <c r="I708" s="664">
        <v>645</v>
      </c>
      <c r="J708" s="664">
        <v>1</v>
      </c>
      <c r="K708" s="664">
        <v>645</v>
      </c>
      <c r="L708" s="664">
        <v>1</v>
      </c>
      <c r="M708" s="664">
        <v>645</v>
      </c>
      <c r="N708" s="664">
        <v>1</v>
      </c>
      <c r="O708" s="664">
        <v>653</v>
      </c>
      <c r="P708" s="677">
        <v>1.0124031007751939</v>
      </c>
      <c r="Q708" s="665">
        <v>653</v>
      </c>
    </row>
    <row r="709" spans="1:17" ht="14.4" customHeight="1" x14ac:dyDescent="0.3">
      <c r="A709" s="660" t="s">
        <v>5595</v>
      </c>
      <c r="B709" s="661" t="s">
        <v>5381</v>
      </c>
      <c r="C709" s="661" t="s">
        <v>5328</v>
      </c>
      <c r="D709" s="661" t="s">
        <v>5392</v>
      </c>
      <c r="E709" s="661" t="s">
        <v>5393</v>
      </c>
      <c r="F709" s="664"/>
      <c r="G709" s="664"/>
      <c r="H709" s="664"/>
      <c r="I709" s="664"/>
      <c r="J709" s="664">
        <v>2</v>
      </c>
      <c r="K709" s="664">
        <v>18674</v>
      </c>
      <c r="L709" s="664"/>
      <c r="M709" s="664">
        <v>9337</v>
      </c>
      <c r="N709" s="664"/>
      <c r="O709" s="664"/>
      <c r="P709" s="677"/>
      <c r="Q709" s="665"/>
    </row>
    <row r="710" spans="1:17" ht="14.4" customHeight="1" x14ac:dyDescent="0.3">
      <c r="A710" s="660" t="s">
        <v>5595</v>
      </c>
      <c r="B710" s="661" t="s">
        <v>5408</v>
      </c>
      <c r="C710" s="661" t="s">
        <v>5328</v>
      </c>
      <c r="D710" s="661" t="s">
        <v>5415</v>
      </c>
      <c r="E710" s="661" t="s">
        <v>5416</v>
      </c>
      <c r="F710" s="664">
        <v>1</v>
      </c>
      <c r="G710" s="664">
        <v>350</v>
      </c>
      <c r="H710" s="664">
        <v>1</v>
      </c>
      <c r="I710" s="664">
        <v>350</v>
      </c>
      <c r="J710" s="664">
        <v>10</v>
      </c>
      <c r="K710" s="664">
        <v>3500</v>
      </c>
      <c r="L710" s="664">
        <v>10</v>
      </c>
      <c r="M710" s="664">
        <v>350</v>
      </c>
      <c r="N710" s="664">
        <v>11</v>
      </c>
      <c r="O710" s="664">
        <v>3861</v>
      </c>
      <c r="P710" s="677">
        <v>11.031428571428572</v>
      </c>
      <c r="Q710" s="665">
        <v>351</v>
      </c>
    </row>
    <row r="711" spans="1:17" ht="14.4" customHeight="1" x14ac:dyDescent="0.3">
      <c r="A711" s="660" t="s">
        <v>5595</v>
      </c>
      <c r="B711" s="661" t="s">
        <v>5408</v>
      </c>
      <c r="C711" s="661" t="s">
        <v>5328</v>
      </c>
      <c r="D711" s="661" t="s">
        <v>5419</v>
      </c>
      <c r="E711" s="661" t="s">
        <v>5420</v>
      </c>
      <c r="F711" s="664">
        <v>139</v>
      </c>
      <c r="G711" s="664">
        <v>9035</v>
      </c>
      <c r="H711" s="664">
        <v>1</v>
      </c>
      <c r="I711" s="664">
        <v>65</v>
      </c>
      <c r="J711" s="664">
        <v>126</v>
      </c>
      <c r="K711" s="664">
        <v>8190</v>
      </c>
      <c r="L711" s="664">
        <v>0.90647482014388492</v>
      </c>
      <c r="M711" s="664">
        <v>65</v>
      </c>
      <c r="N711" s="664">
        <v>124</v>
      </c>
      <c r="O711" s="664">
        <v>8060</v>
      </c>
      <c r="P711" s="677">
        <v>0.8920863309352518</v>
      </c>
      <c r="Q711" s="665">
        <v>65</v>
      </c>
    </row>
    <row r="712" spans="1:17" ht="14.4" customHeight="1" x14ac:dyDescent="0.3">
      <c r="A712" s="660" t="s">
        <v>5595</v>
      </c>
      <c r="B712" s="661" t="s">
        <v>5408</v>
      </c>
      <c r="C712" s="661" t="s">
        <v>5328</v>
      </c>
      <c r="D712" s="661" t="s">
        <v>5431</v>
      </c>
      <c r="E712" s="661" t="s">
        <v>5432</v>
      </c>
      <c r="F712" s="664">
        <v>7</v>
      </c>
      <c r="G712" s="664">
        <v>161</v>
      </c>
      <c r="H712" s="664">
        <v>1</v>
      </c>
      <c r="I712" s="664">
        <v>23</v>
      </c>
      <c r="J712" s="664">
        <v>4</v>
      </c>
      <c r="K712" s="664">
        <v>92</v>
      </c>
      <c r="L712" s="664">
        <v>0.5714285714285714</v>
      </c>
      <c r="M712" s="664">
        <v>23</v>
      </c>
      <c r="N712" s="664"/>
      <c r="O712" s="664"/>
      <c r="P712" s="677"/>
      <c r="Q712" s="665"/>
    </row>
    <row r="713" spans="1:17" ht="14.4" customHeight="1" x14ac:dyDescent="0.3">
      <c r="A713" s="660" t="s">
        <v>5595</v>
      </c>
      <c r="B713" s="661" t="s">
        <v>5408</v>
      </c>
      <c r="C713" s="661" t="s">
        <v>5328</v>
      </c>
      <c r="D713" s="661" t="s">
        <v>5435</v>
      </c>
      <c r="E713" s="661" t="s">
        <v>5436</v>
      </c>
      <c r="F713" s="664"/>
      <c r="G713" s="664"/>
      <c r="H713" s="664"/>
      <c r="I713" s="664"/>
      <c r="J713" s="664">
        <v>1</v>
      </c>
      <c r="K713" s="664">
        <v>54</v>
      </c>
      <c r="L713" s="664"/>
      <c r="M713" s="664">
        <v>54</v>
      </c>
      <c r="N713" s="664"/>
      <c r="O713" s="664"/>
      <c r="P713" s="677"/>
      <c r="Q713" s="665"/>
    </row>
    <row r="714" spans="1:17" ht="14.4" customHeight="1" x14ac:dyDescent="0.3">
      <c r="A714" s="660" t="s">
        <v>5595</v>
      </c>
      <c r="B714" s="661" t="s">
        <v>5408</v>
      </c>
      <c r="C714" s="661" t="s">
        <v>5328</v>
      </c>
      <c r="D714" s="661" t="s">
        <v>5437</v>
      </c>
      <c r="E714" s="661" t="s">
        <v>5438</v>
      </c>
      <c r="F714" s="664">
        <v>63</v>
      </c>
      <c r="G714" s="664">
        <v>4851</v>
      </c>
      <c r="H714" s="664">
        <v>1</v>
      </c>
      <c r="I714" s="664">
        <v>77</v>
      </c>
      <c r="J714" s="664">
        <v>53</v>
      </c>
      <c r="K714" s="664">
        <v>4081</v>
      </c>
      <c r="L714" s="664">
        <v>0.84126984126984128</v>
      </c>
      <c r="M714" s="664">
        <v>77</v>
      </c>
      <c r="N714" s="664">
        <v>75</v>
      </c>
      <c r="O714" s="664">
        <v>5775</v>
      </c>
      <c r="P714" s="677">
        <v>1.1904761904761905</v>
      </c>
      <c r="Q714" s="665">
        <v>77</v>
      </c>
    </row>
    <row r="715" spans="1:17" ht="14.4" customHeight="1" x14ac:dyDescent="0.3">
      <c r="A715" s="660" t="s">
        <v>5595</v>
      </c>
      <c r="B715" s="661" t="s">
        <v>5408</v>
      </c>
      <c r="C715" s="661" t="s">
        <v>5328</v>
      </c>
      <c r="D715" s="661" t="s">
        <v>5441</v>
      </c>
      <c r="E715" s="661" t="s">
        <v>5442</v>
      </c>
      <c r="F715" s="664">
        <v>28</v>
      </c>
      <c r="G715" s="664">
        <v>616</v>
      </c>
      <c r="H715" s="664">
        <v>1</v>
      </c>
      <c r="I715" s="664">
        <v>22</v>
      </c>
      <c r="J715" s="664">
        <v>13</v>
      </c>
      <c r="K715" s="664">
        <v>286</v>
      </c>
      <c r="L715" s="664">
        <v>0.4642857142857143</v>
      </c>
      <c r="M715" s="664">
        <v>22</v>
      </c>
      <c r="N715" s="664">
        <v>4</v>
      </c>
      <c r="O715" s="664">
        <v>92</v>
      </c>
      <c r="P715" s="677">
        <v>0.14935064935064934</v>
      </c>
      <c r="Q715" s="665">
        <v>23</v>
      </c>
    </row>
    <row r="716" spans="1:17" ht="14.4" customHeight="1" x14ac:dyDescent="0.3">
      <c r="A716" s="660" t="s">
        <v>5595</v>
      </c>
      <c r="B716" s="661" t="s">
        <v>5408</v>
      </c>
      <c r="C716" s="661" t="s">
        <v>5328</v>
      </c>
      <c r="D716" s="661" t="s">
        <v>5451</v>
      </c>
      <c r="E716" s="661" t="s">
        <v>5452</v>
      </c>
      <c r="F716" s="664">
        <v>3</v>
      </c>
      <c r="G716" s="664">
        <v>627</v>
      </c>
      <c r="H716" s="664">
        <v>1</v>
      </c>
      <c r="I716" s="664">
        <v>209</v>
      </c>
      <c r="J716" s="664"/>
      <c r="K716" s="664"/>
      <c r="L716" s="664"/>
      <c r="M716" s="664"/>
      <c r="N716" s="664"/>
      <c r="O716" s="664"/>
      <c r="P716" s="677"/>
      <c r="Q716" s="665"/>
    </row>
    <row r="717" spans="1:17" ht="14.4" customHeight="1" x14ac:dyDescent="0.3">
      <c r="A717" s="660" t="s">
        <v>5595</v>
      </c>
      <c r="B717" s="661" t="s">
        <v>5408</v>
      </c>
      <c r="C717" s="661" t="s">
        <v>5328</v>
      </c>
      <c r="D717" s="661" t="s">
        <v>5453</v>
      </c>
      <c r="E717" s="661" t="s">
        <v>5454</v>
      </c>
      <c r="F717" s="664"/>
      <c r="G717" s="664"/>
      <c r="H717" s="664"/>
      <c r="I717" s="664"/>
      <c r="J717" s="664">
        <v>2</v>
      </c>
      <c r="K717" s="664">
        <v>132</v>
      </c>
      <c r="L717" s="664"/>
      <c r="M717" s="664">
        <v>66</v>
      </c>
      <c r="N717" s="664">
        <v>4</v>
      </c>
      <c r="O717" s="664">
        <v>264</v>
      </c>
      <c r="P717" s="677"/>
      <c r="Q717" s="665">
        <v>66</v>
      </c>
    </row>
    <row r="718" spans="1:17" ht="14.4" customHeight="1" x14ac:dyDescent="0.3">
      <c r="A718" s="660" t="s">
        <v>5595</v>
      </c>
      <c r="B718" s="661" t="s">
        <v>5408</v>
      </c>
      <c r="C718" s="661" t="s">
        <v>5328</v>
      </c>
      <c r="D718" s="661" t="s">
        <v>5455</v>
      </c>
      <c r="E718" s="661" t="s">
        <v>5456</v>
      </c>
      <c r="F718" s="664">
        <v>92</v>
      </c>
      <c r="G718" s="664">
        <v>1472</v>
      </c>
      <c r="H718" s="664">
        <v>1</v>
      </c>
      <c r="I718" s="664">
        <v>16</v>
      </c>
      <c r="J718" s="664">
        <v>76</v>
      </c>
      <c r="K718" s="664">
        <v>1216</v>
      </c>
      <c r="L718" s="664">
        <v>0.82608695652173914</v>
      </c>
      <c r="M718" s="664">
        <v>16</v>
      </c>
      <c r="N718" s="664">
        <v>136</v>
      </c>
      <c r="O718" s="664">
        <v>2176</v>
      </c>
      <c r="P718" s="677">
        <v>1.4782608695652173</v>
      </c>
      <c r="Q718" s="665">
        <v>16</v>
      </c>
    </row>
    <row r="719" spans="1:17" ht="14.4" customHeight="1" x14ac:dyDescent="0.3">
      <c r="A719" s="660" t="s">
        <v>5595</v>
      </c>
      <c r="B719" s="661" t="s">
        <v>5408</v>
      </c>
      <c r="C719" s="661" t="s">
        <v>5328</v>
      </c>
      <c r="D719" s="661" t="s">
        <v>5461</v>
      </c>
      <c r="E719" s="661" t="s">
        <v>5462</v>
      </c>
      <c r="F719" s="664">
        <v>21</v>
      </c>
      <c r="G719" s="664">
        <v>504</v>
      </c>
      <c r="H719" s="664">
        <v>1</v>
      </c>
      <c r="I719" s="664">
        <v>24</v>
      </c>
      <c r="J719" s="664">
        <v>9</v>
      </c>
      <c r="K719" s="664">
        <v>216</v>
      </c>
      <c r="L719" s="664">
        <v>0.42857142857142855</v>
      </c>
      <c r="M719" s="664">
        <v>24</v>
      </c>
      <c r="N719" s="664">
        <v>4</v>
      </c>
      <c r="O719" s="664">
        <v>96</v>
      </c>
      <c r="P719" s="677">
        <v>0.19047619047619047</v>
      </c>
      <c r="Q719" s="665">
        <v>24</v>
      </c>
    </row>
    <row r="720" spans="1:17" ht="14.4" customHeight="1" x14ac:dyDescent="0.3">
      <c r="A720" s="660" t="s">
        <v>5595</v>
      </c>
      <c r="B720" s="661" t="s">
        <v>5408</v>
      </c>
      <c r="C720" s="661" t="s">
        <v>5328</v>
      </c>
      <c r="D720" s="661" t="s">
        <v>5465</v>
      </c>
      <c r="E720" s="661" t="s">
        <v>5466</v>
      </c>
      <c r="F720" s="664"/>
      <c r="G720" s="664"/>
      <c r="H720" s="664"/>
      <c r="I720" s="664"/>
      <c r="J720" s="664">
        <v>1</v>
      </c>
      <c r="K720" s="664">
        <v>180</v>
      </c>
      <c r="L720" s="664"/>
      <c r="M720" s="664">
        <v>180</v>
      </c>
      <c r="N720" s="664"/>
      <c r="O720" s="664"/>
      <c r="P720" s="677"/>
      <c r="Q720" s="665"/>
    </row>
    <row r="721" spans="1:17" ht="14.4" customHeight="1" x14ac:dyDescent="0.3">
      <c r="A721" s="660" t="s">
        <v>5595</v>
      </c>
      <c r="B721" s="661" t="s">
        <v>5408</v>
      </c>
      <c r="C721" s="661" t="s">
        <v>5328</v>
      </c>
      <c r="D721" s="661" t="s">
        <v>5471</v>
      </c>
      <c r="E721" s="661" t="s">
        <v>5472</v>
      </c>
      <c r="F721" s="664">
        <v>1</v>
      </c>
      <c r="G721" s="664">
        <v>253</v>
      </c>
      <c r="H721" s="664">
        <v>1</v>
      </c>
      <c r="I721" s="664">
        <v>253</v>
      </c>
      <c r="J721" s="664">
        <v>5</v>
      </c>
      <c r="K721" s="664">
        <v>1265</v>
      </c>
      <c r="L721" s="664">
        <v>5</v>
      </c>
      <c r="M721" s="664">
        <v>253</v>
      </c>
      <c r="N721" s="664">
        <v>2</v>
      </c>
      <c r="O721" s="664">
        <v>506</v>
      </c>
      <c r="P721" s="677">
        <v>2</v>
      </c>
      <c r="Q721" s="665">
        <v>253</v>
      </c>
    </row>
    <row r="722" spans="1:17" ht="14.4" customHeight="1" x14ac:dyDescent="0.3">
      <c r="A722" s="660" t="s">
        <v>5595</v>
      </c>
      <c r="B722" s="661" t="s">
        <v>5408</v>
      </c>
      <c r="C722" s="661" t="s">
        <v>5328</v>
      </c>
      <c r="D722" s="661" t="s">
        <v>5479</v>
      </c>
      <c r="E722" s="661" t="s">
        <v>5480</v>
      </c>
      <c r="F722" s="664">
        <v>2</v>
      </c>
      <c r="G722" s="664">
        <v>432</v>
      </c>
      <c r="H722" s="664">
        <v>1</v>
      </c>
      <c r="I722" s="664">
        <v>216</v>
      </c>
      <c r="J722" s="664">
        <v>1</v>
      </c>
      <c r="K722" s="664">
        <v>216</v>
      </c>
      <c r="L722" s="664">
        <v>0.5</v>
      </c>
      <c r="M722" s="664">
        <v>216</v>
      </c>
      <c r="N722" s="664"/>
      <c r="O722" s="664"/>
      <c r="P722" s="677"/>
      <c r="Q722" s="665"/>
    </row>
    <row r="723" spans="1:17" ht="14.4" customHeight="1" x14ac:dyDescent="0.3">
      <c r="A723" s="660" t="s">
        <v>5595</v>
      </c>
      <c r="B723" s="661" t="s">
        <v>5408</v>
      </c>
      <c r="C723" s="661" t="s">
        <v>5328</v>
      </c>
      <c r="D723" s="661" t="s">
        <v>5485</v>
      </c>
      <c r="E723" s="661" t="s">
        <v>5486</v>
      </c>
      <c r="F723" s="664">
        <v>2</v>
      </c>
      <c r="G723" s="664">
        <v>100</v>
      </c>
      <c r="H723" s="664">
        <v>1</v>
      </c>
      <c r="I723" s="664">
        <v>50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5595</v>
      </c>
      <c r="B724" s="661" t="s">
        <v>5408</v>
      </c>
      <c r="C724" s="661" t="s">
        <v>5328</v>
      </c>
      <c r="D724" s="661" t="s">
        <v>5511</v>
      </c>
      <c r="E724" s="661" t="s">
        <v>5512</v>
      </c>
      <c r="F724" s="664">
        <v>2</v>
      </c>
      <c r="G724" s="664">
        <v>770</v>
      </c>
      <c r="H724" s="664">
        <v>1</v>
      </c>
      <c r="I724" s="664">
        <v>385</v>
      </c>
      <c r="J724" s="664"/>
      <c r="K724" s="664"/>
      <c r="L724" s="664"/>
      <c r="M724" s="664"/>
      <c r="N724" s="664"/>
      <c r="O724" s="664"/>
      <c r="P724" s="677"/>
      <c r="Q724" s="665"/>
    </row>
    <row r="725" spans="1:17" ht="14.4" customHeight="1" x14ac:dyDescent="0.3">
      <c r="A725" s="660" t="s">
        <v>5596</v>
      </c>
      <c r="B725" s="661" t="s">
        <v>5199</v>
      </c>
      <c r="C725" s="661" t="s">
        <v>5321</v>
      </c>
      <c r="D725" s="661" t="s">
        <v>5324</v>
      </c>
      <c r="E725" s="661" t="s">
        <v>5325</v>
      </c>
      <c r="F725" s="664"/>
      <c r="G725" s="664"/>
      <c r="H725" s="664"/>
      <c r="I725" s="664"/>
      <c r="J725" s="664"/>
      <c r="K725" s="664"/>
      <c r="L725" s="664"/>
      <c r="M725" s="664"/>
      <c r="N725" s="664">
        <v>1</v>
      </c>
      <c r="O725" s="664">
        <v>1049</v>
      </c>
      <c r="P725" s="677"/>
      <c r="Q725" s="665">
        <v>1049</v>
      </c>
    </row>
    <row r="726" spans="1:17" ht="14.4" customHeight="1" x14ac:dyDescent="0.3">
      <c r="A726" s="660" t="s">
        <v>5596</v>
      </c>
      <c r="B726" s="661" t="s">
        <v>5199</v>
      </c>
      <c r="C726" s="661" t="s">
        <v>5328</v>
      </c>
      <c r="D726" s="661" t="s">
        <v>5333</v>
      </c>
      <c r="E726" s="661" t="s">
        <v>5334</v>
      </c>
      <c r="F726" s="664">
        <v>1</v>
      </c>
      <c r="G726" s="664">
        <v>34</v>
      </c>
      <c r="H726" s="664">
        <v>1</v>
      </c>
      <c r="I726" s="664">
        <v>34</v>
      </c>
      <c r="J726" s="664"/>
      <c r="K726" s="664"/>
      <c r="L726" s="664"/>
      <c r="M726" s="664"/>
      <c r="N726" s="664">
        <v>2</v>
      </c>
      <c r="O726" s="664">
        <v>70</v>
      </c>
      <c r="P726" s="677">
        <v>2.0588235294117645</v>
      </c>
      <c r="Q726" s="665">
        <v>35</v>
      </c>
    </row>
    <row r="727" spans="1:17" ht="14.4" customHeight="1" x14ac:dyDescent="0.3">
      <c r="A727" s="660" t="s">
        <v>5596</v>
      </c>
      <c r="B727" s="661" t="s">
        <v>5199</v>
      </c>
      <c r="C727" s="661" t="s">
        <v>5328</v>
      </c>
      <c r="D727" s="661" t="s">
        <v>5355</v>
      </c>
      <c r="E727" s="661" t="s">
        <v>5356</v>
      </c>
      <c r="F727" s="664"/>
      <c r="G727" s="664"/>
      <c r="H727" s="664"/>
      <c r="I727" s="664"/>
      <c r="J727" s="664"/>
      <c r="K727" s="664"/>
      <c r="L727" s="664"/>
      <c r="M727" s="664"/>
      <c r="N727" s="664">
        <v>1</v>
      </c>
      <c r="O727" s="664">
        <v>82</v>
      </c>
      <c r="P727" s="677"/>
      <c r="Q727" s="665">
        <v>82</v>
      </c>
    </row>
    <row r="728" spans="1:17" ht="14.4" customHeight="1" x14ac:dyDescent="0.3">
      <c r="A728" s="660" t="s">
        <v>5596</v>
      </c>
      <c r="B728" s="661" t="s">
        <v>5199</v>
      </c>
      <c r="C728" s="661" t="s">
        <v>5328</v>
      </c>
      <c r="D728" s="661" t="s">
        <v>5369</v>
      </c>
      <c r="E728" s="661" t="s">
        <v>5370</v>
      </c>
      <c r="F728" s="664"/>
      <c r="G728" s="664"/>
      <c r="H728" s="664"/>
      <c r="I728" s="664"/>
      <c r="J728" s="664"/>
      <c r="K728" s="664"/>
      <c r="L728" s="664"/>
      <c r="M728" s="664"/>
      <c r="N728" s="664">
        <v>1</v>
      </c>
      <c r="O728" s="664">
        <v>443</v>
      </c>
      <c r="P728" s="677"/>
      <c r="Q728" s="665">
        <v>443</v>
      </c>
    </row>
    <row r="729" spans="1:17" ht="14.4" customHeight="1" x14ac:dyDescent="0.3">
      <c r="A729" s="660" t="s">
        <v>5596</v>
      </c>
      <c r="B729" s="661" t="s">
        <v>5199</v>
      </c>
      <c r="C729" s="661" t="s">
        <v>5328</v>
      </c>
      <c r="D729" s="661" t="s">
        <v>5371</v>
      </c>
      <c r="E729" s="661" t="s">
        <v>5372</v>
      </c>
      <c r="F729" s="664">
        <v>2</v>
      </c>
      <c r="G729" s="664">
        <v>318</v>
      </c>
      <c r="H729" s="664">
        <v>1</v>
      </c>
      <c r="I729" s="664">
        <v>159</v>
      </c>
      <c r="J729" s="664">
        <v>2</v>
      </c>
      <c r="K729" s="664">
        <v>318</v>
      </c>
      <c r="L729" s="664">
        <v>1</v>
      </c>
      <c r="M729" s="664">
        <v>159</v>
      </c>
      <c r="N729" s="664">
        <v>1</v>
      </c>
      <c r="O729" s="664">
        <v>161</v>
      </c>
      <c r="P729" s="677">
        <v>0.50628930817610063</v>
      </c>
      <c r="Q729" s="665">
        <v>161</v>
      </c>
    </row>
    <row r="730" spans="1:17" ht="14.4" customHeight="1" x14ac:dyDescent="0.3">
      <c r="A730" s="660" t="s">
        <v>5596</v>
      </c>
      <c r="B730" s="661" t="s">
        <v>5199</v>
      </c>
      <c r="C730" s="661" t="s">
        <v>5328</v>
      </c>
      <c r="D730" s="661" t="s">
        <v>5377</v>
      </c>
      <c r="E730" s="661" t="s">
        <v>5378</v>
      </c>
      <c r="F730" s="664"/>
      <c r="G730" s="664"/>
      <c r="H730" s="664"/>
      <c r="I730" s="664"/>
      <c r="J730" s="664"/>
      <c r="K730" s="664"/>
      <c r="L730" s="664"/>
      <c r="M730" s="664"/>
      <c r="N730" s="664">
        <v>1</v>
      </c>
      <c r="O730" s="664">
        <v>165</v>
      </c>
      <c r="P730" s="677"/>
      <c r="Q730" s="665">
        <v>165</v>
      </c>
    </row>
    <row r="731" spans="1:17" ht="14.4" customHeight="1" x14ac:dyDescent="0.3">
      <c r="A731" s="660" t="s">
        <v>5596</v>
      </c>
      <c r="B731" s="661" t="s">
        <v>5199</v>
      </c>
      <c r="C731" s="661" t="s">
        <v>5328</v>
      </c>
      <c r="D731" s="661" t="s">
        <v>5379</v>
      </c>
      <c r="E731" s="661" t="s">
        <v>5380</v>
      </c>
      <c r="F731" s="664"/>
      <c r="G731" s="664"/>
      <c r="H731" s="664"/>
      <c r="I731" s="664"/>
      <c r="J731" s="664"/>
      <c r="K731" s="664"/>
      <c r="L731" s="664"/>
      <c r="M731" s="664"/>
      <c r="N731" s="664">
        <v>1</v>
      </c>
      <c r="O731" s="664">
        <v>653</v>
      </c>
      <c r="P731" s="677"/>
      <c r="Q731" s="665">
        <v>653</v>
      </c>
    </row>
    <row r="732" spans="1:17" ht="14.4" customHeight="1" x14ac:dyDescent="0.3">
      <c r="A732" s="660" t="s">
        <v>5596</v>
      </c>
      <c r="B732" s="661" t="s">
        <v>5381</v>
      </c>
      <c r="C732" s="661" t="s">
        <v>5328</v>
      </c>
      <c r="D732" s="661" t="s">
        <v>5390</v>
      </c>
      <c r="E732" s="661" t="s">
        <v>5391</v>
      </c>
      <c r="F732" s="664"/>
      <c r="G732" s="664"/>
      <c r="H732" s="664"/>
      <c r="I732" s="664"/>
      <c r="J732" s="664"/>
      <c r="K732" s="664"/>
      <c r="L732" s="664"/>
      <c r="M732" s="664"/>
      <c r="N732" s="664">
        <v>2</v>
      </c>
      <c r="O732" s="664">
        <v>2536</v>
      </c>
      <c r="P732" s="677"/>
      <c r="Q732" s="665">
        <v>1268</v>
      </c>
    </row>
    <row r="733" spans="1:17" ht="14.4" customHeight="1" x14ac:dyDescent="0.3">
      <c r="A733" s="660" t="s">
        <v>5596</v>
      </c>
      <c r="B733" s="661" t="s">
        <v>5381</v>
      </c>
      <c r="C733" s="661" t="s">
        <v>5328</v>
      </c>
      <c r="D733" s="661" t="s">
        <v>5400</v>
      </c>
      <c r="E733" s="661" t="s">
        <v>5401</v>
      </c>
      <c r="F733" s="664"/>
      <c r="G733" s="664"/>
      <c r="H733" s="664"/>
      <c r="I733" s="664"/>
      <c r="J733" s="664"/>
      <c r="K733" s="664"/>
      <c r="L733" s="664"/>
      <c r="M733" s="664"/>
      <c r="N733" s="664">
        <v>12</v>
      </c>
      <c r="O733" s="664">
        <v>12096</v>
      </c>
      <c r="P733" s="677"/>
      <c r="Q733" s="665">
        <v>1008</v>
      </c>
    </row>
    <row r="734" spans="1:17" ht="14.4" customHeight="1" x14ac:dyDescent="0.3">
      <c r="A734" s="660" t="s">
        <v>5596</v>
      </c>
      <c r="B734" s="661" t="s">
        <v>5381</v>
      </c>
      <c r="C734" s="661" t="s">
        <v>5328</v>
      </c>
      <c r="D734" s="661" t="s">
        <v>5402</v>
      </c>
      <c r="E734" s="661" t="s">
        <v>5403</v>
      </c>
      <c r="F734" s="664"/>
      <c r="G734" s="664"/>
      <c r="H734" s="664"/>
      <c r="I734" s="664"/>
      <c r="J734" s="664"/>
      <c r="K734" s="664"/>
      <c r="L734" s="664"/>
      <c r="M734" s="664"/>
      <c r="N734" s="664">
        <v>8</v>
      </c>
      <c r="O734" s="664">
        <v>18112</v>
      </c>
      <c r="P734" s="677"/>
      <c r="Q734" s="665">
        <v>2264</v>
      </c>
    </row>
    <row r="735" spans="1:17" ht="14.4" customHeight="1" x14ac:dyDescent="0.3">
      <c r="A735" s="660" t="s">
        <v>5596</v>
      </c>
      <c r="B735" s="661" t="s">
        <v>5381</v>
      </c>
      <c r="C735" s="661" t="s">
        <v>5328</v>
      </c>
      <c r="D735" s="661" t="s">
        <v>5404</v>
      </c>
      <c r="E735" s="661" t="s">
        <v>5405</v>
      </c>
      <c r="F735" s="664"/>
      <c r="G735" s="664"/>
      <c r="H735" s="664"/>
      <c r="I735" s="664"/>
      <c r="J735" s="664"/>
      <c r="K735" s="664"/>
      <c r="L735" s="664"/>
      <c r="M735" s="664"/>
      <c r="N735" s="664">
        <v>2</v>
      </c>
      <c r="O735" s="664">
        <v>742</v>
      </c>
      <c r="P735" s="677"/>
      <c r="Q735" s="665">
        <v>371</v>
      </c>
    </row>
    <row r="736" spans="1:17" ht="14.4" customHeight="1" x14ac:dyDescent="0.3">
      <c r="A736" s="660" t="s">
        <v>5596</v>
      </c>
      <c r="B736" s="661" t="s">
        <v>5408</v>
      </c>
      <c r="C736" s="661" t="s">
        <v>5328</v>
      </c>
      <c r="D736" s="661" t="s">
        <v>5415</v>
      </c>
      <c r="E736" s="661" t="s">
        <v>5416</v>
      </c>
      <c r="F736" s="664"/>
      <c r="G736" s="664"/>
      <c r="H736" s="664"/>
      <c r="I736" s="664"/>
      <c r="J736" s="664">
        <v>5</v>
      </c>
      <c r="K736" s="664">
        <v>1750</v>
      </c>
      <c r="L736" s="664"/>
      <c r="M736" s="664">
        <v>350</v>
      </c>
      <c r="N736" s="664">
        <v>4</v>
      </c>
      <c r="O736" s="664">
        <v>1404</v>
      </c>
      <c r="P736" s="677"/>
      <c r="Q736" s="665">
        <v>351</v>
      </c>
    </row>
    <row r="737" spans="1:17" ht="14.4" customHeight="1" x14ac:dyDescent="0.3">
      <c r="A737" s="660" t="s">
        <v>5596</v>
      </c>
      <c r="B737" s="661" t="s">
        <v>5408</v>
      </c>
      <c r="C737" s="661" t="s">
        <v>5328</v>
      </c>
      <c r="D737" s="661" t="s">
        <v>5419</v>
      </c>
      <c r="E737" s="661" t="s">
        <v>5420</v>
      </c>
      <c r="F737" s="664">
        <v>481</v>
      </c>
      <c r="G737" s="664">
        <v>31265</v>
      </c>
      <c r="H737" s="664">
        <v>1</v>
      </c>
      <c r="I737" s="664">
        <v>65</v>
      </c>
      <c r="J737" s="664">
        <v>376</v>
      </c>
      <c r="K737" s="664">
        <v>24440</v>
      </c>
      <c r="L737" s="664">
        <v>0.78170478170478175</v>
      </c>
      <c r="M737" s="664">
        <v>65</v>
      </c>
      <c r="N737" s="664">
        <v>197</v>
      </c>
      <c r="O737" s="664">
        <v>12805</v>
      </c>
      <c r="P737" s="677">
        <v>0.40956340956340959</v>
      </c>
      <c r="Q737" s="665">
        <v>65</v>
      </c>
    </row>
    <row r="738" spans="1:17" ht="14.4" customHeight="1" x14ac:dyDescent="0.3">
      <c r="A738" s="660" t="s">
        <v>5596</v>
      </c>
      <c r="B738" s="661" t="s">
        <v>5408</v>
      </c>
      <c r="C738" s="661" t="s">
        <v>5328</v>
      </c>
      <c r="D738" s="661" t="s">
        <v>5423</v>
      </c>
      <c r="E738" s="661" t="s">
        <v>5424</v>
      </c>
      <c r="F738" s="664">
        <v>1</v>
      </c>
      <c r="G738" s="664">
        <v>590</v>
      </c>
      <c r="H738" s="664">
        <v>1</v>
      </c>
      <c r="I738" s="664">
        <v>590</v>
      </c>
      <c r="J738" s="664">
        <v>5</v>
      </c>
      <c r="K738" s="664">
        <v>2950</v>
      </c>
      <c r="L738" s="664">
        <v>5</v>
      </c>
      <c r="M738" s="664">
        <v>590</v>
      </c>
      <c r="N738" s="664"/>
      <c r="O738" s="664"/>
      <c r="P738" s="677"/>
      <c r="Q738" s="665"/>
    </row>
    <row r="739" spans="1:17" ht="14.4" customHeight="1" x14ac:dyDescent="0.3">
      <c r="A739" s="660" t="s">
        <v>5596</v>
      </c>
      <c r="B739" s="661" t="s">
        <v>5408</v>
      </c>
      <c r="C739" s="661" t="s">
        <v>5328</v>
      </c>
      <c r="D739" s="661" t="s">
        <v>5425</v>
      </c>
      <c r="E739" s="661" t="s">
        <v>5426</v>
      </c>
      <c r="F739" s="664">
        <v>1</v>
      </c>
      <c r="G739" s="664">
        <v>615</v>
      </c>
      <c r="H739" s="664">
        <v>1</v>
      </c>
      <c r="I739" s="664">
        <v>615</v>
      </c>
      <c r="J739" s="664"/>
      <c r="K739" s="664"/>
      <c r="L739" s="664"/>
      <c r="M739" s="664"/>
      <c r="N739" s="664"/>
      <c r="O739" s="664"/>
      <c r="P739" s="677"/>
      <c r="Q739" s="665"/>
    </row>
    <row r="740" spans="1:17" ht="14.4" customHeight="1" x14ac:dyDescent="0.3">
      <c r="A740" s="660" t="s">
        <v>5596</v>
      </c>
      <c r="B740" s="661" t="s">
        <v>5408</v>
      </c>
      <c r="C740" s="661" t="s">
        <v>5328</v>
      </c>
      <c r="D740" s="661" t="s">
        <v>5427</v>
      </c>
      <c r="E740" s="661" t="s">
        <v>5428</v>
      </c>
      <c r="F740" s="664"/>
      <c r="G740" s="664"/>
      <c r="H740" s="664"/>
      <c r="I740" s="664"/>
      <c r="J740" s="664">
        <v>1</v>
      </c>
      <c r="K740" s="664">
        <v>149</v>
      </c>
      <c r="L740" s="664"/>
      <c r="M740" s="664">
        <v>149</v>
      </c>
      <c r="N740" s="664">
        <v>1</v>
      </c>
      <c r="O740" s="664">
        <v>150</v>
      </c>
      <c r="P740" s="677"/>
      <c r="Q740" s="665">
        <v>150</v>
      </c>
    </row>
    <row r="741" spans="1:17" ht="14.4" customHeight="1" x14ac:dyDescent="0.3">
      <c r="A741" s="660" t="s">
        <v>5596</v>
      </c>
      <c r="B741" s="661" t="s">
        <v>5408</v>
      </c>
      <c r="C741" s="661" t="s">
        <v>5328</v>
      </c>
      <c r="D741" s="661" t="s">
        <v>5431</v>
      </c>
      <c r="E741" s="661" t="s">
        <v>5432</v>
      </c>
      <c r="F741" s="664">
        <v>7</v>
      </c>
      <c r="G741" s="664">
        <v>161</v>
      </c>
      <c r="H741" s="664">
        <v>1</v>
      </c>
      <c r="I741" s="664">
        <v>23</v>
      </c>
      <c r="J741" s="664">
        <v>3</v>
      </c>
      <c r="K741" s="664">
        <v>69</v>
      </c>
      <c r="L741" s="664">
        <v>0.42857142857142855</v>
      </c>
      <c r="M741" s="664">
        <v>23</v>
      </c>
      <c r="N741" s="664">
        <v>2</v>
      </c>
      <c r="O741" s="664">
        <v>48</v>
      </c>
      <c r="P741" s="677">
        <v>0.29813664596273293</v>
      </c>
      <c r="Q741" s="665">
        <v>24</v>
      </c>
    </row>
    <row r="742" spans="1:17" ht="14.4" customHeight="1" x14ac:dyDescent="0.3">
      <c r="A742" s="660" t="s">
        <v>5596</v>
      </c>
      <c r="B742" s="661" t="s">
        <v>5408</v>
      </c>
      <c r="C742" s="661" t="s">
        <v>5328</v>
      </c>
      <c r="D742" s="661" t="s">
        <v>5435</v>
      </c>
      <c r="E742" s="661" t="s">
        <v>5436</v>
      </c>
      <c r="F742" s="664">
        <v>1</v>
      </c>
      <c r="G742" s="664">
        <v>54</v>
      </c>
      <c r="H742" s="664">
        <v>1</v>
      </c>
      <c r="I742" s="664">
        <v>54</v>
      </c>
      <c r="J742" s="664">
        <v>2</v>
      </c>
      <c r="K742" s="664">
        <v>108</v>
      </c>
      <c r="L742" s="664">
        <v>2</v>
      </c>
      <c r="M742" s="664">
        <v>54</v>
      </c>
      <c r="N742" s="664">
        <v>5</v>
      </c>
      <c r="O742" s="664">
        <v>270</v>
      </c>
      <c r="P742" s="677">
        <v>5</v>
      </c>
      <c r="Q742" s="665">
        <v>54</v>
      </c>
    </row>
    <row r="743" spans="1:17" ht="14.4" customHeight="1" x14ac:dyDescent="0.3">
      <c r="A743" s="660" t="s">
        <v>5596</v>
      </c>
      <c r="B743" s="661" t="s">
        <v>5408</v>
      </c>
      <c r="C743" s="661" t="s">
        <v>5328</v>
      </c>
      <c r="D743" s="661" t="s">
        <v>5437</v>
      </c>
      <c r="E743" s="661" t="s">
        <v>5438</v>
      </c>
      <c r="F743" s="664">
        <v>254</v>
      </c>
      <c r="G743" s="664">
        <v>19558</v>
      </c>
      <c r="H743" s="664">
        <v>1</v>
      </c>
      <c r="I743" s="664">
        <v>77</v>
      </c>
      <c r="J743" s="664">
        <v>204</v>
      </c>
      <c r="K743" s="664">
        <v>15708</v>
      </c>
      <c r="L743" s="664">
        <v>0.80314960629921262</v>
      </c>
      <c r="M743" s="664">
        <v>77</v>
      </c>
      <c r="N743" s="664">
        <v>261</v>
      </c>
      <c r="O743" s="664">
        <v>20097</v>
      </c>
      <c r="P743" s="677">
        <v>1.0275590551181102</v>
      </c>
      <c r="Q743" s="665">
        <v>77</v>
      </c>
    </row>
    <row r="744" spans="1:17" ht="14.4" customHeight="1" x14ac:dyDescent="0.3">
      <c r="A744" s="660" t="s">
        <v>5596</v>
      </c>
      <c r="B744" s="661" t="s">
        <v>5408</v>
      </c>
      <c r="C744" s="661" t="s">
        <v>5328</v>
      </c>
      <c r="D744" s="661" t="s">
        <v>5441</v>
      </c>
      <c r="E744" s="661" t="s">
        <v>5442</v>
      </c>
      <c r="F744" s="664">
        <v>24</v>
      </c>
      <c r="G744" s="664">
        <v>528</v>
      </c>
      <c r="H744" s="664">
        <v>1</v>
      </c>
      <c r="I744" s="664">
        <v>22</v>
      </c>
      <c r="J744" s="664">
        <v>15</v>
      </c>
      <c r="K744" s="664">
        <v>330</v>
      </c>
      <c r="L744" s="664">
        <v>0.625</v>
      </c>
      <c r="M744" s="664">
        <v>22</v>
      </c>
      <c r="N744" s="664">
        <v>11</v>
      </c>
      <c r="O744" s="664">
        <v>253</v>
      </c>
      <c r="P744" s="677">
        <v>0.47916666666666669</v>
      </c>
      <c r="Q744" s="665">
        <v>23</v>
      </c>
    </row>
    <row r="745" spans="1:17" ht="14.4" customHeight="1" x14ac:dyDescent="0.3">
      <c r="A745" s="660" t="s">
        <v>5596</v>
      </c>
      <c r="B745" s="661" t="s">
        <v>5408</v>
      </c>
      <c r="C745" s="661" t="s">
        <v>5328</v>
      </c>
      <c r="D745" s="661" t="s">
        <v>5451</v>
      </c>
      <c r="E745" s="661" t="s">
        <v>5452</v>
      </c>
      <c r="F745" s="664">
        <v>9</v>
      </c>
      <c r="G745" s="664">
        <v>1881</v>
      </c>
      <c r="H745" s="664">
        <v>1</v>
      </c>
      <c r="I745" s="664">
        <v>209</v>
      </c>
      <c r="J745" s="664"/>
      <c r="K745" s="664"/>
      <c r="L745" s="664"/>
      <c r="M745" s="664"/>
      <c r="N745" s="664"/>
      <c r="O745" s="664"/>
      <c r="P745" s="677"/>
      <c r="Q745" s="665"/>
    </row>
    <row r="746" spans="1:17" ht="14.4" customHeight="1" x14ac:dyDescent="0.3">
      <c r="A746" s="660" t="s">
        <v>5596</v>
      </c>
      <c r="B746" s="661" t="s">
        <v>5408</v>
      </c>
      <c r="C746" s="661" t="s">
        <v>5328</v>
      </c>
      <c r="D746" s="661" t="s">
        <v>5453</v>
      </c>
      <c r="E746" s="661" t="s">
        <v>5454</v>
      </c>
      <c r="F746" s="664">
        <v>1</v>
      </c>
      <c r="G746" s="664">
        <v>66</v>
      </c>
      <c r="H746" s="664">
        <v>1</v>
      </c>
      <c r="I746" s="664">
        <v>66</v>
      </c>
      <c r="J746" s="664">
        <v>2</v>
      </c>
      <c r="K746" s="664">
        <v>132</v>
      </c>
      <c r="L746" s="664">
        <v>2</v>
      </c>
      <c r="M746" s="664">
        <v>66</v>
      </c>
      <c r="N746" s="664">
        <v>4</v>
      </c>
      <c r="O746" s="664">
        <v>264</v>
      </c>
      <c r="P746" s="677">
        <v>4</v>
      </c>
      <c r="Q746" s="665">
        <v>66</v>
      </c>
    </row>
    <row r="747" spans="1:17" ht="14.4" customHeight="1" x14ac:dyDescent="0.3">
      <c r="A747" s="660" t="s">
        <v>5596</v>
      </c>
      <c r="B747" s="661" t="s">
        <v>5408</v>
      </c>
      <c r="C747" s="661" t="s">
        <v>5328</v>
      </c>
      <c r="D747" s="661" t="s">
        <v>5455</v>
      </c>
      <c r="E747" s="661" t="s">
        <v>5456</v>
      </c>
      <c r="F747" s="664">
        <v>249</v>
      </c>
      <c r="G747" s="664">
        <v>3984</v>
      </c>
      <c r="H747" s="664">
        <v>1</v>
      </c>
      <c r="I747" s="664">
        <v>16</v>
      </c>
      <c r="J747" s="664">
        <v>222</v>
      </c>
      <c r="K747" s="664">
        <v>3552</v>
      </c>
      <c r="L747" s="664">
        <v>0.89156626506024095</v>
      </c>
      <c r="M747" s="664">
        <v>16</v>
      </c>
      <c r="N747" s="664">
        <v>260</v>
      </c>
      <c r="O747" s="664">
        <v>4160</v>
      </c>
      <c r="P747" s="677">
        <v>1.0441767068273093</v>
      </c>
      <c r="Q747" s="665">
        <v>16</v>
      </c>
    </row>
    <row r="748" spans="1:17" ht="14.4" customHeight="1" x14ac:dyDescent="0.3">
      <c r="A748" s="660" t="s">
        <v>5596</v>
      </c>
      <c r="B748" s="661" t="s">
        <v>5408</v>
      </c>
      <c r="C748" s="661" t="s">
        <v>5328</v>
      </c>
      <c r="D748" s="661" t="s">
        <v>5461</v>
      </c>
      <c r="E748" s="661" t="s">
        <v>5462</v>
      </c>
      <c r="F748" s="664">
        <v>17</v>
      </c>
      <c r="G748" s="664">
        <v>408</v>
      </c>
      <c r="H748" s="664">
        <v>1</v>
      </c>
      <c r="I748" s="664">
        <v>24</v>
      </c>
      <c r="J748" s="664">
        <v>12</v>
      </c>
      <c r="K748" s="664">
        <v>288</v>
      </c>
      <c r="L748" s="664">
        <v>0.70588235294117652</v>
      </c>
      <c r="M748" s="664">
        <v>24</v>
      </c>
      <c r="N748" s="664">
        <v>9</v>
      </c>
      <c r="O748" s="664">
        <v>216</v>
      </c>
      <c r="P748" s="677">
        <v>0.52941176470588236</v>
      </c>
      <c r="Q748" s="665">
        <v>24</v>
      </c>
    </row>
    <row r="749" spans="1:17" ht="14.4" customHeight="1" x14ac:dyDescent="0.3">
      <c r="A749" s="660" t="s">
        <v>5596</v>
      </c>
      <c r="B749" s="661" t="s">
        <v>5408</v>
      </c>
      <c r="C749" s="661" t="s">
        <v>5328</v>
      </c>
      <c r="D749" s="661" t="s">
        <v>5465</v>
      </c>
      <c r="E749" s="661" t="s">
        <v>5466</v>
      </c>
      <c r="F749" s="664">
        <v>17</v>
      </c>
      <c r="G749" s="664">
        <v>3060</v>
      </c>
      <c r="H749" s="664">
        <v>1</v>
      </c>
      <c r="I749" s="664">
        <v>180</v>
      </c>
      <c r="J749" s="664">
        <v>17</v>
      </c>
      <c r="K749" s="664">
        <v>3060</v>
      </c>
      <c r="L749" s="664">
        <v>1</v>
      </c>
      <c r="M749" s="664">
        <v>180</v>
      </c>
      <c r="N749" s="664">
        <v>22</v>
      </c>
      <c r="O749" s="664">
        <v>3960</v>
      </c>
      <c r="P749" s="677">
        <v>1.2941176470588236</v>
      </c>
      <c r="Q749" s="665">
        <v>180</v>
      </c>
    </row>
    <row r="750" spans="1:17" ht="14.4" customHeight="1" x14ac:dyDescent="0.3">
      <c r="A750" s="660" t="s">
        <v>5596</v>
      </c>
      <c r="B750" s="661" t="s">
        <v>5408</v>
      </c>
      <c r="C750" s="661" t="s">
        <v>5328</v>
      </c>
      <c r="D750" s="661" t="s">
        <v>5471</v>
      </c>
      <c r="E750" s="661" t="s">
        <v>5472</v>
      </c>
      <c r="F750" s="664">
        <v>1</v>
      </c>
      <c r="G750" s="664">
        <v>253</v>
      </c>
      <c r="H750" s="664">
        <v>1</v>
      </c>
      <c r="I750" s="664">
        <v>253</v>
      </c>
      <c r="J750" s="664">
        <v>10</v>
      </c>
      <c r="K750" s="664">
        <v>2530</v>
      </c>
      <c r="L750" s="664">
        <v>10</v>
      </c>
      <c r="M750" s="664">
        <v>253</v>
      </c>
      <c r="N750" s="664">
        <v>7</v>
      </c>
      <c r="O750" s="664">
        <v>1771</v>
      </c>
      <c r="P750" s="677">
        <v>7</v>
      </c>
      <c r="Q750" s="665">
        <v>253</v>
      </c>
    </row>
    <row r="751" spans="1:17" ht="14.4" customHeight="1" x14ac:dyDescent="0.3">
      <c r="A751" s="660" t="s">
        <v>5596</v>
      </c>
      <c r="B751" s="661" t="s">
        <v>5408</v>
      </c>
      <c r="C751" s="661" t="s">
        <v>5328</v>
      </c>
      <c r="D751" s="661" t="s">
        <v>5475</v>
      </c>
      <c r="E751" s="661" t="s">
        <v>5476</v>
      </c>
      <c r="F751" s="664">
        <v>1</v>
      </c>
      <c r="G751" s="664">
        <v>189</v>
      </c>
      <c r="H751" s="664">
        <v>1</v>
      </c>
      <c r="I751" s="664">
        <v>189</v>
      </c>
      <c r="J751" s="664"/>
      <c r="K751" s="664"/>
      <c r="L751" s="664"/>
      <c r="M751" s="664"/>
      <c r="N751" s="664"/>
      <c r="O751" s="664"/>
      <c r="P751" s="677"/>
      <c r="Q751" s="665"/>
    </row>
    <row r="752" spans="1:17" ht="14.4" customHeight="1" x14ac:dyDescent="0.3">
      <c r="A752" s="660" t="s">
        <v>5596</v>
      </c>
      <c r="B752" s="661" t="s">
        <v>5408</v>
      </c>
      <c r="C752" s="661" t="s">
        <v>5328</v>
      </c>
      <c r="D752" s="661" t="s">
        <v>5479</v>
      </c>
      <c r="E752" s="661" t="s">
        <v>5480</v>
      </c>
      <c r="F752" s="664">
        <v>21</v>
      </c>
      <c r="G752" s="664">
        <v>4536</v>
      </c>
      <c r="H752" s="664">
        <v>1</v>
      </c>
      <c r="I752" s="664">
        <v>216</v>
      </c>
      <c r="J752" s="664">
        <v>20</v>
      </c>
      <c r="K752" s="664">
        <v>4320</v>
      </c>
      <c r="L752" s="664">
        <v>0.95238095238095233</v>
      </c>
      <c r="M752" s="664">
        <v>216</v>
      </c>
      <c r="N752" s="664">
        <v>28</v>
      </c>
      <c r="O752" s="664">
        <v>6048</v>
      </c>
      <c r="P752" s="677">
        <v>1.3333333333333333</v>
      </c>
      <c r="Q752" s="665">
        <v>216</v>
      </c>
    </row>
    <row r="753" spans="1:17" ht="14.4" customHeight="1" x14ac:dyDescent="0.3">
      <c r="A753" s="660" t="s">
        <v>5596</v>
      </c>
      <c r="B753" s="661" t="s">
        <v>5408</v>
      </c>
      <c r="C753" s="661" t="s">
        <v>5328</v>
      </c>
      <c r="D753" s="661" t="s">
        <v>5483</v>
      </c>
      <c r="E753" s="661" t="s">
        <v>5484</v>
      </c>
      <c r="F753" s="664">
        <v>1</v>
      </c>
      <c r="G753" s="664">
        <v>590</v>
      </c>
      <c r="H753" s="664">
        <v>1</v>
      </c>
      <c r="I753" s="664">
        <v>590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5596</v>
      </c>
      <c r="B754" s="661" t="s">
        <v>5408</v>
      </c>
      <c r="C754" s="661" t="s">
        <v>5328</v>
      </c>
      <c r="D754" s="661" t="s">
        <v>5497</v>
      </c>
      <c r="E754" s="661" t="s">
        <v>5498</v>
      </c>
      <c r="F754" s="664">
        <v>1</v>
      </c>
      <c r="G754" s="664">
        <v>751</v>
      </c>
      <c r="H754" s="664">
        <v>1</v>
      </c>
      <c r="I754" s="664">
        <v>751</v>
      </c>
      <c r="J754" s="664"/>
      <c r="K754" s="664"/>
      <c r="L754" s="664"/>
      <c r="M754" s="664"/>
      <c r="N754" s="664"/>
      <c r="O754" s="664"/>
      <c r="P754" s="677"/>
      <c r="Q754" s="665"/>
    </row>
    <row r="755" spans="1:17" ht="14.4" customHeight="1" x14ac:dyDescent="0.3">
      <c r="A755" s="660" t="s">
        <v>5596</v>
      </c>
      <c r="B755" s="661" t="s">
        <v>5408</v>
      </c>
      <c r="C755" s="661" t="s">
        <v>5328</v>
      </c>
      <c r="D755" s="661" t="s">
        <v>5503</v>
      </c>
      <c r="E755" s="661" t="s">
        <v>5504</v>
      </c>
      <c r="F755" s="664"/>
      <c r="G755" s="664"/>
      <c r="H755" s="664"/>
      <c r="I755" s="664"/>
      <c r="J755" s="664">
        <v>1</v>
      </c>
      <c r="K755" s="664">
        <v>229</v>
      </c>
      <c r="L755" s="664"/>
      <c r="M755" s="664">
        <v>229</v>
      </c>
      <c r="N755" s="664">
        <v>1</v>
      </c>
      <c r="O755" s="664">
        <v>230</v>
      </c>
      <c r="P755" s="677"/>
      <c r="Q755" s="665">
        <v>230</v>
      </c>
    </row>
    <row r="756" spans="1:17" ht="14.4" customHeight="1" x14ac:dyDescent="0.3">
      <c r="A756" s="660" t="s">
        <v>5596</v>
      </c>
      <c r="B756" s="661" t="s">
        <v>5408</v>
      </c>
      <c r="C756" s="661" t="s">
        <v>5328</v>
      </c>
      <c r="D756" s="661" t="s">
        <v>5505</v>
      </c>
      <c r="E756" s="661" t="s">
        <v>5506</v>
      </c>
      <c r="F756" s="664"/>
      <c r="G756" s="664"/>
      <c r="H756" s="664"/>
      <c r="I756" s="664"/>
      <c r="J756" s="664">
        <v>5</v>
      </c>
      <c r="K756" s="664">
        <v>2030</v>
      </c>
      <c r="L756" s="664"/>
      <c r="M756" s="664">
        <v>406</v>
      </c>
      <c r="N756" s="664"/>
      <c r="O756" s="664"/>
      <c r="P756" s="677"/>
      <c r="Q756" s="665"/>
    </row>
    <row r="757" spans="1:17" ht="14.4" customHeight="1" x14ac:dyDescent="0.3">
      <c r="A757" s="660" t="s">
        <v>5596</v>
      </c>
      <c r="B757" s="661" t="s">
        <v>5408</v>
      </c>
      <c r="C757" s="661" t="s">
        <v>5328</v>
      </c>
      <c r="D757" s="661" t="s">
        <v>5507</v>
      </c>
      <c r="E757" s="661" t="s">
        <v>5508</v>
      </c>
      <c r="F757" s="664"/>
      <c r="G757" s="664"/>
      <c r="H757" s="664"/>
      <c r="I757" s="664"/>
      <c r="J757" s="664">
        <v>1</v>
      </c>
      <c r="K757" s="664">
        <v>650</v>
      </c>
      <c r="L757" s="664"/>
      <c r="M757" s="664">
        <v>650</v>
      </c>
      <c r="N757" s="664"/>
      <c r="O757" s="664"/>
      <c r="P757" s="677"/>
      <c r="Q757" s="665"/>
    </row>
    <row r="758" spans="1:17" ht="14.4" customHeight="1" x14ac:dyDescent="0.3">
      <c r="A758" s="660" t="s">
        <v>5596</v>
      </c>
      <c r="B758" s="661" t="s">
        <v>5408</v>
      </c>
      <c r="C758" s="661" t="s">
        <v>5328</v>
      </c>
      <c r="D758" s="661" t="s">
        <v>5509</v>
      </c>
      <c r="E758" s="661" t="s">
        <v>5510</v>
      </c>
      <c r="F758" s="664"/>
      <c r="G758" s="664"/>
      <c r="H758" s="664"/>
      <c r="I758" s="664"/>
      <c r="J758" s="664">
        <v>5</v>
      </c>
      <c r="K758" s="664">
        <v>2930</v>
      </c>
      <c r="L758" s="664"/>
      <c r="M758" s="664">
        <v>586</v>
      </c>
      <c r="N758" s="664"/>
      <c r="O758" s="664"/>
      <c r="P758" s="677"/>
      <c r="Q758" s="665"/>
    </row>
    <row r="759" spans="1:17" ht="14.4" customHeight="1" x14ac:dyDescent="0.3">
      <c r="A759" s="660" t="s">
        <v>566</v>
      </c>
      <c r="B759" s="661" t="s">
        <v>5597</v>
      </c>
      <c r="C759" s="661" t="s">
        <v>5200</v>
      </c>
      <c r="D759" s="661" t="s">
        <v>5225</v>
      </c>
      <c r="E759" s="661" t="s">
        <v>5226</v>
      </c>
      <c r="F759" s="664">
        <v>0</v>
      </c>
      <c r="G759" s="664">
        <v>0</v>
      </c>
      <c r="H759" s="664"/>
      <c r="I759" s="664"/>
      <c r="J759" s="664"/>
      <c r="K759" s="664"/>
      <c r="L759" s="664"/>
      <c r="M759" s="664"/>
      <c r="N759" s="664"/>
      <c r="O759" s="664"/>
      <c r="P759" s="677"/>
      <c r="Q759" s="665"/>
    </row>
    <row r="760" spans="1:17" ht="14.4" customHeight="1" x14ac:dyDescent="0.3">
      <c r="A760" s="660" t="s">
        <v>566</v>
      </c>
      <c r="B760" s="661" t="s">
        <v>5199</v>
      </c>
      <c r="C760" s="661" t="s">
        <v>5200</v>
      </c>
      <c r="D760" s="661" t="s">
        <v>5235</v>
      </c>
      <c r="E760" s="661" t="s">
        <v>5233</v>
      </c>
      <c r="F760" s="664">
        <v>0</v>
      </c>
      <c r="G760" s="664">
        <v>0</v>
      </c>
      <c r="H760" s="664"/>
      <c r="I760" s="664"/>
      <c r="J760" s="664">
        <v>0</v>
      </c>
      <c r="K760" s="664">
        <v>0</v>
      </c>
      <c r="L760" s="664"/>
      <c r="M760" s="664"/>
      <c r="N760" s="664"/>
      <c r="O760" s="664"/>
      <c r="P760" s="677"/>
      <c r="Q760" s="665"/>
    </row>
    <row r="761" spans="1:17" ht="14.4" customHeight="1" x14ac:dyDescent="0.3">
      <c r="A761" s="660" t="s">
        <v>566</v>
      </c>
      <c r="B761" s="661" t="s">
        <v>5199</v>
      </c>
      <c r="C761" s="661" t="s">
        <v>5200</v>
      </c>
      <c r="D761" s="661" t="s">
        <v>5286</v>
      </c>
      <c r="E761" s="661" t="s">
        <v>1326</v>
      </c>
      <c r="F761" s="664"/>
      <c r="G761" s="664"/>
      <c r="H761" s="664"/>
      <c r="I761" s="664"/>
      <c r="J761" s="664"/>
      <c r="K761" s="664"/>
      <c r="L761" s="664"/>
      <c r="M761" s="664"/>
      <c r="N761" s="664">
        <v>0.2</v>
      </c>
      <c r="O761" s="664">
        <v>1703.24</v>
      </c>
      <c r="P761" s="677"/>
      <c r="Q761" s="665">
        <v>8516.1999999999989</v>
      </c>
    </row>
    <row r="762" spans="1:17" ht="14.4" customHeight="1" x14ac:dyDescent="0.3">
      <c r="A762" s="660" t="s">
        <v>566</v>
      </c>
      <c r="B762" s="661" t="s">
        <v>5199</v>
      </c>
      <c r="C762" s="661" t="s">
        <v>5200</v>
      </c>
      <c r="D762" s="661" t="s">
        <v>5296</v>
      </c>
      <c r="E762" s="661" t="s">
        <v>5297</v>
      </c>
      <c r="F762" s="664"/>
      <c r="G762" s="664"/>
      <c r="H762" s="664"/>
      <c r="I762" s="664"/>
      <c r="J762" s="664"/>
      <c r="K762" s="664"/>
      <c r="L762" s="664"/>
      <c r="M762" s="664"/>
      <c r="N762" s="664">
        <v>0</v>
      </c>
      <c r="O762" s="664">
        <v>0</v>
      </c>
      <c r="P762" s="677"/>
      <c r="Q762" s="665"/>
    </row>
    <row r="763" spans="1:17" ht="14.4" customHeight="1" x14ac:dyDescent="0.3">
      <c r="A763" s="660" t="s">
        <v>566</v>
      </c>
      <c r="B763" s="661" t="s">
        <v>5199</v>
      </c>
      <c r="C763" s="661" t="s">
        <v>5200</v>
      </c>
      <c r="D763" s="661" t="s">
        <v>5296</v>
      </c>
      <c r="E763" s="661" t="s">
        <v>1855</v>
      </c>
      <c r="F763" s="664"/>
      <c r="G763" s="664"/>
      <c r="H763" s="664"/>
      <c r="I763" s="664"/>
      <c r="J763" s="664"/>
      <c r="K763" s="664"/>
      <c r="L763" s="664"/>
      <c r="M763" s="664"/>
      <c r="N763" s="664">
        <v>0.88</v>
      </c>
      <c r="O763" s="664">
        <v>32452.51</v>
      </c>
      <c r="P763" s="677"/>
      <c r="Q763" s="665">
        <v>36877.852272727272</v>
      </c>
    </row>
    <row r="764" spans="1:17" ht="14.4" customHeight="1" x14ac:dyDescent="0.3">
      <c r="A764" s="660" t="s">
        <v>566</v>
      </c>
      <c r="B764" s="661" t="s">
        <v>5199</v>
      </c>
      <c r="C764" s="661" t="s">
        <v>5200</v>
      </c>
      <c r="D764" s="661" t="s">
        <v>5307</v>
      </c>
      <c r="E764" s="661" t="s">
        <v>5297</v>
      </c>
      <c r="F764" s="664"/>
      <c r="G764" s="664"/>
      <c r="H764" s="664"/>
      <c r="I764" s="664"/>
      <c r="J764" s="664"/>
      <c r="K764" s="664"/>
      <c r="L764" s="664"/>
      <c r="M764" s="664"/>
      <c r="N764" s="664">
        <v>0</v>
      </c>
      <c r="O764" s="664">
        <v>0</v>
      </c>
      <c r="P764" s="677"/>
      <c r="Q764" s="665"/>
    </row>
    <row r="765" spans="1:17" ht="14.4" customHeight="1" x14ac:dyDescent="0.3">
      <c r="A765" s="660" t="s">
        <v>566</v>
      </c>
      <c r="B765" s="661" t="s">
        <v>5199</v>
      </c>
      <c r="C765" s="661" t="s">
        <v>5200</v>
      </c>
      <c r="D765" s="661" t="s">
        <v>5307</v>
      </c>
      <c r="E765" s="661" t="s">
        <v>1855</v>
      </c>
      <c r="F765" s="664"/>
      <c r="G765" s="664"/>
      <c r="H765" s="664"/>
      <c r="I765" s="664"/>
      <c r="J765" s="664"/>
      <c r="K765" s="664"/>
      <c r="L765" s="664"/>
      <c r="M765" s="664"/>
      <c r="N765" s="664">
        <v>0.05</v>
      </c>
      <c r="O765" s="664">
        <v>1843.89</v>
      </c>
      <c r="P765" s="677"/>
      <c r="Q765" s="665">
        <v>36877.800000000003</v>
      </c>
    </row>
    <row r="766" spans="1:17" ht="14.4" customHeight="1" x14ac:dyDescent="0.3">
      <c r="A766" s="660" t="s">
        <v>566</v>
      </c>
      <c r="B766" s="661" t="s">
        <v>5199</v>
      </c>
      <c r="C766" s="661" t="s">
        <v>5308</v>
      </c>
      <c r="D766" s="661" t="s">
        <v>5309</v>
      </c>
      <c r="E766" s="661" t="s">
        <v>5310</v>
      </c>
      <c r="F766" s="664">
        <v>2</v>
      </c>
      <c r="G766" s="664">
        <v>3611</v>
      </c>
      <c r="H766" s="664">
        <v>1</v>
      </c>
      <c r="I766" s="664">
        <v>1805.5</v>
      </c>
      <c r="J766" s="664"/>
      <c r="K766" s="664"/>
      <c r="L766" s="664"/>
      <c r="M766" s="664"/>
      <c r="N766" s="664">
        <v>3</v>
      </c>
      <c r="O766" s="664">
        <v>5596.74</v>
      </c>
      <c r="P766" s="677">
        <v>1.5499141512046524</v>
      </c>
      <c r="Q766" s="665">
        <v>1865.58</v>
      </c>
    </row>
    <row r="767" spans="1:17" ht="14.4" customHeight="1" x14ac:dyDescent="0.3">
      <c r="A767" s="660" t="s">
        <v>566</v>
      </c>
      <c r="B767" s="661" t="s">
        <v>5199</v>
      </c>
      <c r="C767" s="661" t="s">
        <v>5308</v>
      </c>
      <c r="D767" s="661" t="s">
        <v>5313</v>
      </c>
      <c r="E767" s="661" t="s">
        <v>5314</v>
      </c>
      <c r="F767" s="664">
        <v>2</v>
      </c>
      <c r="G767" s="664">
        <v>15608.42</v>
      </c>
      <c r="H767" s="664">
        <v>1</v>
      </c>
      <c r="I767" s="664">
        <v>7804.21</v>
      </c>
      <c r="J767" s="664"/>
      <c r="K767" s="664"/>
      <c r="L767" s="664"/>
      <c r="M767" s="664"/>
      <c r="N767" s="664">
        <v>2</v>
      </c>
      <c r="O767" s="664">
        <v>16383.26</v>
      </c>
      <c r="P767" s="677">
        <v>1.0496424365823063</v>
      </c>
      <c r="Q767" s="665">
        <v>8191.63</v>
      </c>
    </row>
    <row r="768" spans="1:17" ht="14.4" customHeight="1" x14ac:dyDescent="0.3">
      <c r="A768" s="660" t="s">
        <v>566</v>
      </c>
      <c r="B768" s="661" t="s">
        <v>5199</v>
      </c>
      <c r="C768" s="661" t="s">
        <v>5308</v>
      </c>
      <c r="D768" s="661" t="s">
        <v>5319</v>
      </c>
      <c r="E768" s="661" t="s">
        <v>5320</v>
      </c>
      <c r="F768" s="664"/>
      <c r="G768" s="664"/>
      <c r="H768" s="664"/>
      <c r="I768" s="664"/>
      <c r="J768" s="664"/>
      <c r="K768" s="664"/>
      <c r="L768" s="664"/>
      <c r="M768" s="664"/>
      <c r="N768" s="664">
        <v>4</v>
      </c>
      <c r="O768" s="664">
        <v>954.72</v>
      </c>
      <c r="P768" s="677"/>
      <c r="Q768" s="665">
        <v>238.68</v>
      </c>
    </row>
    <row r="769" spans="1:17" ht="14.4" customHeight="1" x14ac:dyDescent="0.3">
      <c r="A769" s="660" t="s">
        <v>566</v>
      </c>
      <c r="B769" s="661" t="s">
        <v>5199</v>
      </c>
      <c r="C769" s="661" t="s">
        <v>5321</v>
      </c>
      <c r="D769" s="661" t="s">
        <v>5322</v>
      </c>
      <c r="E769" s="661" t="s">
        <v>5323</v>
      </c>
      <c r="F769" s="664"/>
      <c r="G769" s="664"/>
      <c r="H769" s="664"/>
      <c r="I769" s="664"/>
      <c r="J769" s="664"/>
      <c r="K769" s="664"/>
      <c r="L769" s="664"/>
      <c r="M769" s="664"/>
      <c r="N769" s="664">
        <v>2</v>
      </c>
      <c r="O769" s="664">
        <v>1130.2</v>
      </c>
      <c r="P769" s="677"/>
      <c r="Q769" s="665">
        <v>565.1</v>
      </c>
    </row>
    <row r="770" spans="1:17" ht="14.4" customHeight="1" x14ac:dyDescent="0.3">
      <c r="A770" s="660" t="s">
        <v>566</v>
      </c>
      <c r="B770" s="661" t="s">
        <v>5199</v>
      </c>
      <c r="C770" s="661" t="s">
        <v>5321</v>
      </c>
      <c r="D770" s="661" t="s">
        <v>5324</v>
      </c>
      <c r="E770" s="661" t="s">
        <v>5325</v>
      </c>
      <c r="F770" s="664"/>
      <c r="G770" s="664"/>
      <c r="H770" s="664"/>
      <c r="I770" s="664"/>
      <c r="J770" s="664"/>
      <c r="K770" s="664"/>
      <c r="L770" s="664"/>
      <c r="M770" s="664"/>
      <c r="N770" s="664">
        <v>2</v>
      </c>
      <c r="O770" s="664">
        <v>2098</v>
      </c>
      <c r="P770" s="677"/>
      <c r="Q770" s="665">
        <v>1049</v>
      </c>
    </row>
    <row r="771" spans="1:17" ht="14.4" customHeight="1" x14ac:dyDescent="0.3">
      <c r="A771" s="660" t="s">
        <v>566</v>
      </c>
      <c r="B771" s="661" t="s">
        <v>5199</v>
      </c>
      <c r="C771" s="661" t="s">
        <v>5328</v>
      </c>
      <c r="D771" s="661" t="s">
        <v>5331</v>
      </c>
      <c r="E771" s="661" t="s">
        <v>5332</v>
      </c>
      <c r="F771" s="664">
        <v>1</v>
      </c>
      <c r="G771" s="664">
        <v>185</v>
      </c>
      <c r="H771" s="664">
        <v>1</v>
      </c>
      <c r="I771" s="664">
        <v>185</v>
      </c>
      <c r="J771" s="664"/>
      <c r="K771" s="664"/>
      <c r="L771" s="664"/>
      <c r="M771" s="664"/>
      <c r="N771" s="664">
        <v>4</v>
      </c>
      <c r="O771" s="664">
        <v>756</v>
      </c>
      <c r="P771" s="677">
        <v>4.0864864864864865</v>
      </c>
      <c r="Q771" s="665">
        <v>189</v>
      </c>
    </row>
    <row r="772" spans="1:17" ht="14.4" customHeight="1" x14ac:dyDescent="0.3">
      <c r="A772" s="660" t="s">
        <v>566</v>
      </c>
      <c r="B772" s="661" t="s">
        <v>5199</v>
      </c>
      <c r="C772" s="661" t="s">
        <v>5328</v>
      </c>
      <c r="D772" s="661" t="s">
        <v>5333</v>
      </c>
      <c r="E772" s="661" t="s">
        <v>5334</v>
      </c>
      <c r="F772" s="664">
        <v>109</v>
      </c>
      <c r="G772" s="664">
        <v>3706</v>
      </c>
      <c r="H772" s="664">
        <v>1</v>
      </c>
      <c r="I772" s="664">
        <v>34</v>
      </c>
      <c r="J772" s="664">
        <v>113</v>
      </c>
      <c r="K772" s="664">
        <v>3842</v>
      </c>
      <c r="L772" s="664">
        <v>1.036697247706422</v>
      </c>
      <c r="M772" s="664">
        <v>34</v>
      </c>
      <c r="N772" s="664">
        <v>102</v>
      </c>
      <c r="O772" s="664">
        <v>3570</v>
      </c>
      <c r="P772" s="677">
        <v>0.96330275229357798</v>
      </c>
      <c r="Q772" s="665">
        <v>35</v>
      </c>
    </row>
    <row r="773" spans="1:17" ht="14.4" customHeight="1" x14ac:dyDescent="0.3">
      <c r="A773" s="660" t="s">
        <v>566</v>
      </c>
      <c r="B773" s="661" t="s">
        <v>5199</v>
      </c>
      <c r="C773" s="661" t="s">
        <v>5328</v>
      </c>
      <c r="D773" s="661" t="s">
        <v>5337</v>
      </c>
      <c r="E773" s="661" t="s">
        <v>5338</v>
      </c>
      <c r="F773" s="664"/>
      <c r="G773" s="664"/>
      <c r="H773" s="664"/>
      <c r="I773" s="664"/>
      <c r="J773" s="664"/>
      <c r="K773" s="664"/>
      <c r="L773" s="664"/>
      <c r="M773" s="664"/>
      <c r="N773" s="664">
        <v>2</v>
      </c>
      <c r="O773" s="664">
        <v>330</v>
      </c>
      <c r="P773" s="677"/>
      <c r="Q773" s="665">
        <v>165</v>
      </c>
    </row>
    <row r="774" spans="1:17" ht="14.4" customHeight="1" x14ac:dyDescent="0.3">
      <c r="A774" s="660" t="s">
        <v>566</v>
      </c>
      <c r="B774" s="661" t="s">
        <v>5199</v>
      </c>
      <c r="C774" s="661" t="s">
        <v>5328</v>
      </c>
      <c r="D774" s="661" t="s">
        <v>5339</v>
      </c>
      <c r="E774" s="661" t="s">
        <v>5340</v>
      </c>
      <c r="F774" s="664"/>
      <c r="G774" s="664"/>
      <c r="H774" s="664"/>
      <c r="I774" s="664"/>
      <c r="J774" s="664"/>
      <c r="K774" s="664"/>
      <c r="L774" s="664"/>
      <c r="M774" s="664"/>
      <c r="N774" s="664">
        <v>2</v>
      </c>
      <c r="O774" s="664">
        <v>94</v>
      </c>
      <c r="P774" s="677"/>
      <c r="Q774" s="665">
        <v>47</v>
      </c>
    </row>
    <row r="775" spans="1:17" ht="14.4" customHeight="1" x14ac:dyDescent="0.3">
      <c r="A775" s="660" t="s">
        <v>566</v>
      </c>
      <c r="B775" s="661" t="s">
        <v>5199</v>
      </c>
      <c r="C775" s="661" t="s">
        <v>5328</v>
      </c>
      <c r="D775" s="661" t="s">
        <v>5345</v>
      </c>
      <c r="E775" s="661" t="s">
        <v>5346</v>
      </c>
      <c r="F775" s="664"/>
      <c r="G775" s="664"/>
      <c r="H775" s="664"/>
      <c r="I775" s="664"/>
      <c r="J775" s="664"/>
      <c r="K775" s="664"/>
      <c r="L775" s="664"/>
      <c r="M775" s="664"/>
      <c r="N775" s="664">
        <v>4</v>
      </c>
      <c r="O775" s="664">
        <v>0</v>
      </c>
      <c r="P775" s="677"/>
      <c r="Q775" s="665">
        <v>0</v>
      </c>
    </row>
    <row r="776" spans="1:17" ht="14.4" customHeight="1" x14ac:dyDescent="0.3">
      <c r="A776" s="660" t="s">
        <v>566</v>
      </c>
      <c r="B776" s="661" t="s">
        <v>5199</v>
      </c>
      <c r="C776" s="661" t="s">
        <v>5328</v>
      </c>
      <c r="D776" s="661" t="s">
        <v>5351</v>
      </c>
      <c r="E776" s="661" t="s">
        <v>5352</v>
      </c>
      <c r="F776" s="664">
        <v>1</v>
      </c>
      <c r="G776" s="664">
        <v>0</v>
      </c>
      <c r="H776" s="664"/>
      <c r="I776" s="664">
        <v>0</v>
      </c>
      <c r="J776" s="664">
        <v>2</v>
      </c>
      <c r="K776" s="664">
        <v>0</v>
      </c>
      <c r="L776" s="664"/>
      <c r="M776" s="664">
        <v>0</v>
      </c>
      <c r="N776" s="664">
        <v>6</v>
      </c>
      <c r="O776" s="664">
        <v>0</v>
      </c>
      <c r="P776" s="677"/>
      <c r="Q776" s="665">
        <v>0</v>
      </c>
    </row>
    <row r="777" spans="1:17" ht="14.4" customHeight="1" x14ac:dyDescent="0.3">
      <c r="A777" s="660" t="s">
        <v>566</v>
      </c>
      <c r="B777" s="661" t="s">
        <v>5199</v>
      </c>
      <c r="C777" s="661" t="s">
        <v>5328</v>
      </c>
      <c r="D777" s="661" t="s">
        <v>5355</v>
      </c>
      <c r="E777" s="661" t="s">
        <v>5356</v>
      </c>
      <c r="F777" s="664"/>
      <c r="G777" s="664"/>
      <c r="H777" s="664"/>
      <c r="I777" s="664"/>
      <c r="J777" s="664"/>
      <c r="K777" s="664"/>
      <c r="L777" s="664"/>
      <c r="M777" s="664"/>
      <c r="N777" s="664">
        <v>2</v>
      </c>
      <c r="O777" s="664">
        <v>164</v>
      </c>
      <c r="P777" s="677"/>
      <c r="Q777" s="665">
        <v>82</v>
      </c>
    </row>
    <row r="778" spans="1:17" ht="14.4" customHeight="1" x14ac:dyDescent="0.3">
      <c r="A778" s="660" t="s">
        <v>566</v>
      </c>
      <c r="B778" s="661" t="s">
        <v>5199</v>
      </c>
      <c r="C778" s="661" t="s">
        <v>5328</v>
      </c>
      <c r="D778" s="661" t="s">
        <v>5363</v>
      </c>
      <c r="E778" s="661" t="s">
        <v>5364</v>
      </c>
      <c r="F778" s="664"/>
      <c r="G778" s="664"/>
      <c r="H778" s="664"/>
      <c r="I778" s="664"/>
      <c r="J778" s="664"/>
      <c r="K778" s="664"/>
      <c r="L778" s="664"/>
      <c r="M778" s="664"/>
      <c r="N778" s="664">
        <v>2</v>
      </c>
      <c r="O778" s="664">
        <v>662</v>
      </c>
      <c r="P778" s="677"/>
      <c r="Q778" s="665">
        <v>331</v>
      </c>
    </row>
    <row r="779" spans="1:17" ht="14.4" customHeight="1" x14ac:dyDescent="0.3">
      <c r="A779" s="660" t="s">
        <v>566</v>
      </c>
      <c r="B779" s="661" t="s">
        <v>5199</v>
      </c>
      <c r="C779" s="661" t="s">
        <v>5328</v>
      </c>
      <c r="D779" s="661" t="s">
        <v>5369</v>
      </c>
      <c r="E779" s="661" t="s">
        <v>5370</v>
      </c>
      <c r="F779" s="664"/>
      <c r="G779" s="664"/>
      <c r="H779" s="664"/>
      <c r="I779" s="664"/>
      <c r="J779" s="664"/>
      <c r="K779" s="664"/>
      <c r="L779" s="664"/>
      <c r="M779" s="664"/>
      <c r="N779" s="664">
        <v>2</v>
      </c>
      <c r="O779" s="664">
        <v>886</v>
      </c>
      <c r="P779" s="677"/>
      <c r="Q779" s="665">
        <v>443</v>
      </c>
    </row>
    <row r="780" spans="1:17" ht="14.4" customHeight="1" x14ac:dyDescent="0.3">
      <c r="A780" s="660" t="s">
        <v>566</v>
      </c>
      <c r="B780" s="661" t="s">
        <v>5199</v>
      </c>
      <c r="C780" s="661" t="s">
        <v>5328</v>
      </c>
      <c r="D780" s="661" t="s">
        <v>5377</v>
      </c>
      <c r="E780" s="661" t="s">
        <v>5378</v>
      </c>
      <c r="F780" s="664">
        <v>4</v>
      </c>
      <c r="G780" s="664">
        <v>652</v>
      </c>
      <c r="H780" s="664">
        <v>1</v>
      </c>
      <c r="I780" s="664">
        <v>163</v>
      </c>
      <c r="J780" s="664">
        <v>3</v>
      </c>
      <c r="K780" s="664">
        <v>489</v>
      </c>
      <c r="L780" s="664">
        <v>0.75</v>
      </c>
      <c r="M780" s="664">
        <v>163</v>
      </c>
      <c r="N780" s="664">
        <v>4</v>
      </c>
      <c r="O780" s="664">
        <v>660</v>
      </c>
      <c r="P780" s="677">
        <v>1.0122699386503067</v>
      </c>
      <c r="Q780" s="665">
        <v>165</v>
      </c>
    </row>
    <row r="781" spans="1:17" ht="14.4" customHeight="1" x14ac:dyDescent="0.3">
      <c r="A781" s="660" t="s">
        <v>566</v>
      </c>
      <c r="B781" s="661" t="s">
        <v>5199</v>
      </c>
      <c r="C781" s="661" t="s">
        <v>5328</v>
      </c>
      <c r="D781" s="661" t="s">
        <v>5379</v>
      </c>
      <c r="E781" s="661" t="s">
        <v>5380</v>
      </c>
      <c r="F781" s="664">
        <v>1</v>
      </c>
      <c r="G781" s="664">
        <v>645</v>
      </c>
      <c r="H781" s="664">
        <v>1</v>
      </c>
      <c r="I781" s="664">
        <v>645</v>
      </c>
      <c r="J781" s="664"/>
      <c r="K781" s="664"/>
      <c r="L781" s="664"/>
      <c r="M781" s="664"/>
      <c r="N781" s="664">
        <v>2</v>
      </c>
      <c r="O781" s="664">
        <v>1306</v>
      </c>
      <c r="P781" s="677">
        <v>2.0248062015503878</v>
      </c>
      <c r="Q781" s="665">
        <v>653</v>
      </c>
    </row>
    <row r="782" spans="1:17" ht="14.4" customHeight="1" x14ac:dyDescent="0.3">
      <c r="A782" s="660" t="s">
        <v>566</v>
      </c>
      <c r="B782" s="661" t="s">
        <v>5598</v>
      </c>
      <c r="C782" s="661" t="s">
        <v>5200</v>
      </c>
      <c r="D782" s="661" t="s">
        <v>5201</v>
      </c>
      <c r="E782" s="661" t="s">
        <v>2416</v>
      </c>
      <c r="F782" s="664"/>
      <c r="G782" s="664"/>
      <c r="H782" s="664"/>
      <c r="I782" s="664"/>
      <c r="J782" s="664"/>
      <c r="K782" s="664"/>
      <c r="L782" s="664"/>
      <c r="M782" s="664"/>
      <c r="N782" s="664">
        <v>4</v>
      </c>
      <c r="O782" s="664">
        <v>12449.24</v>
      </c>
      <c r="P782" s="677"/>
      <c r="Q782" s="665">
        <v>3112.31</v>
      </c>
    </row>
    <row r="783" spans="1:17" ht="14.4" customHeight="1" x14ac:dyDescent="0.3">
      <c r="A783" s="660" t="s">
        <v>566</v>
      </c>
      <c r="B783" s="661" t="s">
        <v>5598</v>
      </c>
      <c r="C783" s="661" t="s">
        <v>5200</v>
      </c>
      <c r="D783" s="661" t="s">
        <v>5599</v>
      </c>
      <c r="E783" s="661" t="s">
        <v>2256</v>
      </c>
      <c r="F783" s="664">
        <v>5.2</v>
      </c>
      <c r="G783" s="664">
        <v>16220.77</v>
      </c>
      <c r="H783" s="664">
        <v>1</v>
      </c>
      <c r="I783" s="664">
        <v>3119.3788461538461</v>
      </c>
      <c r="J783" s="664">
        <v>2</v>
      </c>
      <c r="K783" s="664">
        <v>6238.76</v>
      </c>
      <c r="L783" s="664">
        <v>0.38461552688312578</v>
      </c>
      <c r="M783" s="664">
        <v>3119.38</v>
      </c>
      <c r="N783" s="664"/>
      <c r="O783" s="664"/>
      <c r="P783" s="677"/>
      <c r="Q783" s="665"/>
    </row>
    <row r="784" spans="1:17" ht="14.4" customHeight="1" x14ac:dyDescent="0.3">
      <c r="A784" s="660" t="s">
        <v>566</v>
      </c>
      <c r="B784" s="661" t="s">
        <v>5598</v>
      </c>
      <c r="C784" s="661" t="s">
        <v>5200</v>
      </c>
      <c r="D784" s="661" t="s">
        <v>5600</v>
      </c>
      <c r="E784" s="661" t="s">
        <v>2771</v>
      </c>
      <c r="F784" s="664">
        <v>68.5</v>
      </c>
      <c r="G784" s="664">
        <v>5706.05</v>
      </c>
      <c r="H784" s="664">
        <v>1</v>
      </c>
      <c r="I784" s="664">
        <v>83.3</v>
      </c>
      <c r="J784" s="664">
        <v>24</v>
      </c>
      <c r="K784" s="664">
        <v>1999.2</v>
      </c>
      <c r="L784" s="664">
        <v>0.35036496350364965</v>
      </c>
      <c r="M784" s="664">
        <v>83.3</v>
      </c>
      <c r="N784" s="664">
        <v>142.75</v>
      </c>
      <c r="O784" s="664">
        <v>11488.74</v>
      </c>
      <c r="P784" s="677">
        <v>2.0134313579446377</v>
      </c>
      <c r="Q784" s="665">
        <v>80.481541155866893</v>
      </c>
    </row>
    <row r="785" spans="1:17" ht="14.4" customHeight="1" x14ac:dyDescent="0.3">
      <c r="A785" s="660" t="s">
        <v>566</v>
      </c>
      <c r="B785" s="661" t="s">
        <v>5598</v>
      </c>
      <c r="C785" s="661" t="s">
        <v>5200</v>
      </c>
      <c r="D785" s="661" t="s">
        <v>5601</v>
      </c>
      <c r="E785" s="661" t="s">
        <v>5602</v>
      </c>
      <c r="F785" s="664">
        <v>31</v>
      </c>
      <c r="G785" s="664">
        <v>2570.52</v>
      </c>
      <c r="H785" s="664">
        <v>1</v>
      </c>
      <c r="I785" s="664">
        <v>82.92</v>
      </c>
      <c r="J785" s="664"/>
      <c r="K785" s="664"/>
      <c r="L785" s="664"/>
      <c r="M785" s="664"/>
      <c r="N785" s="664"/>
      <c r="O785" s="664"/>
      <c r="P785" s="677"/>
      <c r="Q785" s="665"/>
    </row>
    <row r="786" spans="1:17" ht="14.4" customHeight="1" x14ac:dyDescent="0.3">
      <c r="A786" s="660" t="s">
        <v>566</v>
      </c>
      <c r="B786" s="661" t="s">
        <v>5598</v>
      </c>
      <c r="C786" s="661" t="s">
        <v>5200</v>
      </c>
      <c r="D786" s="661" t="s">
        <v>5603</v>
      </c>
      <c r="E786" s="661" t="s">
        <v>2777</v>
      </c>
      <c r="F786" s="664">
        <v>2</v>
      </c>
      <c r="G786" s="664">
        <v>2128.64</v>
      </c>
      <c r="H786" s="664">
        <v>1</v>
      </c>
      <c r="I786" s="664">
        <v>1064.32</v>
      </c>
      <c r="J786" s="664">
        <v>35</v>
      </c>
      <c r="K786" s="664">
        <v>37251.199999999997</v>
      </c>
      <c r="L786" s="664">
        <v>17.5</v>
      </c>
      <c r="M786" s="664">
        <v>1064.32</v>
      </c>
      <c r="N786" s="664">
        <v>10</v>
      </c>
      <c r="O786" s="664">
        <v>8697.1999999999989</v>
      </c>
      <c r="P786" s="677">
        <v>4.0858012627781113</v>
      </c>
      <c r="Q786" s="665">
        <v>869.71999999999991</v>
      </c>
    </row>
    <row r="787" spans="1:17" ht="14.4" customHeight="1" x14ac:dyDescent="0.3">
      <c r="A787" s="660" t="s">
        <v>566</v>
      </c>
      <c r="B787" s="661" t="s">
        <v>5598</v>
      </c>
      <c r="C787" s="661" t="s">
        <v>5200</v>
      </c>
      <c r="D787" s="661" t="s">
        <v>5604</v>
      </c>
      <c r="E787" s="661" t="s">
        <v>5605</v>
      </c>
      <c r="F787" s="664"/>
      <c r="G787" s="664"/>
      <c r="H787" s="664"/>
      <c r="I787" s="664"/>
      <c r="J787" s="664">
        <v>3</v>
      </c>
      <c r="K787" s="664">
        <v>15644.46</v>
      </c>
      <c r="L787" s="664"/>
      <c r="M787" s="664">
        <v>5214.82</v>
      </c>
      <c r="N787" s="664"/>
      <c r="O787" s="664"/>
      <c r="P787" s="677"/>
      <c r="Q787" s="665"/>
    </row>
    <row r="788" spans="1:17" ht="14.4" customHeight="1" x14ac:dyDescent="0.3">
      <c r="A788" s="660" t="s">
        <v>566</v>
      </c>
      <c r="B788" s="661" t="s">
        <v>5598</v>
      </c>
      <c r="C788" s="661" t="s">
        <v>5200</v>
      </c>
      <c r="D788" s="661" t="s">
        <v>5606</v>
      </c>
      <c r="E788" s="661" t="s">
        <v>5602</v>
      </c>
      <c r="F788" s="664">
        <v>35</v>
      </c>
      <c r="G788" s="664">
        <v>4827.8999999999996</v>
      </c>
      <c r="H788" s="664">
        <v>1</v>
      </c>
      <c r="I788" s="664">
        <v>137.94</v>
      </c>
      <c r="J788" s="664">
        <v>3</v>
      </c>
      <c r="K788" s="664">
        <v>353.88</v>
      </c>
      <c r="L788" s="664">
        <v>7.3298949853973783E-2</v>
      </c>
      <c r="M788" s="664">
        <v>117.96</v>
      </c>
      <c r="N788" s="664"/>
      <c r="O788" s="664"/>
      <c r="P788" s="677"/>
      <c r="Q788" s="665"/>
    </row>
    <row r="789" spans="1:17" ht="14.4" customHeight="1" x14ac:dyDescent="0.3">
      <c r="A789" s="660" t="s">
        <v>566</v>
      </c>
      <c r="B789" s="661" t="s">
        <v>5598</v>
      </c>
      <c r="C789" s="661" t="s">
        <v>5200</v>
      </c>
      <c r="D789" s="661" t="s">
        <v>5202</v>
      </c>
      <c r="E789" s="661" t="s">
        <v>5203</v>
      </c>
      <c r="F789" s="664"/>
      <c r="G789" s="664"/>
      <c r="H789" s="664"/>
      <c r="I789" s="664"/>
      <c r="J789" s="664"/>
      <c r="K789" s="664"/>
      <c r="L789" s="664"/>
      <c r="M789" s="664"/>
      <c r="N789" s="664">
        <v>6.2</v>
      </c>
      <c r="O789" s="664">
        <v>868.19</v>
      </c>
      <c r="P789" s="677"/>
      <c r="Q789" s="665">
        <v>140.03064516129032</v>
      </c>
    </row>
    <row r="790" spans="1:17" ht="14.4" customHeight="1" x14ac:dyDescent="0.3">
      <c r="A790" s="660" t="s">
        <v>566</v>
      </c>
      <c r="B790" s="661" t="s">
        <v>5598</v>
      </c>
      <c r="C790" s="661" t="s">
        <v>5200</v>
      </c>
      <c r="D790" s="661" t="s">
        <v>5204</v>
      </c>
      <c r="E790" s="661" t="s">
        <v>5203</v>
      </c>
      <c r="F790" s="664">
        <v>18</v>
      </c>
      <c r="G790" s="664">
        <v>5035.92</v>
      </c>
      <c r="H790" s="664">
        <v>1</v>
      </c>
      <c r="I790" s="664">
        <v>279.77333333333331</v>
      </c>
      <c r="J790" s="664">
        <v>13</v>
      </c>
      <c r="K790" s="664">
        <v>3642.34</v>
      </c>
      <c r="L790" s="664">
        <v>0.72327201385248374</v>
      </c>
      <c r="M790" s="664">
        <v>280.18</v>
      </c>
      <c r="N790" s="664">
        <v>14</v>
      </c>
      <c r="O790" s="664">
        <v>3864.14</v>
      </c>
      <c r="P790" s="677">
        <v>0.76731560469586491</v>
      </c>
      <c r="Q790" s="665">
        <v>276.01</v>
      </c>
    </row>
    <row r="791" spans="1:17" ht="14.4" customHeight="1" x14ac:dyDescent="0.3">
      <c r="A791" s="660" t="s">
        <v>566</v>
      </c>
      <c r="B791" s="661" t="s">
        <v>5598</v>
      </c>
      <c r="C791" s="661" t="s">
        <v>5200</v>
      </c>
      <c r="D791" s="661" t="s">
        <v>5205</v>
      </c>
      <c r="E791" s="661" t="s">
        <v>1425</v>
      </c>
      <c r="F791" s="664">
        <v>133.5</v>
      </c>
      <c r="G791" s="664">
        <v>34108.949999999997</v>
      </c>
      <c r="H791" s="664">
        <v>1</v>
      </c>
      <c r="I791" s="664">
        <v>255.49775280898874</v>
      </c>
      <c r="J791" s="664">
        <v>150.1</v>
      </c>
      <c r="K791" s="664">
        <v>38359.379999999997</v>
      </c>
      <c r="L791" s="664">
        <v>1.1246133346233174</v>
      </c>
      <c r="M791" s="664">
        <v>255.55882744836774</v>
      </c>
      <c r="N791" s="664">
        <v>65.3</v>
      </c>
      <c r="O791" s="664">
        <v>13164.899999999998</v>
      </c>
      <c r="P791" s="677">
        <v>0.38596614671515833</v>
      </c>
      <c r="Q791" s="665">
        <v>201.60643185298619</v>
      </c>
    </row>
    <row r="792" spans="1:17" ht="14.4" customHeight="1" x14ac:dyDescent="0.3">
      <c r="A792" s="660" t="s">
        <v>566</v>
      </c>
      <c r="B792" s="661" t="s">
        <v>5598</v>
      </c>
      <c r="C792" s="661" t="s">
        <v>5200</v>
      </c>
      <c r="D792" s="661" t="s">
        <v>5607</v>
      </c>
      <c r="E792" s="661" t="s">
        <v>5608</v>
      </c>
      <c r="F792" s="664">
        <v>0.04</v>
      </c>
      <c r="G792" s="664">
        <v>35.74</v>
      </c>
      <c r="H792" s="664">
        <v>1</v>
      </c>
      <c r="I792" s="664">
        <v>893.5</v>
      </c>
      <c r="J792" s="664">
        <v>0.16</v>
      </c>
      <c r="K792" s="664">
        <v>117.68</v>
      </c>
      <c r="L792" s="664">
        <v>3.292669278119754</v>
      </c>
      <c r="M792" s="664">
        <v>735.5</v>
      </c>
      <c r="N792" s="664"/>
      <c r="O792" s="664"/>
      <c r="P792" s="677"/>
      <c r="Q792" s="665"/>
    </row>
    <row r="793" spans="1:17" ht="14.4" customHeight="1" x14ac:dyDescent="0.3">
      <c r="A793" s="660" t="s">
        <v>566</v>
      </c>
      <c r="B793" s="661" t="s">
        <v>5598</v>
      </c>
      <c r="C793" s="661" t="s">
        <v>5200</v>
      </c>
      <c r="D793" s="661" t="s">
        <v>5206</v>
      </c>
      <c r="E793" s="661" t="s">
        <v>1241</v>
      </c>
      <c r="F793" s="664">
        <v>0.2</v>
      </c>
      <c r="G793" s="664">
        <v>175.58</v>
      </c>
      <c r="H793" s="664">
        <v>1</v>
      </c>
      <c r="I793" s="664">
        <v>877.9</v>
      </c>
      <c r="J793" s="664"/>
      <c r="K793" s="664"/>
      <c r="L793" s="664"/>
      <c r="M793" s="664"/>
      <c r="N793" s="664">
        <v>2.8</v>
      </c>
      <c r="O793" s="664">
        <v>2351.29</v>
      </c>
      <c r="P793" s="677">
        <v>13.391559403121084</v>
      </c>
      <c r="Q793" s="665">
        <v>839.74642857142862</v>
      </c>
    </row>
    <row r="794" spans="1:17" ht="14.4" customHeight="1" x14ac:dyDescent="0.3">
      <c r="A794" s="660" t="s">
        <v>566</v>
      </c>
      <c r="B794" s="661" t="s">
        <v>5598</v>
      </c>
      <c r="C794" s="661" t="s">
        <v>5200</v>
      </c>
      <c r="D794" s="661" t="s">
        <v>5609</v>
      </c>
      <c r="E794" s="661" t="s">
        <v>1081</v>
      </c>
      <c r="F794" s="664">
        <v>10.9</v>
      </c>
      <c r="G794" s="664">
        <v>10112.469999999999</v>
      </c>
      <c r="H794" s="664">
        <v>1</v>
      </c>
      <c r="I794" s="664">
        <v>927.74954128440356</v>
      </c>
      <c r="J794" s="664">
        <v>5</v>
      </c>
      <c r="K794" s="664">
        <v>3622</v>
      </c>
      <c r="L794" s="664">
        <v>0.35817164352527131</v>
      </c>
      <c r="M794" s="664">
        <v>724.4</v>
      </c>
      <c r="N794" s="664">
        <v>3.04</v>
      </c>
      <c r="O794" s="664">
        <v>2106.4</v>
      </c>
      <c r="P794" s="677">
        <v>0.20829728048636983</v>
      </c>
      <c r="Q794" s="665">
        <v>692.89473684210532</v>
      </c>
    </row>
    <row r="795" spans="1:17" ht="14.4" customHeight="1" x14ac:dyDescent="0.3">
      <c r="A795" s="660" t="s">
        <v>566</v>
      </c>
      <c r="B795" s="661" t="s">
        <v>5598</v>
      </c>
      <c r="C795" s="661" t="s">
        <v>5200</v>
      </c>
      <c r="D795" s="661" t="s">
        <v>5610</v>
      </c>
      <c r="E795" s="661" t="s">
        <v>1396</v>
      </c>
      <c r="F795" s="664">
        <v>10.8</v>
      </c>
      <c r="G795" s="664">
        <v>7024.75</v>
      </c>
      <c r="H795" s="664">
        <v>1</v>
      </c>
      <c r="I795" s="664">
        <v>650.43981481481478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566</v>
      </c>
      <c r="B796" s="661" t="s">
        <v>5598</v>
      </c>
      <c r="C796" s="661" t="s">
        <v>5200</v>
      </c>
      <c r="D796" s="661" t="s">
        <v>5207</v>
      </c>
      <c r="E796" s="661" t="s">
        <v>5208</v>
      </c>
      <c r="F796" s="664"/>
      <c r="G796" s="664"/>
      <c r="H796" s="664"/>
      <c r="I796" s="664"/>
      <c r="J796" s="664">
        <v>4</v>
      </c>
      <c r="K796" s="664">
        <v>25880.080000000002</v>
      </c>
      <c r="L796" s="664"/>
      <c r="M796" s="664">
        <v>6470.02</v>
      </c>
      <c r="N796" s="664"/>
      <c r="O796" s="664"/>
      <c r="P796" s="677"/>
      <c r="Q796" s="665"/>
    </row>
    <row r="797" spans="1:17" ht="14.4" customHeight="1" x14ac:dyDescent="0.3">
      <c r="A797" s="660" t="s">
        <v>566</v>
      </c>
      <c r="B797" s="661" t="s">
        <v>5598</v>
      </c>
      <c r="C797" s="661" t="s">
        <v>5200</v>
      </c>
      <c r="D797" s="661" t="s">
        <v>5611</v>
      </c>
      <c r="E797" s="661" t="s">
        <v>2452</v>
      </c>
      <c r="F797" s="664"/>
      <c r="G797" s="664"/>
      <c r="H797" s="664"/>
      <c r="I797" s="664"/>
      <c r="J797" s="664"/>
      <c r="K797" s="664"/>
      <c r="L797" s="664"/>
      <c r="M797" s="664"/>
      <c r="N797" s="664">
        <v>0.2</v>
      </c>
      <c r="O797" s="664">
        <v>2402.6799999999998</v>
      </c>
      <c r="P797" s="677"/>
      <c r="Q797" s="665">
        <v>12013.399999999998</v>
      </c>
    </row>
    <row r="798" spans="1:17" ht="14.4" customHeight="1" x14ac:dyDescent="0.3">
      <c r="A798" s="660" t="s">
        <v>566</v>
      </c>
      <c r="B798" s="661" t="s">
        <v>5598</v>
      </c>
      <c r="C798" s="661" t="s">
        <v>5200</v>
      </c>
      <c r="D798" s="661" t="s">
        <v>5211</v>
      </c>
      <c r="E798" s="661" t="s">
        <v>5212</v>
      </c>
      <c r="F798" s="664">
        <v>-7.1054273576010019E-15</v>
      </c>
      <c r="G798" s="664">
        <v>2.9103830456733704E-11</v>
      </c>
      <c r="H798" s="664">
        <v>1</v>
      </c>
      <c r="I798" s="664">
        <v>-4096</v>
      </c>
      <c r="J798" s="664">
        <v>-3.5527136788005009E-15</v>
      </c>
      <c r="K798" s="664">
        <v>0</v>
      </c>
      <c r="L798" s="664">
        <v>0</v>
      </c>
      <c r="M798" s="664">
        <v>0</v>
      </c>
      <c r="N798" s="664">
        <v>0</v>
      </c>
      <c r="O798" s="664">
        <v>-2.9103830456733704E-11</v>
      </c>
      <c r="P798" s="677">
        <v>-1</v>
      </c>
      <c r="Q798" s="665"/>
    </row>
    <row r="799" spans="1:17" ht="14.4" customHeight="1" x14ac:dyDescent="0.3">
      <c r="A799" s="660" t="s">
        <v>566</v>
      </c>
      <c r="B799" s="661" t="s">
        <v>5598</v>
      </c>
      <c r="C799" s="661" t="s">
        <v>5200</v>
      </c>
      <c r="D799" s="661" t="s">
        <v>5211</v>
      </c>
      <c r="E799" s="661" t="s">
        <v>2578</v>
      </c>
      <c r="F799" s="664">
        <v>63.4</v>
      </c>
      <c r="G799" s="664">
        <v>826642.45</v>
      </c>
      <c r="H799" s="664">
        <v>1</v>
      </c>
      <c r="I799" s="664">
        <v>13038.524447949527</v>
      </c>
      <c r="J799" s="664">
        <v>35.299999999999997</v>
      </c>
      <c r="K799" s="664">
        <v>461145.35000000003</v>
      </c>
      <c r="L799" s="664">
        <v>0.5578534588926567</v>
      </c>
      <c r="M799" s="664">
        <v>13063.607648725214</v>
      </c>
      <c r="N799" s="664">
        <v>52.25</v>
      </c>
      <c r="O799" s="664">
        <v>652896.57999999996</v>
      </c>
      <c r="P799" s="677">
        <v>0.78981738719079819</v>
      </c>
      <c r="Q799" s="665">
        <v>12495.628325358852</v>
      </c>
    </row>
    <row r="800" spans="1:17" ht="14.4" customHeight="1" x14ac:dyDescent="0.3">
      <c r="A800" s="660" t="s">
        <v>566</v>
      </c>
      <c r="B800" s="661" t="s">
        <v>5598</v>
      </c>
      <c r="C800" s="661" t="s">
        <v>5200</v>
      </c>
      <c r="D800" s="661" t="s">
        <v>5213</v>
      </c>
      <c r="E800" s="661" t="s">
        <v>5212</v>
      </c>
      <c r="F800" s="664">
        <v>0</v>
      </c>
      <c r="G800" s="664">
        <v>-2.3283064365386963E-10</v>
      </c>
      <c r="H800" s="664">
        <v>1</v>
      </c>
      <c r="I800" s="664"/>
      <c r="J800" s="664">
        <v>3.5527136788005009E-15</v>
      </c>
      <c r="K800" s="664">
        <v>1.7462298274040222E-10</v>
      </c>
      <c r="L800" s="664">
        <v>-0.75</v>
      </c>
      <c r="M800" s="664">
        <v>49152</v>
      </c>
      <c r="N800" s="664">
        <v>0</v>
      </c>
      <c r="O800" s="664">
        <v>0</v>
      </c>
      <c r="P800" s="677">
        <v>0</v>
      </c>
      <c r="Q800" s="665"/>
    </row>
    <row r="801" spans="1:17" ht="14.4" customHeight="1" x14ac:dyDescent="0.3">
      <c r="A801" s="660" t="s">
        <v>566</v>
      </c>
      <c r="B801" s="661" t="s">
        <v>5598</v>
      </c>
      <c r="C801" s="661" t="s">
        <v>5200</v>
      </c>
      <c r="D801" s="661" t="s">
        <v>5213</v>
      </c>
      <c r="E801" s="661" t="s">
        <v>5214</v>
      </c>
      <c r="F801" s="664">
        <v>33.9</v>
      </c>
      <c r="G801" s="664">
        <v>1105664.3399999999</v>
      </c>
      <c r="H801" s="664">
        <v>1</v>
      </c>
      <c r="I801" s="664">
        <v>32615.467256637166</v>
      </c>
      <c r="J801" s="664">
        <v>41.6</v>
      </c>
      <c r="K801" s="664">
        <v>1358615.6300000001</v>
      </c>
      <c r="L801" s="664">
        <v>1.2287776505480861</v>
      </c>
      <c r="M801" s="664">
        <v>32659.029567307694</v>
      </c>
      <c r="N801" s="664">
        <v>32</v>
      </c>
      <c r="O801" s="664">
        <v>999650.21000000008</v>
      </c>
      <c r="P801" s="677">
        <v>0.90411725677975674</v>
      </c>
      <c r="Q801" s="665">
        <v>31239.069062500002</v>
      </c>
    </row>
    <row r="802" spans="1:17" ht="14.4" customHeight="1" x14ac:dyDescent="0.3">
      <c r="A802" s="660" t="s">
        <v>566</v>
      </c>
      <c r="B802" s="661" t="s">
        <v>5598</v>
      </c>
      <c r="C802" s="661" t="s">
        <v>5200</v>
      </c>
      <c r="D802" s="661" t="s">
        <v>5612</v>
      </c>
      <c r="E802" s="661" t="s">
        <v>2479</v>
      </c>
      <c r="F802" s="664">
        <v>1</v>
      </c>
      <c r="G802" s="664">
        <v>12158.73</v>
      </c>
      <c r="H802" s="664">
        <v>1</v>
      </c>
      <c r="I802" s="664">
        <v>12158.73</v>
      </c>
      <c r="J802" s="664"/>
      <c r="K802" s="664"/>
      <c r="L802" s="664"/>
      <c r="M802" s="664"/>
      <c r="N802" s="664"/>
      <c r="O802" s="664"/>
      <c r="P802" s="677"/>
      <c r="Q802" s="665"/>
    </row>
    <row r="803" spans="1:17" ht="14.4" customHeight="1" x14ac:dyDescent="0.3">
      <c r="A803" s="660" t="s">
        <v>566</v>
      </c>
      <c r="B803" s="661" t="s">
        <v>5598</v>
      </c>
      <c r="C803" s="661" t="s">
        <v>5200</v>
      </c>
      <c r="D803" s="661" t="s">
        <v>5222</v>
      </c>
      <c r="E803" s="661" t="s">
        <v>5223</v>
      </c>
      <c r="F803" s="664">
        <v>0.75</v>
      </c>
      <c r="G803" s="664">
        <v>16309.59</v>
      </c>
      <c r="H803" s="664">
        <v>1</v>
      </c>
      <c r="I803" s="664">
        <v>21746.12</v>
      </c>
      <c r="J803" s="664">
        <v>0.5</v>
      </c>
      <c r="K803" s="664">
        <v>10873.06</v>
      </c>
      <c r="L803" s="664">
        <v>0.66666666666666663</v>
      </c>
      <c r="M803" s="664">
        <v>21746.12</v>
      </c>
      <c r="N803" s="664"/>
      <c r="O803" s="664"/>
      <c r="P803" s="677"/>
      <c r="Q803" s="665"/>
    </row>
    <row r="804" spans="1:17" ht="14.4" customHeight="1" x14ac:dyDescent="0.3">
      <c r="A804" s="660" t="s">
        <v>566</v>
      </c>
      <c r="B804" s="661" t="s">
        <v>5598</v>
      </c>
      <c r="C804" s="661" t="s">
        <v>5200</v>
      </c>
      <c r="D804" s="661" t="s">
        <v>5225</v>
      </c>
      <c r="E804" s="661" t="s">
        <v>5226</v>
      </c>
      <c r="F804" s="664">
        <v>-1.3322676295501878E-15</v>
      </c>
      <c r="G804" s="664">
        <v>4.0017766878008842E-11</v>
      </c>
      <c r="H804" s="664">
        <v>1</v>
      </c>
      <c r="I804" s="664">
        <v>-30037.333333333332</v>
      </c>
      <c r="J804" s="664">
        <v>6.6613381477509392E-16</v>
      </c>
      <c r="K804" s="664">
        <v>9.276845958083868E-11</v>
      </c>
      <c r="L804" s="664">
        <v>2.3181818181818183</v>
      </c>
      <c r="M804" s="664">
        <v>139264</v>
      </c>
      <c r="N804" s="664">
        <v>6.6613381477509392E-16</v>
      </c>
      <c r="O804" s="664">
        <v>7.2759576141834259E-12</v>
      </c>
      <c r="P804" s="677">
        <v>0.18181818181818182</v>
      </c>
      <c r="Q804" s="665">
        <v>10922.666666666666</v>
      </c>
    </row>
    <row r="805" spans="1:17" ht="14.4" customHeight="1" x14ac:dyDescent="0.3">
      <c r="A805" s="660" t="s">
        <v>566</v>
      </c>
      <c r="B805" s="661" t="s">
        <v>5598</v>
      </c>
      <c r="C805" s="661" t="s">
        <v>5200</v>
      </c>
      <c r="D805" s="661" t="s">
        <v>5225</v>
      </c>
      <c r="E805" s="661" t="s">
        <v>5227</v>
      </c>
      <c r="F805" s="664"/>
      <c r="G805" s="664"/>
      <c r="H805" s="664"/>
      <c r="I805" s="664"/>
      <c r="J805" s="664"/>
      <c r="K805" s="664"/>
      <c r="L805" s="664"/>
      <c r="M805" s="664"/>
      <c r="N805" s="664">
        <v>12.97</v>
      </c>
      <c r="O805" s="664">
        <v>354731.63</v>
      </c>
      <c r="P805" s="677"/>
      <c r="Q805" s="665">
        <v>27350.164225134926</v>
      </c>
    </row>
    <row r="806" spans="1:17" ht="14.4" customHeight="1" x14ac:dyDescent="0.3">
      <c r="A806" s="660" t="s">
        <v>566</v>
      </c>
      <c r="B806" s="661" t="s">
        <v>5598</v>
      </c>
      <c r="C806" s="661" t="s">
        <v>5200</v>
      </c>
      <c r="D806" s="661" t="s">
        <v>5230</v>
      </c>
      <c r="E806" s="661" t="s">
        <v>5231</v>
      </c>
      <c r="F806" s="664">
        <v>1</v>
      </c>
      <c r="G806" s="664">
        <v>24716.38</v>
      </c>
      <c r="H806" s="664">
        <v>1</v>
      </c>
      <c r="I806" s="664">
        <v>24716.38</v>
      </c>
      <c r="J806" s="664">
        <v>6</v>
      </c>
      <c r="K806" s="664">
        <v>148298.28</v>
      </c>
      <c r="L806" s="664">
        <v>6</v>
      </c>
      <c r="M806" s="664">
        <v>24716.38</v>
      </c>
      <c r="N806" s="664">
        <v>1</v>
      </c>
      <c r="O806" s="664">
        <v>23641.75</v>
      </c>
      <c r="P806" s="677">
        <v>0.9565215456308731</v>
      </c>
      <c r="Q806" s="665">
        <v>23641.75</v>
      </c>
    </row>
    <row r="807" spans="1:17" ht="14.4" customHeight="1" x14ac:dyDescent="0.3">
      <c r="A807" s="660" t="s">
        <v>566</v>
      </c>
      <c r="B807" s="661" t="s">
        <v>5598</v>
      </c>
      <c r="C807" s="661" t="s">
        <v>5200</v>
      </c>
      <c r="D807" s="661" t="s">
        <v>5613</v>
      </c>
      <c r="E807" s="661" t="s">
        <v>2280</v>
      </c>
      <c r="F807" s="664"/>
      <c r="G807" s="664"/>
      <c r="H807" s="664"/>
      <c r="I807" s="664"/>
      <c r="J807" s="664">
        <v>1</v>
      </c>
      <c r="K807" s="664">
        <v>46113.42</v>
      </c>
      <c r="L807" s="664"/>
      <c r="M807" s="664">
        <v>46113.42</v>
      </c>
      <c r="N807" s="664"/>
      <c r="O807" s="664"/>
      <c r="P807" s="677"/>
      <c r="Q807" s="665"/>
    </row>
    <row r="808" spans="1:17" ht="14.4" customHeight="1" x14ac:dyDescent="0.3">
      <c r="A808" s="660" t="s">
        <v>566</v>
      </c>
      <c r="B808" s="661" t="s">
        <v>5598</v>
      </c>
      <c r="C808" s="661" t="s">
        <v>5200</v>
      </c>
      <c r="D808" s="661" t="s">
        <v>5244</v>
      </c>
      <c r="E808" s="661" t="s">
        <v>1245</v>
      </c>
      <c r="F808" s="664">
        <v>108.8</v>
      </c>
      <c r="G808" s="664">
        <v>12255.93</v>
      </c>
      <c r="H808" s="664">
        <v>1</v>
      </c>
      <c r="I808" s="664">
        <v>112.64641544117647</v>
      </c>
      <c r="J808" s="664">
        <v>180.40000000000003</v>
      </c>
      <c r="K808" s="664">
        <v>13271.970000000001</v>
      </c>
      <c r="L808" s="664">
        <v>1.082901909524614</v>
      </c>
      <c r="M808" s="664">
        <v>73.569678492239461</v>
      </c>
      <c r="N808" s="664">
        <v>66.599999999999994</v>
      </c>
      <c r="O808" s="664">
        <v>4686.5199999999995</v>
      </c>
      <c r="P808" s="677">
        <v>0.38238795423929473</v>
      </c>
      <c r="Q808" s="665">
        <v>70.368168168168168</v>
      </c>
    </row>
    <row r="809" spans="1:17" ht="14.4" customHeight="1" x14ac:dyDescent="0.3">
      <c r="A809" s="660" t="s">
        <v>566</v>
      </c>
      <c r="B809" s="661" t="s">
        <v>5598</v>
      </c>
      <c r="C809" s="661" t="s">
        <v>5200</v>
      </c>
      <c r="D809" s="661" t="s">
        <v>5245</v>
      </c>
      <c r="E809" s="661" t="s">
        <v>5246</v>
      </c>
      <c r="F809" s="664">
        <v>105</v>
      </c>
      <c r="G809" s="664">
        <v>91933.5</v>
      </c>
      <c r="H809" s="664">
        <v>1</v>
      </c>
      <c r="I809" s="664">
        <v>875.55714285714282</v>
      </c>
      <c r="J809" s="664">
        <v>166.8</v>
      </c>
      <c r="K809" s="664">
        <v>106381.70000000001</v>
      </c>
      <c r="L809" s="664">
        <v>1.1571592509803283</v>
      </c>
      <c r="M809" s="664">
        <v>637.77997601918469</v>
      </c>
      <c r="N809" s="664">
        <v>59.8</v>
      </c>
      <c r="O809" s="664">
        <v>36480.99</v>
      </c>
      <c r="P809" s="677">
        <v>0.39681933136451891</v>
      </c>
      <c r="Q809" s="665">
        <v>610.04999999999995</v>
      </c>
    </row>
    <row r="810" spans="1:17" ht="14.4" customHeight="1" x14ac:dyDescent="0.3">
      <c r="A810" s="660" t="s">
        <v>566</v>
      </c>
      <c r="B810" s="661" t="s">
        <v>5598</v>
      </c>
      <c r="C810" s="661" t="s">
        <v>5200</v>
      </c>
      <c r="D810" s="661" t="s">
        <v>5247</v>
      </c>
      <c r="E810" s="661" t="s">
        <v>1249</v>
      </c>
      <c r="F810" s="664">
        <v>92.3</v>
      </c>
      <c r="G810" s="664">
        <v>27917.239999999998</v>
      </c>
      <c r="H810" s="664">
        <v>1</v>
      </c>
      <c r="I810" s="664">
        <v>302.46197183098593</v>
      </c>
      <c r="J810" s="664">
        <v>121.2</v>
      </c>
      <c r="K810" s="664">
        <v>36686</v>
      </c>
      <c r="L810" s="664">
        <v>1.3140983850839123</v>
      </c>
      <c r="M810" s="664">
        <v>302.68976897689771</v>
      </c>
      <c r="N810" s="664">
        <v>74.400000000000006</v>
      </c>
      <c r="O810" s="664">
        <v>7870.75</v>
      </c>
      <c r="P810" s="677">
        <v>0.2819315233167749</v>
      </c>
      <c r="Q810" s="665">
        <v>105.7896505376344</v>
      </c>
    </row>
    <row r="811" spans="1:17" ht="14.4" customHeight="1" x14ac:dyDescent="0.3">
      <c r="A811" s="660" t="s">
        <v>566</v>
      </c>
      <c r="B811" s="661" t="s">
        <v>5598</v>
      </c>
      <c r="C811" s="661" t="s">
        <v>5200</v>
      </c>
      <c r="D811" s="661" t="s">
        <v>5248</v>
      </c>
      <c r="E811" s="661" t="s">
        <v>1249</v>
      </c>
      <c r="F811" s="664">
        <v>14</v>
      </c>
      <c r="G811" s="664">
        <v>21161.980000000003</v>
      </c>
      <c r="H811" s="664">
        <v>1</v>
      </c>
      <c r="I811" s="664">
        <v>1511.5700000000002</v>
      </c>
      <c r="J811" s="664">
        <v>5</v>
      </c>
      <c r="K811" s="664">
        <v>7567.25</v>
      </c>
      <c r="L811" s="664">
        <v>0.35758704998303559</v>
      </c>
      <c r="M811" s="664">
        <v>1513.45</v>
      </c>
      <c r="N811" s="664">
        <v>12</v>
      </c>
      <c r="O811" s="664">
        <v>6347.7599999999993</v>
      </c>
      <c r="P811" s="677">
        <v>0.29996058969907347</v>
      </c>
      <c r="Q811" s="665">
        <v>528.9799999999999</v>
      </c>
    </row>
    <row r="812" spans="1:17" ht="14.4" customHeight="1" x14ac:dyDescent="0.3">
      <c r="A812" s="660" t="s">
        <v>566</v>
      </c>
      <c r="B812" s="661" t="s">
        <v>5598</v>
      </c>
      <c r="C812" s="661" t="s">
        <v>5200</v>
      </c>
      <c r="D812" s="661" t="s">
        <v>5614</v>
      </c>
      <c r="E812" s="661" t="s">
        <v>1263</v>
      </c>
      <c r="F812" s="664">
        <v>60.7</v>
      </c>
      <c r="G812" s="664">
        <v>49220.4</v>
      </c>
      <c r="H812" s="664">
        <v>1</v>
      </c>
      <c r="I812" s="664">
        <v>810.87973640856671</v>
      </c>
      <c r="J812" s="664">
        <v>27.85</v>
      </c>
      <c r="K812" s="664">
        <v>22582.949999999997</v>
      </c>
      <c r="L812" s="664">
        <v>0.45881280932296359</v>
      </c>
      <c r="M812" s="664">
        <v>810.87791741472154</v>
      </c>
      <c r="N812" s="664">
        <v>46</v>
      </c>
      <c r="O812" s="664">
        <v>33511.409999999996</v>
      </c>
      <c r="P812" s="677">
        <v>0.68084391837530767</v>
      </c>
      <c r="Q812" s="665">
        <v>728.50891304347817</v>
      </c>
    </row>
    <row r="813" spans="1:17" ht="14.4" customHeight="1" x14ac:dyDescent="0.3">
      <c r="A813" s="660" t="s">
        <v>566</v>
      </c>
      <c r="B813" s="661" t="s">
        <v>5598</v>
      </c>
      <c r="C813" s="661" t="s">
        <v>5200</v>
      </c>
      <c r="D813" s="661" t="s">
        <v>5615</v>
      </c>
      <c r="E813" s="661" t="s">
        <v>2836</v>
      </c>
      <c r="F813" s="664">
        <v>15</v>
      </c>
      <c r="G813" s="664">
        <v>868.15</v>
      </c>
      <c r="H813" s="664">
        <v>1</v>
      </c>
      <c r="I813" s="664">
        <v>57.876666666666665</v>
      </c>
      <c r="J813" s="664"/>
      <c r="K813" s="664"/>
      <c r="L813" s="664"/>
      <c r="M813" s="664"/>
      <c r="N813" s="664">
        <v>56</v>
      </c>
      <c r="O813" s="664">
        <v>2162.16</v>
      </c>
      <c r="P813" s="677">
        <v>2.4905373495363703</v>
      </c>
      <c r="Q813" s="665">
        <v>38.61</v>
      </c>
    </row>
    <row r="814" spans="1:17" ht="14.4" customHeight="1" x14ac:dyDescent="0.3">
      <c r="A814" s="660" t="s">
        <v>566</v>
      </c>
      <c r="B814" s="661" t="s">
        <v>5598</v>
      </c>
      <c r="C814" s="661" t="s">
        <v>5200</v>
      </c>
      <c r="D814" s="661" t="s">
        <v>5616</v>
      </c>
      <c r="E814" s="661" t="s">
        <v>5192</v>
      </c>
      <c r="F814" s="664">
        <v>24</v>
      </c>
      <c r="G814" s="664">
        <v>6558.68</v>
      </c>
      <c r="H814" s="664">
        <v>1</v>
      </c>
      <c r="I814" s="664">
        <v>273.27833333333336</v>
      </c>
      <c r="J814" s="664"/>
      <c r="K814" s="664"/>
      <c r="L814" s="664"/>
      <c r="M814" s="664"/>
      <c r="N814" s="664"/>
      <c r="O814" s="664"/>
      <c r="P814" s="677"/>
      <c r="Q814" s="665"/>
    </row>
    <row r="815" spans="1:17" ht="14.4" customHeight="1" x14ac:dyDescent="0.3">
      <c r="A815" s="660" t="s">
        <v>566</v>
      </c>
      <c r="B815" s="661" t="s">
        <v>5598</v>
      </c>
      <c r="C815" s="661" t="s">
        <v>5200</v>
      </c>
      <c r="D815" s="661" t="s">
        <v>5617</v>
      </c>
      <c r="E815" s="661" t="s">
        <v>5192</v>
      </c>
      <c r="F815" s="664">
        <v>0.36</v>
      </c>
      <c r="G815" s="664">
        <v>5614.86</v>
      </c>
      <c r="H815" s="664">
        <v>1</v>
      </c>
      <c r="I815" s="664">
        <v>15596.833333333332</v>
      </c>
      <c r="J815" s="664"/>
      <c r="K815" s="664"/>
      <c r="L815" s="664"/>
      <c r="M815" s="664"/>
      <c r="N815" s="664"/>
      <c r="O815" s="664"/>
      <c r="P815" s="677"/>
      <c r="Q815" s="665"/>
    </row>
    <row r="816" spans="1:17" ht="14.4" customHeight="1" x14ac:dyDescent="0.3">
      <c r="A816" s="660" t="s">
        <v>566</v>
      </c>
      <c r="B816" s="661" t="s">
        <v>5598</v>
      </c>
      <c r="C816" s="661" t="s">
        <v>5200</v>
      </c>
      <c r="D816" s="661" t="s">
        <v>5618</v>
      </c>
      <c r="E816" s="661" t="s">
        <v>5619</v>
      </c>
      <c r="F816" s="664">
        <v>2</v>
      </c>
      <c r="G816" s="664">
        <v>116.02</v>
      </c>
      <c r="H816" s="664">
        <v>1</v>
      </c>
      <c r="I816" s="664">
        <v>58.01</v>
      </c>
      <c r="J816" s="664"/>
      <c r="K816" s="664"/>
      <c r="L816" s="664"/>
      <c r="M816" s="664"/>
      <c r="N816" s="664"/>
      <c r="O816" s="664"/>
      <c r="P816" s="677"/>
      <c r="Q816" s="665"/>
    </row>
    <row r="817" spans="1:17" ht="14.4" customHeight="1" x14ac:dyDescent="0.3">
      <c r="A817" s="660" t="s">
        <v>566</v>
      </c>
      <c r="B817" s="661" t="s">
        <v>5598</v>
      </c>
      <c r="C817" s="661" t="s">
        <v>5200</v>
      </c>
      <c r="D817" s="661" t="s">
        <v>1867</v>
      </c>
      <c r="E817" s="661" t="s">
        <v>5620</v>
      </c>
      <c r="F817" s="664">
        <v>5</v>
      </c>
      <c r="G817" s="664">
        <v>34482.5</v>
      </c>
      <c r="H817" s="664">
        <v>1</v>
      </c>
      <c r="I817" s="664">
        <v>6896.5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566</v>
      </c>
      <c r="B818" s="661" t="s">
        <v>5598</v>
      </c>
      <c r="C818" s="661" t="s">
        <v>5200</v>
      </c>
      <c r="D818" s="661" t="s">
        <v>5621</v>
      </c>
      <c r="E818" s="661" t="s">
        <v>5192</v>
      </c>
      <c r="F818" s="664">
        <v>23.400000000000002</v>
      </c>
      <c r="G818" s="664">
        <v>12064</v>
      </c>
      <c r="H818" s="664">
        <v>1</v>
      </c>
      <c r="I818" s="664">
        <v>515.55555555555554</v>
      </c>
      <c r="J818" s="664">
        <v>30.93</v>
      </c>
      <c r="K818" s="664">
        <v>15981.829999999998</v>
      </c>
      <c r="L818" s="664">
        <v>1.3247538129973473</v>
      </c>
      <c r="M818" s="664">
        <v>516.70966698997734</v>
      </c>
      <c r="N818" s="664"/>
      <c r="O818" s="664"/>
      <c r="P818" s="677"/>
      <c r="Q818" s="665"/>
    </row>
    <row r="819" spans="1:17" ht="14.4" customHeight="1" x14ac:dyDescent="0.3">
      <c r="A819" s="660" t="s">
        <v>566</v>
      </c>
      <c r="B819" s="661" t="s">
        <v>5598</v>
      </c>
      <c r="C819" s="661" t="s">
        <v>5200</v>
      </c>
      <c r="D819" s="661" t="s">
        <v>5622</v>
      </c>
      <c r="E819" s="661" t="s">
        <v>2780</v>
      </c>
      <c r="F819" s="664">
        <v>8</v>
      </c>
      <c r="G819" s="664">
        <v>380</v>
      </c>
      <c r="H819" s="664">
        <v>1</v>
      </c>
      <c r="I819" s="664">
        <v>47.5</v>
      </c>
      <c r="J819" s="664"/>
      <c r="K819" s="664"/>
      <c r="L819" s="664"/>
      <c r="M819" s="664"/>
      <c r="N819" s="664">
        <v>18</v>
      </c>
      <c r="O819" s="664">
        <v>817.74</v>
      </c>
      <c r="P819" s="677">
        <v>2.1519473684210526</v>
      </c>
      <c r="Q819" s="665">
        <v>45.43</v>
      </c>
    </row>
    <row r="820" spans="1:17" ht="14.4" customHeight="1" x14ac:dyDescent="0.3">
      <c r="A820" s="660" t="s">
        <v>566</v>
      </c>
      <c r="B820" s="661" t="s">
        <v>5598</v>
      </c>
      <c r="C820" s="661" t="s">
        <v>5200</v>
      </c>
      <c r="D820" s="661" t="s">
        <v>5623</v>
      </c>
      <c r="E820" s="661" t="s">
        <v>5624</v>
      </c>
      <c r="F820" s="664">
        <v>2.2999999999999998</v>
      </c>
      <c r="G820" s="664">
        <v>1323.19</v>
      </c>
      <c r="H820" s="664">
        <v>1</v>
      </c>
      <c r="I820" s="664">
        <v>575.30000000000007</v>
      </c>
      <c r="J820" s="664">
        <v>5.7</v>
      </c>
      <c r="K820" s="664">
        <v>3279.2099999999996</v>
      </c>
      <c r="L820" s="664">
        <v>2.4782608695652169</v>
      </c>
      <c r="M820" s="664">
        <v>575.29999999999995</v>
      </c>
      <c r="N820" s="664">
        <v>4.4000000000000004</v>
      </c>
      <c r="O820" s="664">
        <v>2441.3200000000002</v>
      </c>
      <c r="P820" s="677">
        <v>1.845026035565565</v>
      </c>
      <c r="Q820" s="665">
        <v>554.84545454545457</v>
      </c>
    </row>
    <row r="821" spans="1:17" ht="14.4" customHeight="1" x14ac:dyDescent="0.3">
      <c r="A821" s="660" t="s">
        <v>566</v>
      </c>
      <c r="B821" s="661" t="s">
        <v>5598</v>
      </c>
      <c r="C821" s="661" t="s">
        <v>5200</v>
      </c>
      <c r="D821" s="661" t="s">
        <v>5625</v>
      </c>
      <c r="E821" s="661" t="s">
        <v>2756</v>
      </c>
      <c r="F821" s="664">
        <v>7.6</v>
      </c>
      <c r="G821" s="664">
        <v>2876.2</v>
      </c>
      <c r="H821" s="664">
        <v>1</v>
      </c>
      <c r="I821" s="664">
        <v>378.4473684210526</v>
      </c>
      <c r="J821" s="664">
        <v>1.2</v>
      </c>
      <c r="K821" s="664">
        <v>455.7</v>
      </c>
      <c r="L821" s="664">
        <v>0.1584382170919964</v>
      </c>
      <c r="M821" s="664">
        <v>379.75</v>
      </c>
      <c r="N821" s="664">
        <v>7.6000000000000005</v>
      </c>
      <c r="O821" s="664">
        <v>2760.7000000000003</v>
      </c>
      <c r="P821" s="677">
        <v>0.95984284820248955</v>
      </c>
      <c r="Q821" s="665">
        <v>363.25</v>
      </c>
    </row>
    <row r="822" spans="1:17" ht="14.4" customHeight="1" x14ac:dyDescent="0.3">
      <c r="A822" s="660" t="s">
        <v>566</v>
      </c>
      <c r="B822" s="661" t="s">
        <v>5598</v>
      </c>
      <c r="C822" s="661" t="s">
        <v>5200</v>
      </c>
      <c r="D822" s="661" t="s">
        <v>5626</v>
      </c>
      <c r="E822" s="661" t="s">
        <v>5627</v>
      </c>
      <c r="F822" s="664">
        <v>3</v>
      </c>
      <c r="G822" s="664">
        <v>18773.37</v>
      </c>
      <c r="H822" s="664">
        <v>1</v>
      </c>
      <c r="I822" s="664">
        <v>6257.79</v>
      </c>
      <c r="J822" s="664"/>
      <c r="K822" s="664"/>
      <c r="L822" s="664"/>
      <c r="M822" s="664"/>
      <c r="N822" s="664"/>
      <c r="O822" s="664"/>
      <c r="P822" s="677"/>
      <c r="Q822" s="665"/>
    </row>
    <row r="823" spans="1:17" ht="14.4" customHeight="1" x14ac:dyDescent="0.3">
      <c r="A823" s="660" t="s">
        <v>566</v>
      </c>
      <c r="B823" s="661" t="s">
        <v>5598</v>
      </c>
      <c r="C823" s="661" t="s">
        <v>5200</v>
      </c>
      <c r="D823" s="661" t="s">
        <v>5628</v>
      </c>
      <c r="E823" s="661" t="s">
        <v>5629</v>
      </c>
      <c r="F823" s="664"/>
      <c r="G823" s="664"/>
      <c r="H823" s="664"/>
      <c r="I823" s="664"/>
      <c r="J823" s="664">
        <v>10</v>
      </c>
      <c r="K823" s="664">
        <v>409.5</v>
      </c>
      <c r="L823" s="664"/>
      <c r="M823" s="664">
        <v>40.950000000000003</v>
      </c>
      <c r="N823" s="664"/>
      <c r="O823" s="664"/>
      <c r="P823" s="677"/>
      <c r="Q823" s="665"/>
    </row>
    <row r="824" spans="1:17" ht="14.4" customHeight="1" x14ac:dyDescent="0.3">
      <c r="A824" s="660" t="s">
        <v>566</v>
      </c>
      <c r="B824" s="661" t="s">
        <v>5598</v>
      </c>
      <c r="C824" s="661" t="s">
        <v>5200</v>
      </c>
      <c r="D824" s="661" t="s">
        <v>5250</v>
      </c>
      <c r="E824" s="661" t="s">
        <v>5251</v>
      </c>
      <c r="F824" s="664">
        <v>3.8</v>
      </c>
      <c r="G824" s="664">
        <v>42736.32</v>
      </c>
      <c r="H824" s="664">
        <v>1</v>
      </c>
      <c r="I824" s="664">
        <v>11246.4</v>
      </c>
      <c r="J824" s="664">
        <v>0.2</v>
      </c>
      <c r="K824" s="664">
        <v>2249.2800000000002</v>
      </c>
      <c r="L824" s="664">
        <v>5.2631578947368425E-2</v>
      </c>
      <c r="M824" s="664">
        <v>11246.4</v>
      </c>
      <c r="N824" s="664">
        <v>2</v>
      </c>
      <c r="O824" s="664">
        <v>21514.84</v>
      </c>
      <c r="P824" s="677">
        <v>0.50343220941812494</v>
      </c>
      <c r="Q824" s="665">
        <v>10757.42</v>
      </c>
    </row>
    <row r="825" spans="1:17" ht="14.4" customHeight="1" x14ac:dyDescent="0.3">
      <c r="A825" s="660" t="s">
        <v>566</v>
      </c>
      <c r="B825" s="661" t="s">
        <v>5598</v>
      </c>
      <c r="C825" s="661" t="s">
        <v>5200</v>
      </c>
      <c r="D825" s="661" t="s">
        <v>5252</v>
      </c>
      <c r="E825" s="661" t="s">
        <v>5253</v>
      </c>
      <c r="F825" s="664">
        <v>1.2</v>
      </c>
      <c r="G825" s="664">
        <v>8434.7999999999993</v>
      </c>
      <c r="H825" s="664">
        <v>1</v>
      </c>
      <c r="I825" s="664">
        <v>7029</v>
      </c>
      <c r="J825" s="664"/>
      <c r="K825" s="664"/>
      <c r="L825" s="664"/>
      <c r="M825" s="664"/>
      <c r="N825" s="664">
        <v>2.4</v>
      </c>
      <c r="O825" s="664">
        <v>16136.08</v>
      </c>
      <c r="P825" s="677">
        <v>1.9130364679660457</v>
      </c>
      <c r="Q825" s="665">
        <v>6723.3666666666668</v>
      </c>
    </row>
    <row r="826" spans="1:17" ht="14.4" customHeight="1" x14ac:dyDescent="0.3">
      <c r="A826" s="660" t="s">
        <v>566</v>
      </c>
      <c r="B826" s="661" t="s">
        <v>5598</v>
      </c>
      <c r="C826" s="661" t="s">
        <v>5200</v>
      </c>
      <c r="D826" s="661" t="s">
        <v>5630</v>
      </c>
      <c r="E826" s="661" t="s">
        <v>5631</v>
      </c>
      <c r="F826" s="664">
        <v>13.8</v>
      </c>
      <c r="G826" s="664">
        <v>54177.42</v>
      </c>
      <c r="H826" s="664">
        <v>1</v>
      </c>
      <c r="I826" s="664">
        <v>3925.8999999999996</v>
      </c>
      <c r="J826" s="664">
        <v>8.1999999999999993</v>
      </c>
      <c r="K826" s="664">
        <v>32192.379999999997</v>
      </c>
      <c r="L826" s="664">
        <v>0.59420289855072461</v>
      </c>
      <c r="M826" s="664">
        <v>3925.9</v>
      </c>
      <c r="N826" s="664"/>
      <c r="O826" s="664"/>
      <c r="P826" s="677"/>
      <c r="Q826" s="665"/>
    </row>
    <row r="827" spans="1:17" ht="14.4" customHeight="1" x14ac:dyDescent="0.3">
      <c r="A827" s="660" t="s">
        <v>566</v>
      </c>
      <c r="B827" s="661" t="s">
        <v>5598</v>
      </c>
      <c r="C827" s="661" t="s">
        <v>5200</v>
      </c>
      <c r="D827" s="661" t="s">
        <v>5255</v>
      </c>
      <c r="E827" s="661" t="s">
        <v>1130</v>
      </c>
      <c r="F827" s="664">
        <v>11.6</v>
      </c>
      <c r="G827" s="664">
        <v>3938.3300000000008</v>
      </c>
      <c r="H827" s="664">
        <v>1</v>
      </c>
      <c r="I827" s="664">
        <v>339.51120689655181</v>
      </c>
      <c r="J827" s="664">
        <v>6.0500000000000007</v>
      </c>
      <c r="K827" s="664">
        <v>2057.6</v>
      </c>
      <c r="L827" s="664">
        <v>0.52245494917896662</v>
      </c>
      <c r="M827" s="664">
        <v>340.09917355371897</v>
      </c>
      <c r="N827" s="664">
        <v>10.8</v>
      </c>
      <c r="O827" s="664">
        <v>5255.96</v>
      </c>
      <c r="P827" s="677">
        <v>1.3345656661579905</v>
      </c>
      <c r="Q827" s="665">
        <v>486.66296296296292</v>
      </c>
    </row>
    <row r="828" spans="1:17" ht="14.4" customHeight="1" x14ac:dyDescent="0.3">
      <c r="A828" s="660" t="s">
        <v>566</v>
      </c>
      <c r="B828" s="661" t="s">
        <v>5598</v>
      </c>
      <c r="C828" s="661" t="s">
        <v>5200</v>
      </c>
      <c r="D828" s="661" t="s">
        <v>5256</v>
      </c>
      <c r="E828" s="661" t="s">
        <v>1134</v>
      </c>
      <c r="F828" s="664">
        <v>23.939999999999998</v>
      </c>
      <c r="G828" s="664">
        <v>2035.3600000000001</v>
      </c>
      <c r="H828" s="664">
        <v>1</v>
      </c>
      <c r="I828" s="664">
        <v>85.019214703425249</v>
      </c>
      <c r="J828" s="664">
        <v>22.200000000000003</v>
      </c>
      <c r="K828" s="664">
        <v>1887.3300000000002</v>
      </c>
      <c r="L828" s="664">
        <v>0.92727085134816445</v>
      </c>
      <c r="M828" s="664">
        <v>85.014864864864862</v>
      </c>
      <c r="N828" s="664">
        <v>25.1</v>
      </c>
      <c r="O828" s="664">
        <v>3057.34</v>
      </c>
      <c r="P828" s="677">
        <v>1.5021126483767</v>
      </c>
      <c r="Q828" s="665">
        <v>121.80637450199202</v>
      </c>
    </row>
    <row r="829" spans="1:17" ht="14.4" customHeight="1" x14ac:dyDescent="0.3">
      <c r="A829" s="660" t="s">
        <v>566</v>
      </c>
      <c r="B829" s="661" t="s">
        <v>5598</v>
      </c>
      <c r="C829" s="661" t="s">
        <v>5200</v>
      </c>
      <c r="D829" s="661" t="s">
        <v>5257</v>
      </c>
      <c r="E829" s="661" t="s">
        <v>1138</v>
      </c>
      <c r="F829" s="664">
        <v>12</v>
      </c>
      <c r="G829" s="664">
        <v>2040.6</v>
      </c>
      <c r="H829" s="664">
        <v>1</v>
      </c>
      <c r="I829" s="664">
        <v>170.04999999999998</v>
      </c>
      <c r="J829" s="664">
        <v>17.559999999999999</v>
      </c>
      <c r="K829" s="664">
        <v>2986.0600000000004</v>
      </c>
      <c r="L829" s="664">
        <v>1.4633245123983145</v>
      </c>
      <c r="M829" s="664">
        <v>170.04897494305243</v>
      </c>
      <c r="N829" s="664">
        <v>6.7</v>
      </c>
      <c r="O829" s="664">
        <v>1629.7</v>
      </c>
      <c r="P829" s="677">
        <v>0.7986376555914928</v>
      </c>
      <c r="Q829" s="665">
        <v>243.23880597014926</v>
      </c>
    </row>
    <row r="830" spans="1:17" ht="14.4" customHeight="1" x14ac:dyDescent="0.3">
      <c r="A830" s="660" t="s">
        <v>566</v>
      </c>
      <c r="B830" s="661" t="s">
        <v>5598</v>
      </c>
      <c r="C830" s="661" t="s">
        <v>5200</v>
      </c>
      <c r="D830" s="661" t="s">
        <v>5632</v>
      </c>
      <c r="E830" s="661" t="s">
        <v>5633</v>
      </c>
      <c r="F830" s="664">
        <v>13</v>
      </c>
      <c r="G830" s="664">
        <v>84110.26</v>
      </c>
      <c r="H830" s="664">
        <v>1</v>
      </c>
      <c r="I830" s="664">
        <v>6470.0199999999995</v>
      </c>
      <c r="J830" s="664">
        <v>49</v>
      </c>
      <c r="K830" s="664">
        <v>317030.98</v>
      </c>
      <c r="L830" s="664">
        <v>3.7692307692307692</v>
      </c>
      <c r="M830" s="664">
        <v>6470.0199999999995</v>
      </c>
      <c r="N830" s="664">
        <v>14</v>
      </c>
      <c r="O830" s="664">
        <v>86641.94</v>
      </c>
      <c r="P830" s="677">
        <v>1.0300995383916303</v>
      </c>
      <c r="Q830" s="665">
        <v>6188.71</v>
      </c>
    </row>
    <row r="831" spans="1:17" ht="14.4" customHeight="1" x14ac:dyDescent="0.3">
      <c r="A831" s="660" t="s">
        <v>566</v>
      </c>
      <c r="B831" s="661" t="s">
        <v>5598</v>
      </c>
      <c r="C831" s="661" t="s">
        <v>5200</v>
      </c>
      <c r="D831" s="661" t="s">
        <v>5260</v>
      </c>
      <c r="E831" s="661" t="s">
        <v>5261</v>
      </c>
      <c r="F831" s="664"/>
      <c r="G831" s="664"/>
      <c r="H831" s="664"/>
      <c r="I831" s="664"/>
      <c r="J831" s="664"/>
      <c r="K831" s="664"/>
      <c r="L831" s="664"/>
      <c r="M831" s="664"/>
      <c r="N831" s="664">
        <v>2</v>
      </c>
      <c r="O831" s="664">
        <v>8629.82</v>
      </c>
      <c r="P831" s="677"/>
      <c r="Q831" s="665">
        <v>4314.91</v>
      </c>
    </row>
    <row r="832" spans="1:17" ht="14.4" customHeight="1" x14ac:dyDescent="0.3">
      <c r="A832" s="660" t="s">
        <v>566</v>
      </c>
      <c r="B832" s="661" t="s">
        <v>5598</v>
      </c>
      <c r="C832" s="661" t="s">
        <v>5200</v>
      </c>
      <c r="D832" s="661" t="s">
        <v>5262</v>
      </c>
      <c r="E832" s="661" t="s">
        <v>5263</v>
      </c>
      <c r="F832" s="664"/>
      <c r="G832" s="664"/>
      <c r="H832" s="664"/>
      <c r="I832" s="664"/>
      <c r="J832" s="664"/>
      <c r="K832" s="664"/>
      <c r="L832" s="664"/>
      <c r="M832" s="664"/>
      <c r="N832" s="664">
        <v>7</v>
      </c>
      <c r="O832" s="664">
        <v>60408.81</v>
      </c>
      <c r="P832" s="677"/>
      <c r="Q832" s="665">
        <v>8629.83</v>
      </c>
    </row>
    <row r="833" spans="1:17" ht="14.4" customHeight="1" x14ac:dyDescent="0.3">
      <c r="A833" s="660" t="s">
        <v>566</v>
      </c>
      <c r="B833" s="661" t="s">
        <v>5598</v>
      </c>
      <c r="C833" s="661" t="s">
        <v>5200</v>
      </c>
      <c r="D833" s="661" t="s">
        <v>5264</v>
      </c>
      <c r="E833" s="661" t="s">
        <v>5192</v>
      </c>
      <c r="F833" s="664">
        <v>0.32</v>
      </c>
      <c r="G833" s="664">
        <v>525.67999999999995</v>
      </c>
      <c r="H833" s="664">
        <v>1</v>
      </c>
      <c r="I833" s="664">
        <v>1642.7499999999998</v>
      </c>
      <c r="J833" s="664"/>
      <c r="K833" s="664"/>
      <c r="L833" s="664"/>
      <c r="M833" s="664"/>
      <c r="N833" s="664"/>
      <c r="O833" s="664"/>
      <c r="P833" s="677"/>
      <c r="Q833" s="665"/>
    </row>
    <row r="834" spans="1:17" ht="14.4" customHeight="1" x14ac:dyDescent="0.3">
      <c r="A834" s="660" t="s">
        <v>566</v>
      </c>
      <c r="B834" s="661" t="s">
        <v>5598</v>
      </c>
      <c r="C834" s="661" t="s">
        <v>5200</v>
      </c>
      <c r="D834" s="661" t="s">
        <v>5634</v>
      </c>
      <c r="E834" s="661" t="s">
        <v>5635</v>
      </c>
      <c r="F834" s="664">
        <v>2.5</v>
      </c>
      <c r="G834" s="664">
        <v>6225.15</v>
      </c>
      <c r="H834" s="664">
        <v>1</v>
      </c>
      <c r="I834" s="664">
        <v>2490.06</v>
      </c>
      <c r="J834" s="664"/>
      <c r="K834" s="664"/>
      <c r="L834" s="664"/>
      <c r="M834" s="664"/>
      <c r="N834" s="664"/>
      <c r="O834" s="664"/>
      <c r="P834" s="677"/>
      <c r="Q834" s="665"/>
    </row>
    <row r="835" spans="1:17" ht="14.4" customHeight="1" x14ac:dyDescent="0.3">
      <c r="A835" s="660" t="s">
        <v>566</v>
      </c>
      <c r="B835" s="661" t="s">
        <v>5598</v>
      </c>
      <c r="C835" s="661" t="s">
        <v>5200</v>
      </c>
      <c r="D835" s="661" t="s">
        <v>5636</v>
      </c>
      <c r="E835" s="661" t="s">
        <v>1701</v>
      </c>
      <c r="F835" s="664">
        <v>63</v>
      </c>
      <c r="G835" s="664">
        <v>14437.08</v>
      </c>
      <c r="H835" s="664">
        <v>1</v>
      </c>
      <c r="I835" s="664">
        <v>229.16</v>
      </c>
      <c r="J835" s="664">
        <v>4</v>
      </c>
      <c r="K835" s="664">
        <v>916.64</v>
      </c>
      <c r="L835" s="664">
        <v>6.3492063492063489E-2</v>
      </c>
      <c r="M835" s="664">
        <v>229.16</v>
      </c>
      <c r="N835" s="664">
        <v>38</v>
      </c>
      <c r="O835" s="664">
        <v>8329.6</v>
      </c>
      <c r="P835" s="677">
        <v>0.57695877559728148</v>
      </c>
      <c r="Q835" s="665">
        <v>219.20000000000002</v>
      </c>
    </row>
    <row r="836" spans="1:17" ht="14.4" customHeight="1" x14ac:dyDescent="0.3">
      <c r="A836" s="660" t="s">
        <v>566</v>
      </c>
      <c r="B836" s="661" t="s">
        <v>5598</v>
      </c>
      <c r="C836" s="661" t="s">
        <v>5200</v>
      </c>
      <c r="D836" s="661" t="s">
        <v>5637</v>
      </c>
      <c r="E836" s="661" t="s">
        <v>5638</v>
      </c>
      <c r="F836" s="664"/>
      <c r="G836" s="664"/>
      <c r="H836" s="664"/>
      <c r="I836" s="664"/>
      <c r="J836" s="664"/>
      <c r="K836" s="664"/>
      <c r="L836" s="664"/>
      <c r="M836" s="664"/>
      <c r="N836" s="664">
        <v>23</v>
      </c>
      <c r="O836" s="664">
        <v>1581.02</v>
      </c>
      <c r="P836" s="677"/>
      <c r="Q836" s="665">
        <v>68.739999999999995</v>
      </c>
    </row>
    <row r="837" spans="1:17" ht="14.4" customHeight="1" x14ac:dyDescent="0.3">
      <c r="A837" s="660" t="s">
        <v>566</v>
      </c>
      <c r="B837" s="661" t="s">
        <v>5598</v>
      </c>
      <c r="C837" s="661" t="s">
        <v>5200</v>
      </c>
      <c r="D837" s="661" t="s">
        <v>5639</v>
      </c>
      <c r="E837" s="661" t="s">
        <v>5638</v>
      </c>
      <c r="F837" s="664"/>
      <c r="G837" s="664"/>
      <c r="H837" s="664"/>
      <c r="I837" s="664"/>
      <c r="J837" s="664">
        <v>4</v>
      </c>
      <c r="K837" s="664">
        <v>1253.3599999999999</v>
      </c>
      <c r="L837" s="664"/>
      <c r="M837" s="664">
        <v>313.33999999999997</v>
      </c>
      <c r="N837" s="664"/>
      <c r="O837" s="664"/>
      <c r="P837" s="677"/>
      <c r="Q837" s="665"/>
    </row>
    <row r="838" spans="1:17" ht="14.4" customHeight="1" x14ac:dyDescent="0.3">
      <c r="A838" s="660" t="s">
        <v>566</v>
      </c>
      <c r="B838" s="661" t="s">
        <v>5598</v>
      </c>
      <c r="C838" s="661" t="s">
        <v>5200</v>
      </c>
      <c r="D838" s="661" t="s">
        <v>5640</v>
      </c>
      <c r="E838" s="661" t="s">
        <v>5641</v>
      </c>
      <c r="F838" s="664">
        <v>4</v>
      </c>
      <c r="G838" s="664">
        <v>14143.36</v>
      </c>
      <c r="H838" s="664">
        <v>1</v>
      </c>
      <c r="I838" s="664">
        <v>3535.84</v>
      </c>
      <c r="J838" s="664"/>
      <c r="K838" s="664"/>
      <c r="L838" s="664"/>
      <c r="M838" s="664"/>
      <c r="N838" s="664"/>
      <c r="O838" s="664"/>
      <c r="P838" s="677"/>
      <c r="Q838" s="665"/>
    </row>
    <row r="839" spans="1:17" ht="14.4" customHeight="1" x14ac:dyDescent="0.3">
      <c r="A839" s="660" t="s">
        <v>566</v>
      </c>
      <c r="B839" s="661" t="s">
        <v>5598</v>
      </c>
      <c r="C839" s="661" t="s">
        <v>5200</v>
      </c>
      <c r="D839" s="661" t="s">
        <v>5642</v>
      </c>
      <c r="E839" s="661" t="s">
        <v>5192</v>
      </c>
      <c r="F839" s="664">
        <v>11.299999999999999</v>
      </c>
      <c r="G839" s="664">
        <v>11685.330000000002</v>
      </c>
      <c r="H839" s="664">
        <v>1</v>
      </c>
      <c r="I839" s="664">
        <v>1034.1000000000004</v>
      </c>
      <c r="J839" s="664"/>
      <c r="K839" s="664"/>
      <c r="L839" s="664"/>
      <c r="M839" s="664"/>
      <c r="N839" s="664"/>
      <c r="O839" s="664"/>
      <c r="P839" s="677"/>
      <c r="Q839" s="665"/>
    </row>
    <row r="840" spans="1:17" ht="14.4" customHeight="1" x14ac:dyDescent="0.3">
      <c r="A840" s="660" t="s">
        <v>566</v>
      </c>
      <c r="B840" s="661" t="s">
        <v>5598</v>
      </c>
      <c r="C840" s="661" t="s">
        <v>5200</v>
      </c>
      <c r="D840" s="661" t="s">
        <v>5643</v>
      </c>
      <c r="E840" s="661" t="s">
        <v>1766</v>
      </c>
      <c r="F840" s="664">
        <v>8.6999999999999993</v>
      </c>
      <c r="G840" s="664">
        <v>843.61</v>
      </c>
      <c r="H840" s="664">
        <v>1</v>
      </c>
      <c r="I840" s="664">
        <v>96.966666666666683</v>
      </c>
      <c r="J840" s="664"/>
      <c r="K840" s="664"/>
      <c r="L840" s="664"/>
      <c r="M840" s="664"/>
      <c r="N840" s="664"/>
      <c r="O840" s="664"/>
      <c r="P840" s="677"/>
      <c r="Q840" s="665"/>
    </row>
    <row r="841" spans="1:17" ht="14.4" customHeight="1" x14ac:dyDescent="0.3">
      <c r="A841" s="660" t="s">
        <v>566</v>
      </c>
      <c r="B841" s="661" t="s">
        <v>5598</v>
      </c>
      <c r="C841" s="661" t="s">
        <v>5200</v>
      </c>
      <c r="D841" s="661" t="s">
        <v>5644</v>
      </c>
      <c r="E841" s="661" t="s">
        <v>5645</v>
      </c>
      <c r="F841" s="664">
        <v>52</v>
      </c>
      <c r="G841" s="664">
        <v>69985.759999999995</v>
      </c>
      <c r="H841" s="664">
        <v>1</v>
      </c>
      <c r="I841" s="664">
        <v>1345.8799999999999</v>
      </c>
      <c r="J841" s="664">
        <v>46</v>
      </c>
      <c r="K841" s="664">
        <v>61910.479999999996</v>
      </c>
      <c r="L841" s="664">
        <v>0.88461538461538458</v>
      </c>
      <c r="M841" s="664">
        <v>1345.8799999999999</v>
      </c>
      <c r="N841" s="664">
        <v>17</v>
      </c>
      <c r="O841" s="664">
        <v>21943.64</v>
      </c>
      <c r="P841" s="677">
        <v>0.31354435530885144</v>
      </c>
      <c r="Q841" s="665">
        <v>1290.8023529411764</v>
      </c>
    </row>
    <row r="842" spans="1:17" ht="14.4" customHeight="1" x14ac:dyDescent="0.3">
      <c r="A842" s="660" t="s">
        <v>566</v>
      </c>
      <c r="B842" s="661" t="s">
        <v>5598</v>
      </c>
      <c r="C842" s="661" t="s">
        <v>5200</v>
      </c>
      <c r="D842" s="661" t="s">
        <v>5270</v>
      </c>
      <c r="E842" s="661" t="s">
        <v>5271</v>
      </c>
      <c r="F842" s="664"/>
      <c r="G842" s="664"/>
      <c r="H842" s="664"/>
      <c r="I842" s="664"/>
      <c r="J842" s="664">
        <v>4</v>
      </c>
      <c r="K842" s="664">
        <v>5769.28</v>
      </c>
      <c r="L842" s="664"/>
      <c r="M842" s="664">
        <v>1442.32</v>
      </c>
      <c r="N842" s="664">
        <v>6.6</v>
      </c>
      <c r="O842" s="664">
        <v>3520.01</v>
      </c>
      <c r="P842" s="677"/>
      <c r="Q842" s="665">
        <v>533.33484848484852</v>
      </c>
    </row>
    <row r="843" spans="1:17" ht="14.4" customHeight="1" x14ac:dyDescent="0.3">
      <c r="A843" s="660" t="s">
        <v>566</v>
      </c>
      <c r="B843" s="661" t="s">
        <v>5598</v>
      </c>
      <c r="C843" s="661" t="s">
        <v>5200</v>
      </c>
      <c r="D843" s="661" t="s">
        <v>5272</v>
      </c>
      <c r="E843" s="661" t="s">
        <v>5271</v>
      </c>
      <c r="F843" s="664">
        <v>23.8</v>
      </c>
      <c r="G843" s="664">
        <v>7182.98</v>
      </c>
      <c r="H843" s="664">
        <v>1</v>
      </c>
      <c r="I843" s="664">
        <v>301.80588235294113</v>
      </c>
      <c r="J843" s="664">
        <v>9.5</v>
      </c>
      <c r="K843" s="664">
        <v>2875.55</v>
      </c>
      <c r="L843" s="664">
        <v>0.40032827600800786</v>
      </c>
      <c r="M843" s="664">
        <v>302.68947368421055</v>
      </c>
      <c r="N843" s="664"/>
      <c r="O843" s="664"/>
      <c r="P843" s="677"/>
      <c r="Q843" s="665"/>
    </row>
    <row r="844" spans="1:17" ht="14.4" customHeight="1" x14ac:dyDescent="0.3">
      <c r="A844" s="660" t="s">
        <v>566</v>
      </c>
      <c r="B844" s="661" t="s">
        <v>5598</v>
      </c>
      <c r="C844" s="661" t="s">
        <v>5200</v>
      </c>
      <c r="D844" s="661" t="s">
        <v>5646</v>
      </c>
      <c r="E844" s="661" t="s">
        <v>2769</v>
      </c>
      <c r="F844" s="664">
        <v>0.6</v>
      </c>
      <c r="G844" s="664">
        <v>480</v>
      </c>
      <c r="H844" s="664">
        <v>1</v>
      </c>
      <c r="I844" s="664">
        <v>800</v>
      </c>
      <c r="J844" s="664">
        <v>0.9</v>
      </c>
      <c r="K844" s="664">
        <v>720</v>
      </c>
      <c r="L844" s="664">
        <v>1.5</v>
      </c>
      <c r="M844" s="664">
        <v>800</v>
      </c>
      <c r="N844" s="664">
        <v>2.25</v>
      </c>
      <c r="O844" s="664">
        <v>1721.6999999999998</v>
      </c>
      <c r="P844" s="677">
        <v>3.5868749999999996</v>
      </c>
      <c r="Q844" s="665">
        <v>765.19999999999993</v>
      </c>
    </row>
    <row r="845" spans="1:17" ht="14.4" customHeight="1" x14ac:dyDescent="0.3">
      <c r="A845" s="660" t="s">
        <v>566</v>
      </c>
      <c r="B845" s="661" t="s">
        <v>5598</v>
      </c>
      <c r="C845" s="661" t="s">
        <v>5200</v>
      </c>
      <c r="D845" s="661" t="s">
        <v>5647</v>
      </c>
      <c r="E845" s="661" t="s">
        <v>5648</v>
      </c>
      <c r="F845" s="664">
        <v>1.2</v>
      </c>
      <c r="G845" s="664">
        <v>1164.5999999999999</v>
      </c>
      <c r="H845" s="664">
        <v>1</v>
      </c>
      <c r="I845" s="664">
        <v>970.5</v>
      </c>
      <c r="J845" s="664"/>
      <c r="K845" s="664"/>
      <c r="L845" s="664"/>
      <c r="M845" s="664"/>
      <c r="N845" s="664"/>
      <c r="O845" s="664"/>
      <c r="P845" s="677"/>
      <c r="Q845" s="665"/>
    </row>
    <row r="846" spans="1:17" ht="14.4" customHeight="1" x14ac:dyDescent="0.3">
      <c r="A846" s="660" t="s">
        <v>566</v>
      </c>
      <c r="B846" s="661" t="s">
        <v>5598</v>
      </c>
      <c r="C846" s="661" t="s">
        <v>5200</v>
      </c>
      <c r="D846" s="661" t="s">
        <v>5649</v>
      </c>
      <c r="E846" s="661" t="s">
        <v>1285</v>
      </c>
      <c r="F846" s="664">
        <v>52</v>
      </c>
      <c r="G846" s="664">
        <v>12917.310000000001</v>
      </c>
      <c r="H846" s="664">
        <v>1</v>
      </c>
      <c r="I846" s="664">
        <v>248.40980769230771</v>
      </c>
      <c r="J846" s="664">
        <v>112</v>
      </c>
      <c r="K846" s="664">
        <v>27821.91</v>
      </c>
      <c r="L846" s="664">
        <v>2.153847047101912</v>
      </c>
      <c r="M846" s="664">
        <v>248.4099107142857</v>
      </c>
      <c r="N846" s="664">
        <v>72.25</v>
      </c>
      <c r="O846" s="664">
        <v>15923.9</v>
      </c>
      <c r="P846" s="677">
        <v>1.232756665280929</v>
      </c>
      <c r="Q846" s="665">
        <v>220.4</v>
      </c>
    </row>
    <row r="847" spans="1:17" ht="14.4" customHeight="1" x14ac:dyDescent="0.3">
      <c r="A847" s="660" t="s">
        <v>566</v>
      </c>
      <c r="B847" s="661" t="s">
        <v>5598</v>
      </c>
      <c r="C847" s="661" t="s">
        <v>5200</v>
      </c>
      <c r="D847" s="661" t="s">
        <v>5276</v>
      </c>
      <c r="E847" s="661" t="s">
        <v>1333</v>
      </c>
      <c r="F847" s="664">
        <v>2.1</v>
      </c>
      <c r="G847" s="664">
        <v>550.3599999999999</v>
      </c>
      <c r="H847" s="664">
        <v>1</v>
      </c>
      <c r="I847" s="664">
        <v>262.07619047619039</v>
      </c>
      <c r="J847" s="664">
        <v>1</v>
      </c>
      <c r="K847" s="664">
        <v>262.08</v>
      </c>
      <c r="L847" s="664">
        <v>0.47619739806672001</v>
      </c>
      <c r="M847" s="664">
        <v>262.08</v>
      </c>
      <c r="N847" s="664"/>
      <c r="O847" s="664"/>
      <c r="P847" s="677"/>
      <c r="Q847" s="665"/>
    </row>
    <row r="848" spans="1:17" ht="14.4" customHeight="1" x14ac:dyDescent="0.3">
      <c r="A848" s="660" t="s">
        <v>566</v>
      </c>
      <c r="B848" s="661" t="s">
        <v>5598</v>
      </c>
      <c r="C848" s="661" t="s">
        <v>5200</v>
      </c>
      <c r="D848" s="661" t="s">
        <v>5650</v>
      </c>
      <c r="E848" s="661" t="s">
        <v>1794</v>
      </c>
      <c r="F848" s="664"/>
      <c r="G848" s="664"/>
      <c r="H848" s="664"/>
      <c r="I848" s="664"/>
      <c r="J848" s="664">
        <v>38</v>
      </c>
      <c r="K848" s="664">
        <v>3674.22</v>
      </c>
      <c r="L848" s="664"/>
      <c r="M848" s="664">
        <v>96.69</v>
      </c>
      <c r="N848" s="664">
        <v>13</v>
      </c>
      <c r="O848" s="664">
        <v>1202.3699999999999</v>
      </c>
      <c r="P848" s="677"/>
      <c r="Q848" s="665">
        <v>92.49</v>
      </c>
    </row>
    <row r="849" spans="1:17" ht="14.4" customHeight="1" x14ac:dyDescent="0.3">
      <c r="A849" s="660" t="s">
        <v>566</v>
      </c>
      <c r="B849" s="661" t="s">
        <v>5598</v>
      </c>
      <c r="C849" s="661" t="s">
        <v>5200</v>
      </c>
      <c r="D849" s="661" t="s">
        <v>5651</v>
      </c>
      <c r="E849" s="661" t="s">
        <v>1913</v>
      </c>
      <c r="F849" s="664">
        <v>0.4</v>
      </c>
      <c r="G849" s="664">
        <v>2418.86</v>
      </c>
      <c r="H849" s="664">
        <v>1</v>
      </c>
      <c r="I849" s="664">
        <v>6047.15</v>
      </c>
      <c r="J849" s="664">
        <v>3.4</v>
      </c>
      <c r="K849" s="664">
        <v>20560.310000000001</v>
      </c>
      <c r="L849" s="664">
        <v>8.5</v>
      </c>
      <c r="M849" s="664">
        <v>6047.1500000000005</v>
      </c>
      <c r="N849" s="664"/>
      <c r="O849" s="664"/>
      <c r="P849" s="677"/>
      <c r="Q849" s="665"/>
    </row>
    <row r="850" spans="1:17" ht="14.4" customHeight="1" x14ac:dyDescent="0.3">
      <c r="A850" s="660" t="s">
        <v>566</v>
      </c>
      <c r="B850" s="661" t="s">
        <v>5598</v>
      </c>
      <c r="C850" s="661" t="s">
        <v>5200</v>
      </c>
      <c r="D850" s="661" t="s">
        <v>5652</v>
      </c>
      <c r="E850" s="661" t="s">
        <v>5290</v>
      </c>
      <c r="F850" s="664">
        <v>1</v>
      </c>
      <c r="G850" s="664">
        <v>9408.5</v>
      </c>
      <c r="H850" s="664">
        <v>1</v>
      </c>
      <c r="I850" s="664">
        <v>9408.5</v>
      </c>
      <c r="J850" s="664">
        <v>28.999999999999996</v>
      </c>
      <c r="K850" s="664">
        <v>272846.7</v>
      </c>
      <c r="L850" s="664">
        <v>29.000021257373653</v>
      </c>
      <c r="M850" s="664">
        <v>9408.5068965517257</v>
      </c>
      <c r="N850" s="664"/>
      <c r="O850" s="664"/>
      <c r="P850" s="677"/>
      <c r="Q850" s="665"/>
    </row>
    <row r="851" spans="1:17" ht="14.4" customHeight="1" x14ac:dyDescent="0.3">
      <c r="A851" s="660" t="s">
        <v>566</v>
      </c>
      <c r="B851" s="661" t="s">
        <v>5598</v>
      </c>
      <c r="C851" s="661" t="s">
        <v>5200</v>
      </c>
      <c r="D851" s="661" t="s">
        <v>5653</v>
      </c>
      <c r="E851" s="661" t="s">
        <v>2526</v>
      </c>
      <c r="F851" s="664">
        <v>12</v>
      </c>
      <c r="G851" s="664">
        <v>38827.32</v>
      </c>
      <c r="H851" s="664">
        <v>1</v>
      </c>
      <c r="I851" s="664">
        <v>3235.61</v>
      </c>
      <c r="J851" s="664">
        <v>12</v>
      </c>
      <c r="K851" s="664">
        <v>38827.32</v>
      </c>
      <c r="L851" s="664">
        <v>1</v>
      </c>
      <c r="M851" s="664">
        <v>3235.61</v>
      </c>
      <c r="N851" s="664"/>
      <c r="O851" s="664"/>
      <c r="P851" s="677"/>
      <c r="Q851" s="665"/>
    </row>
    <row r="852" spans="1:17" ht="14.4" customHeight="1" x14ac:dyDescent="0.3">
      <c r="A852" s="660" t="s">
        <v>566</v>
      </c>
      <c r="B852" s="661" t="s">
        <v>5598</v>
      </c>
      <c r="C852" s="661" t="s">
        <v>5200</v>
      </c>
      <c r="D852" s="661" t="s">
        <v>5654</v>
      </c>
      <c r="E852" s="661" t="s">
        <v>1204</v>
      </c>
      <c r="F852" s="664">
        <v>1.4</v>
      </c>
      <c r="G852" s="664">
        <v>1449.3</v>
      </c>
      <c r="H852" s="664">
        <v>1</v>
      </c>
      <c r="I852" s="664">
        <v>1035.2142857142858</v>
      </c>
      <c r="J852" s="664">
        <v>19</v>
      </c>
      <c r="K852" s="664">
        <v>19669.25</v>
      </c>
      <c r="L852" s="664">
        <v>13.571551783619679</v>
      </c>
      <c r="M852" s="664">
        <v>1035.2236842105262</v>
      </c>
      <c r="N852" s="664">
        <v>4.28</v>
      </c>
      <c r="O852" s="664">
        <v>4238.1000000000004</v>
      </c>
      <c r="P852" s="677">
        <v>2.9242392879321053</v>
      </c>
      <c r="Q852" s="665">
        <v>990.21028037383178</v>
      </c>
    </row>
    <row r="853" spans="1:17" ht="14.4" customHeight="1" x14ac:dyDescent="0.3">
      <c r="A853" s="660" t="s">
        <v>566</v>
      </c>
      <c r="B853" s="661" t="s">
        <v>5598</v>
      </c>
      <c r="C853" s="661" t="s">
        <v>5200</v>
      </c>
      <c r="D853" s="661" t="s">
        <v>5655</v>
      </c>
      <c r="E853" s="661" t="s">
        <v>1763</v>
      </c>
      <c r="F853" s="664"/>
      <c r="G853" s="664"/>
      <c r="H853" s="664"/>
      <c r="I853" s="664"/>
      <c r="J853" s="664"/>
      <c r="K853" s="664"/>
      <c r="L853" s="664"/>
      <c r="M853" s="664"/>
      <c r="N853" s="664">
        <v>1.3</v>
      </c>
      <c r="O853" s="664">
        <v>1003.77</v>
      </c>
      <c r="P853" s="677"/>
      <c r="Q853" s="665">
        <v>772.13076923076915</v>
      </c>
    </row>
    <row r="854" spans="1:17" ht="14.4" customHeight="1" x14ac:dyDescent="0.3">
      <c r="A854" s="660" t="s">
        <v>566</v>
      </c>
      <c r="B854" s="661" t="s">
        <v>5598</v>
      </c>
      <c r="C854" s="661" t="s">
        <v>5200</v>
      </c>
      <c r="D854" s="661" t="s">
        <v>5281</v>
      </c>
      <c r="E854" s="661" t="s">
        <v>1288</v>
      </c>
      <c r="F854" s="664">
        <v>2.1</v>
      </c>
      <c r="G854" s="664">
        <v>335.94</v>
      </c>
      <c r="H854" s="664">
        <v>1</v>
      </c>
      <c r="I854" s="664">
        <v>159.97142857142856</v>
      </c>
      <c r="J854" s="664">
        <v>2.25</v>
      </c>
      <c r="K854" s="664">
        <v>360.37</v>
      </c>
      <c r="L854" s="664">
        <v>1.0727213192832055</v>
      </c>
      <c r="M854" s="664">
        <v>160.16444444444446</v>
      </c>
      <c r="N854" s="664">
        <v>3.3</v>
      </c>
      <c r="O854" s="664">
        <v>505.55999999999995</v>
      </c>
      <c r="P854" s="677">
        <v>1.504911591355599</v>
      </c>
      <c r="Q854" s="665">
        <v>153.19999999999999</v>
      </c>
    </row>
    <row r="855" spans="1:17" ht="14.4" customHeight="1" x14ac:dyDescent="0.3">
      <c r="A855" s="660" t="s">
        <v>566</v>
      </c>
      <c r="B855" s="661" t="s">
        <v>5598</v>
      </c>
      <c r="C855" s="661" t="s">
        <v>5200</v>
      </c>
      <c r="D855" s="661" t="s">
        <v>5656</v>
      </c>
      <c r="E855" s="661" t="s">
        <v>1269</v>
      </c>
      <c r="F855" s="664"/>
      <c r="G855" s="664"/>
      <c r="H855" s="664"/>
      <c r="I855" s="664"/>
      <c r="J855" s="664"/>
      <c r="K855" s="664"/>
      <c r="L855" s="664"/>
      <c r="M855" s="664"/>
      <c r="N855" s="664">
        <v>19</v>
      </c>
      <c r="O855" s="664">
        <v>9390.56</v>
      </c>
      <c r="P855" s="677"/>
      <c r="Q855" s="665">
        <v>494.23999999999995</v>
      </c>
    </row>
    <row r="856" spans="1:17" ht="14.4" customHeight="1" x14ac:dyDescent="0.3">
      <c r="A856" s="660" t="s">
        <v>566</v>
      </c>
      <c r="B856" s="661" t="s">
        <v>5598</v>
      </c>
      <c r="C856" s="661" t="s">
        <v>5200</v>
      </c>
      <c r="D856" s="661" t="s">
        <v>5657</v>
      </c>
      <c r="E856" s="661" t="s">
        <v>1305</v>
      </c>
      <c r="F856" s="664">
        <v>3.76</v>
      </c>
      <c r="G856" s="664">
        <v>1268.32</v>
      </c>
      <c r="H856" s="664">
        <v>1</v>
      </c>
      <c r="I856" s="664">
        <v>337.31914893617022</v>
      </c>
      <c r="J856" s="664">
        <v>18.8</v>
      </c>
      <c r="K856" s="664">
        <v>6754.84</v>
      </c>
      <c r="L856" s="664">
        <v>5.3258168285606162</v>
      </c>
      <c r="M856" s="664">
        <v>359.3</v>
      </c>
      <c r="N856" s="664">
        <v>3.6</v>
      </c>
      <c r="O856" s="664">
        <v>1237.24</v>
      </c>
      <c r="P856" s="677">
        <v>0.97549514318153152</v>
      </c>
      <c r="Q856" s="665">
        <v>343.67777777777775</v>
      </c>
    </row>
    <row r="857" spans="1:17" ht="14.4" customHeight="1" x14ac:dyDescent="0.3">
      <c r="A857" s="660" t="s">
        <v>566</v>
      </c>
      <c r="B857" s="661" t="s">
        <v>5598</v>
      </c>
      <c r="C857" s="661" t="s">
        <v>5200</v>
      </c>
      <c r="D857" s="661" t="s">
        <v>5658</v>
      </c>
      <c r="E857" s="661" t="s">
        <v>5659</v>
      </c>
      <c r="F857" s="664">
        <v>17.37</v>
      </c>
      <c r="G857" s="664">
        <v>63018.85</v>
      </c>
      <c r="H857" s="664">
        <v>1</v>
      </c>
      <c r="I857" s="664">
        <v>3628.0282095567068</v>
      </c>
      <c r="J857" s="664">
        <v>17.150000000000002</v>
      </c>
      <c r="K857" s="664">
        <v>62220.79</v>
      </c>
      <c r="L857" s="664">
        <v>0.98733617005070706</v>
      </c>
      <c r="M857" s="664">
        <v>3628.034402332361</v>
      </c>
      <c r="N857" s="664">
        <v>34.36</v>
      </c>
      <c r="O857" s="664">
        <v>113640.62</v>
      </c>
      <c r="P857" s="677">
        <v>1.8032798123101261</v>
      </c>
      <c r="Q857" s="665">
        <v>3307.3521536670546</v>
      </c>
    </row>
    <row r="858" spans="1:17" ht="14.4" customHeight="1" x14ac:dyDescent="0.3">
      <c r="A858" s="660" t="s">
        <v>566</v>
      </c>
      <c r="B858" s="661" t="s">
        <v>5598</v>
      </c>
      <c r="C858" s="661" t="s">
        <v>5200</v>
      </c>
      <c r="D858" s="661" t="s">
        <v>5660</v>
      </c>
      <c r="E858" s="661" t="s">
        <v>1349</v>
      </c>
      <c r="F858" s="664"/>
      <c r="G858" s="664"/>
      <c r="H858" s="664"/>
      <c r="I858" s="664"/>
      <c r="J858" s="664"/>
      <c r="K858" s="664"/>
      <c r="L858" s="664"/>
      <c r="M858" s="664"/>
      <c r="N858" s="664">
        <v>0.67</v>
      </c>
      <c r="O858" s="664">
        <v>2516.92</v>
      </c>
      <c r="P858" s="677"/>
      <c r="Q858" s="665">
        <v>3756.5970149253731</v>
      </c>
    </row>
    <row r="859" spans="1:17" ht="14.4" customHeight="1" x14ac:dyDescent="0.3">
      <c r="A859" s="660" t="s">
        <v>566</v>
      </c>
      <c r="B859" s="661" t="s">
        <v>5598</v>
      </c>
      <c r="C859" s="661" t="s">
        <v>5200</v>
      </c>
      <c r="D859" s="661" t="s">
        <v>5285</v>
      </c>
      <c r="E859" s="661" t="s">
        <v>1918</v>
      </c>
      <c r="F859" s="664">
        <v>4.8</v>
      </c>
      <c r="G859" s="664">
        <v>33608.159999999996</v>
      </c>
      <c r="H859" s="664">
        <v>1</v>
      </c>
      <c r="I859" s="664">
        <v>7001.7</v>
      </c>
      <c r="J859" s="664">
        <v>0.6</v>
      </c>
      <c r="K859" s="664">
        <v>4201.0200000000004</v>
      </c>
      <c r="L859" s="664">
        <v>0.12500000000000003</v>
      </c>
      <c r="M859" s="664">
        <v>7001.7000000000007</v>
      </c>
      <c r="N859" s="664">
        <v>4.4000000000000004</v>
      </c>
      <c r="O859" s="664">
        <v>29467.9</v>
      </c>
      <c r="P859" s="677">
        <v>0.87680789427329564</v>
      </c>
      <c r="Q859" s="665">
        <v>6697.25</v>
      </c>
    </row>
    <row r="860" spans="1:17" ht="14.4" customHeight="1" x14ac:dyDescent="0.3">
      <c r="A860" s="660" t="s">
        <v>566</v>
      </c>
      <c r="B860" s="661" t="s">
        <v>5598</v>
      </c>
      <c r="C860" s="661" t="s">
        <v>5200</v>
      </c>
      <c r="D860" s="661" t="s">
        <v>5286</v>
      </c>
      <c r="E860" s="661" t="s">
        <v>1326</v>
      </c>
      <c r="F860" s="664">
        <v>16.600000000000001</v>
      </c>
      <c r="G860" s="664">
        <v>147794.77999999997</v>
      </c>
      <c r="H860" s="664">
        <v>1</v>
      </c>
      <c r="I860" s="664">
        <v>8903.2999999999975</v>
      </c>
      <c r="J860" s="664">
        <v>0.2</v>
      </c>
      <c r="K860" s="664">
        <v>1780.66</v>
      </c>
      <c r="L860" s="664">
        <v>1.204819277108434E-2</v>
      </c>
      <c r="M860" s="664">
        <v>8903.2999999999993</v>
      </c>
      <c r="N860" s="664">
        <v>22</v>
      </c>
      <c r="O860" s="664">
        <v>187743.50000000003</v>
      </c>
      <c r="P860" s="677">
        <v>1.270298585646936</v>
      </c>
      <c r="Q860" s="665">
        <v>8533.7954545454559</v>
      </c>
    </row>
    <row r="861" spans="1:17" ht="14.4" customHeight="1" x14ac:dyDescent="0.3">
      <c r="A861" s="660" t="s">
        <v>566</v>
      </c>
      <c r="B861" s="661" t="s">
        <v>5598</v>
      </c>
      <c r="C861" s="661" t="s">
        <v>5200</v>
      </c>
      <c r="D861" s="661" t="s">
        <v>5661</v>
      </c>
      <c r="E861" s="661" t="s">
        <v>1833</v>
      </c>
      <c r="F861" s="664"/>
      <c r="G861" s="664"/>
      <c r="H861" s="664"/>
      <c r="I861" s="664"/>
      <c r="J861" s="664">
        <v>2</v>
      </c>
      <c r="K861" s="664">
        <v>21598.02</v>
      </c>
      <c r="L861" s="664"/>
      <c r="M861" s="664">
        <v>10799.01</v>
      </c>
      <c r="N861" s="664"/>
      <c r="O861" s="664"/>
      <c r="P861" s="677"/>
      <c r="Q861" s="665"/>
    </row>
    <row r="862" spans="1:17" ht="14.4" customHeight="1" x14ac:dyDescent="0.3">
      <c r="A862" s="660" t="s">
        <v>566</v>
      </c>
      <c r="B862" s="661" t="s">
        <v>5598</v>
      </c>
      <c r="C862" s="661" t="s">
        <v>5200</v>
      </c>
      <c r="D862" s="661" t="s">
        <v>5291</v>
      </c>
      <c r="E862" s="661" t="s">
        <v>5292</v>
      </c>
      <c r="F862" s="664">
        <v>-1.7763568394002505E-15</v>
      </c>
      <c r="G862" s="664">
        <v>0</v>
      </c>
      <c r="H862" s="664"/>
      <c r="I862" s="664">
        <v>0</v>
      </c>
      <c r="J862" s="664"/>
      <c r="K862" s="664"/>
      <c r="L862" s="664"/>
      <c r="M862" s="664"/>
      <c r="N862" s="664">
        <v>0</v>
      </c>
      <c r="O862" s="664">
        <v>7.2759576141834259E-12</v>
      </c>
      <c r="P862" s="677"/>
      <c r="Q862" s="665"/>
    </row>
    <row r="863" spans="1:17" ht="14.4" customHeight="1" x14ac:dyDescent="0.3">
      <c r="A863" s="660" t="s">
        <v>566</v>
      </c>
      <c r="B863" s="661" t="s">
        <v>5598</v>
      </c>
      <c r="C863" s="661" t="s">
        <v>5200</v>
      </c>
      <c r="D863" s="661" t="s">
        <v>5291</v>
      </c>
      <c r="E863" s="661" t="s">
        <v>2616</v>
      </c>
      <c r="F863" s="664">
        <v>26.299999999999997</v>
      </c>
      <c r="G863" s="664">
        <v>281825.75</v>
      </c>
      <c r="H863" s="664">
        <v>1</v>
      </c>
      <c r="I863" s="664">
        <v>10715.807984790876</v>
      </c>
      <c r="J863" s="664"/>
      <c r="K863" s="664"/>
      <c r="L863" s="664"/>
      <c r="M863" s="664"/>
      <c r="N863" s="664">
        <v>10.62</v>
      </c>
      <c r="O863" s="664">
        <v>104727.91</v>
      </c>
      <c r="P863" s="677">
        <v>0.37160518511881901</v>
      </c>
      <c r="Q863" s="665">
        <v>9861.3851224105474</v>
      </c>
    </row>
    <row r="864" spans="1:17" ht="14.4" customHeight="1" x14ac:dyDescent="0.3">
      <c r="A864" s="660" t="s">
        <v>566</v>
      </c>
      <c r="B864" s="661" t="s">
        <v>5598</v>
      </c>
      <c r="C864" s="661" t="s">
        <v>5200</v>
      </c>
      <c r="D864" s="661" t="s">
        <v>1280</v>
      </c>
      <c r="E864" s="661" t="s">
        <v>5294</v>
      </c>
      <c r="F864" s="664">
        <v>2.7600000000000002</v>
      </c>
      <c r="G864" s="664">
        <v>109724.18</v>
      </c>
      <c r="H864" s="664">
        <v>1</v>
      </c>
      <c r="I864" s="664">
        <v>39755.137681159416</v>
      </c>
      <c r="J864" s="664"/>
      <c r="K864" s="664"/>
      <c r="L864" s="664"/>
      <c r="M864" s="664"/>
      <c r="N864" s="664"/>
      <c r="O864" s="664"/>
      <c r="P864" s="677"/>
      <c r="Q864" s="665"/>
    </row>
    <row r="865" spans="1:17" ht="14.4" customHeight="1" x14ac:dyDescent="0.3">
      <c r="A865" s="660" t="s">
        <v>566</v>
      </c>
      <c r="B865" s="661" t="s">
        <v>5598</v>
      </c>
      <c r="C865" s="661" t="s">
        <v>5200</v>
      </c>
      <c r="D865" s="661" t="s">
        <v>5662</v>
      </c>
      <c r="E865" s="661" t="s">
        <v>5663</v>
      </c>
      <c r="F865" s="664"/>
      <c r="G865" s="664"/>
      <c r="H865" s="664"/>
      <c r="I865" s="664"/>
      <c r="J865" s="664">
        <v>3.5</v>
      </c>
      <c r="K865" s="664">
        <v>325716.25</v>
      </c>
      <c r="L865" s="664"/>
      <c r="M865" s="664">
        <v>93061.78571428571</v>
      </c>
      <c r="N865" s="664"/>
      <c r="O865" s="664"/>
      <c r="P865" s="677"/>
      <c r="Q865" s="665"/>
    </row>
    <row r="866" spans="1:17" ht="14.4" customHeight="1" x14ac:dyDescent="0.3">
      <c r="A866" s="660" t="s">
        <v>566</v>
      </c>
      <c r="B866" s="661" t="s">
        <v>5598</v>
      </c>
      <c r="C866" s="661" t="s">
        <v>5200</v>
      </c>
      <c r="D866" s="661" t="s">
        <v>5662</v>
      </c>
      <c r="E866" s="661" t="s">
        <v>5664</v>
      </c>
      <c r="F866" s="664"/>
      <c r="G866" s="664"/>
      <c r="H866" s="664"/>
      <c r="I866" s="664"/>
      <c r="J866" s="664">
        <v>0</v>
      </c>
      <c r="K866" s="664">
        <v>0</v>
      </c>
      <c r="L866" s="664"/>
      <c r="M866" s="664"/>
      <c r="N866" s="664"/>
      <c r="O866" s="664"/>
      <c r="P866" s="677"/>
      <c r="Q866" s="665"/>
    </row>
    <row r="867" spans="1:17" ht="14.4" customHeight="1" x14ac:dyDescent="0.3">
      <c r="A867" s="660" t="s">
        <v>566</v>
      </c>
      <c r="B867" s="661" t="s">
        <v>5598</v>
      </c>
      <c r="C867" s="661" t="s">
        <v>5200</v>
      </c>
      <c r="D867" s="661" t="s">
        <v>5296</v>
      </c>
      <c r="E867" s="661" t="s">
        <v>5297</v>
      </c>
      <c r="F867" s="664"/>
      <c r="G867" s="664"/>
      <c r="H867" s="664"/>
      <c r="I867" s="664"/>
      <c r="J867" s="664"/>
      <c r="K867" s="664"/>
      <c r="L867" s="664"/>
      <c r="M867" s="664"/>
      <c r="N867" s="664">
        <v>0</v>
      </c>
      <c r="O867" s="664">
        <v>0</v>
      </c>
      <c r="P867" s="677"/>
      <c r="Q867" s="665"/>
    </row>
    <row r="868" spans="1:17" ht="14.4" customHeight="1" x14ac:dyDescent="0.3">
      <c r="A868" s="660" t="s">
        <v>566</v>
      </c>
      <c r="B868" s="661" t="s">
        <v>5598</v>
      </c>
      <c r="C868" s="661" t="s">
        <v>5200</v>
      </c>
      <c r="D868" s="661" t="s">
        <v>5296</v>
      </c>
      <c r="E868" s="661" t="s">
        <v>1855</v>
      </c>
      <c r="F868" s="664"/>
      <c r="G868" s="664"/>
      <c r="H868" s="664"/>
      <c r="I868" s="664"/>
      <c r="J868" s="664"/>
      <c r="K868" s="664"/>
      <c r="L868" s="664"/>
      <c r="M868" s="664"/>
      <c r="N868" s="664">
        <v>0.76</v>
      </c>
      <c r="O868" s="664">
        <v>28027.18</v>
      </c>
      <c r="P868" s="677"/>
      <c r="Q868" s="665">
        <v>36877.868421052633</v>
      </c>
    </row>
    <row r="869" spans="1:17" ht="14.4" customHeight="1" x14ac:dyDescent="0.3">
      <c r="A869" s="660" t="s">
        <v>566</v>
      </c>
      <c r="B869" s="661" t="s">
        <v>5598</v>
      </c>
      <c r="C869" s="661" t="s">
        <v>5200</v>
      </c>
      <c r="D869" s="661" t="s">
        <v>5665</v>
      </c>
      <c r="E869" s="661" t="s">
        <v>5666</v>
      </c>
      <c r="F869" s="664"/>
      <c r="G869" s="664"/>
      <c r="H869" s="664"/>
      <c r="I869" s="664"/>
      <c r="J869" s="664">
        <v>1</v>
      </c>
      <c r="K869" s="664">
        <v>7006.78</v>
      </c>
      <c r="L869" s="664"/>
      <c r="M869" s="664">
        <v>7006.78</v>
      </c>
      <c r="N869" s="664"/>
      <c r="O869" s="664"/>
      <c r="P869" s="677"/>
      <c r="Q869" s="665"/>
    </row>
    <row r="870" spans="1:17" ht="14.4" customHeight="1" x14ac:dyDescent="0.3">
      <c r="A870" s="660" t="s">
        <v>566</v>
      </c>
      <c r="B870" s="661" t="s">
        <v>5598</v>
      </c>
      <c r="C870" s="661" t="s">
        <v>5200</v>
      </c>
      <c r="D870" s="661" t="s">
        <v>5667</v>
      </c>
      <c r="E870" s="661" t="s">
        <v>5668</v>
      </c>
      <c r="F870" s="664"/>
      <c r="G870" s="664"/>
      <c r="H870" s="664"/>
      <c r="I870" s="664"/>
      <c r="J870" s="664">
        <v>1</v>
      </c>
      <c r="K870" s="664">
        <v>541.05999999999995</v>
      </c>
      <c r="L870" s="664"/>
      <c r="M870" s="664">
        <v>541.05999999999995</v>
      </c>
      <c r="N870" s="664"/>
      <c r="O870" s="664"/>
      <c r="P870" s="677"/>
      <c r="Q870" s="665"/>
    </row>
    <row r="871" spans="1:17" ht="14.4" customHeight="1" x14ac:dyDescent="0.3">
      <c r="A871" s="660" t="s">
        <v>566</v>
      </c>
      <c r="B871" s="661" t="s">
        <v>5598</v>
      </c>
      <c r="C871" s="661" t="s">
        <v>5200</v>
      </c>
      <c r="D871" s="661" t="s">
        <v>5669</v>
      </c>
      <c r="E871" s="661" t="s">
        <v>1698</v>
      </c>
      <c r="F871" s="664"/>
      <c r="G871" s="664"/>
      <c r="H871" s="664"/>
      <c r="I871" s="664"/>
      <c r="J871" s="664"/>
      <c r="K871" s="664"/>
      <c r="L871" s="664"/>
      <c r="M871" s="664"/>
      <c r="N871" s="664">
        <v>11.719999999999999</v>
      </c>
      <c r="O871" s="664">
        <v>44010.979999999996</v>
      </c>
      <c r="P871" s="677"/>
      <c r="Q871" s="665">
        <v>3755.2030716723548</v>
      </c>
    </row>
    <row r="872" spans="1:17" ht="14.4" customHeight="1" x14ac:dyDescent="0.3">
      <c r="A872" s="660" t="s">
        <v>566</v>
      </c>
      <c r="B872" s="661" t="s">
        <v>5598</v>
      </c>
      <c r="C872" s="661" t="s">
        <v>5200</v>
      </c>
      <c r="D872" s="661" t="s">
        <v>5670</v>
      </c>
      <c r="E872" s="661" t="s">
        <v>1791</v>
      </c>
      <c r="F872" s="664"/>
      <c r="G872" s="664"/>
      <c r="H872" s="664"/>
      <c r="I872" s="664"/>
      <c r="J872" s="664"/>
      <c r="K872" s="664"/>
      <c r="L872" s="664"/>
      <c r="M872" s="664"/>
      <c r="N872" s="664">
        <v>3.3</v>
      </c>
      <c r="O872" s="664">
        <v>646.47</v>
      </c>
      <c r="P872" s="677"/>
      <c r="Q872" s="665">
        <v>195.9</v>
      </c>
    </row>
    <row r="873" spans="1:17" ht="14.4" customHeight="1" x14ac:dyDescent="0.3">
      <c r="A873" s="660" t="s">
        <v>566</v>
      </c>
      <c r="B873" s="661" t="s">
        <v>5598</v>
      </c>
      <c r="C873" s="661" t="s">
        <v>5200</v>
      </c>
      <c r="D873" s="661" t="s">
        <v>5671</v>
      </c>
      <c r="E873" s="661" t="s">
        <v>1309</v>
      </c>
      <c r="F873" s="664"/>
      <c r="G873" s="664"/>
      <c r="H873" s="664"/>
      <c r="I873" s="664"/>
      <c r="J873" s="664"/>
      <c r="K873" s="664"/>
      <c r="L873" s="664"/>
      <c r="M873" s="664"/>
      <c r="N873" s="664">
        <v>4.3</v>
      </c>
      <c r="O873" s="664">
        <v>2550.1999999999998</v>
      </c>
      <c r="P873" s="677"/>
      <c r="Q873" s="665">
        <v>593.06976744186045</v>
      </c>
    </row>
    <row r="874" spans="1:17" ht="14.4" customHeight="1" x14ac:dyDescent="0.3">
      <c r="A874" s="660" t="s">
        <v>566</v>
      </c>
      <c r="B874" s="661" t="s">
        <v>5598</v>
      </c>
      <c r="C874" s="661" t="s">
        <v>5200</v>
      </c>
      <c r="D874" s="661" t="s">
        <v>5672</v>
      </c>
      <c r="E874" s="661" t="s">
        <v>5673</v>
      </c>
      <c r="F874" s="664"/>
      <c r="G874" s="664"/>
      <c r="H874" s="664"/>
      <c r="I874" s="664"/>
      <c r="J874" s="664"/>
      <c r="K874" s="664"/>
      <c r="L874" s="664"/>
      <c r="M874" s="664"/>
      <c r="N874" s="664">
        <v>17</v>
      </c>
      <c r="O874" s="664">
        <v>7067.24</v>
      </c>
      <c r="P874" s="677"/>
      <c r="Q874" s="665">
        <v>415.71999999999997</v>
      </c>
    </row>
    <row r="875" spans="1:17" ht="14.4" customHeight="1" x14ac:dyDescent="0.3">
      <c r="A875" s="660" t="s">
        <v>566</v>
      </c>
      <c r="B875" s="661" t="s">
        <v>5598</v>
      </c>
      <c r="C875" s="661" t="s">
        <v>5200</v>
      </c>
      <c r="D875" s="661" t="s">
        <v>5674</v>
      </c>
      <c r="E875" s="661" t="s">
        <v>1422</v>
      </c>
      <c r="F875" s="664"/>
      <c r="G875" s="664"/>
      <c r="H875" s="664"/>
      <c r="I875" s="664"/>
      <c r="J875" s="664"/>
      <c r="K875" s="664"/>
      <c r="L875" s="664"/>
      <c r="M875" s="664"/>
      <c r="N875" s="664">
        <v>1</v>
      </c>
      <c r="O875" s="664">
        <v>6933.56</v>
      </c>
      <c r="P875" s="677"/>
      <c r="Q875" s="665">
        <v>6933.56</v>
      </c>
    </row>
    <row r="876" spans="1:17" ht="14.4" customHeight="1" x14ac:dyDescent="0.3">
      <c r="A876" s="660" t="s">
        <v>566</v>
      </c>
      <c r="B876" s="661" t="s">
        <v>5598</v>
      </c>
      <c r="C876" s="661" t="s">
        <v>5308</v>
      </c>
      <c r="D876" s="661" t="s">
        <v>5675</v>
      </c>
      <c r="E876" s="661" t="s">
        <v>5676</v>
      </c>
      <c r="F876" s="664">
        <v>1</v>
      </c>
      <c r="G876" s="664">
        <v>1176.6600000000001</v>
      </c>
      <c r="H876" s="664">
        <v>1</v>
      </c>
      <c r="I876" s="664">
        <v>1176.6600000000001</v>
      </c>
      <c r="J876" s="664"/>
      <c r="K876" s="664"/>
      <c r="L876" s="664"/>
      <c r="M876" s="664"/>
      <c r="N876" s="664"/>
      <c r="O876" s="664"/>
      <c r="P876" s="677"/>
      <c r="Q876" s="665"/>
    </row>
    <row r="877" spans="1:17" ht="14.4" customHeight="1" x14ac:dyDescent="0.3">
      <c r="A877" s="660" t="s">
        <v>566</v>
      </c>
      <c r="B877" s="661" t="s">
        <v>5598</v>
      </c>
      <c r="C877" s="661" t="s">
        <v>5308</v>
      </c>
      <c r="D877" s="661" t="s">
        <v>5309</v>
      </c>
      <c r="E877" s="661" t="s">
        <v>5310</v>
      </c>
      <c r="F877" s="664">
        <v>91</v>
      </c>
      <c r="G877" s="664">
        <v>166703.70000000001</v>
      </c>
      <c r="H877" s="664">
        <v>1</v>
      </c>
      <c r="I877" s="664">
        <v>1831.9087912087914</v>
      </c>
      <c r="J877" s="664">
        <v>56</v>
      </c>
      <c r="K877" s="664">
        <v>104472.48000000001</v>
      </c>
      <c r="L877" s="664">
        <v>0.62669562823140701</v>
      </c>
      <c r="M877" s="664">
        <v>1865.5800000000002</v>
      </c>
      <c r="N877" s="664">
        <v>66</v>
      </c>
      <c r="O877" s="664">
        <v>123128.28</v>
      </c>
      <c r="P877" s="677">
        <v>0.73860556184415815</v>
      </c>
      <c r="Q877" s="665">
        <v>1865.58</v>
      </c>
    </row>
    <row r="878" spans="1:17" ht="14.4" customHeight="1" x14ac:dyDescent="0.3">
      <c r="A878" s="660" t="s">
        <v>566</v>
      </c>
      <c r="B878" s="661" t="s">
        <v>5598</v>
      </c>
      <c r="C878" s="661" t="s">
        <v>5308</v>
      </c>
      <c r="D878" s="661" t="s">
        <v>5311</v>
      </c>
      <c r="E878" s="661" t="s">
        <v>5312</v>
      </c>
      <c r="F878" s="664">
        <v>26</v>
      </c>
      <c r="G878" s="664">
        <v>69409.02</v>
      </c>
      <c r="H878" s="664">
        <v>1</v>
      </c>
      <c r="I878" s="664">
        <v>2669.5776923076924</v>
      </c>
      <c r="J878" s="664">
        <v>60</v>
      </c>
      <c r="K878" s="664">
        <v>163722.59999999998</v>
      </c>
      <c r="L878" s="664">
        <v>2.3588086966218507</v>
      </c>
      <c r="M878" s="664">
        <v>2728.7099999999996</v>
      </c>
      <c r="N878" s="664">
        <v>29</v>
      </c>
      <c r="O878" s="664">
        <v>79132.59</v>
      </c>
      <c r="P878" s="677">
        <v>1.1400908700338945</v>
      </c>
      <c r="Q878" s="665">
        <v>2728.71</v>
      </c>
    </row>
    <row r="879" spans="1:17" ht="14.4" customHeight="1" x14ac:dyDescent="0.3">
      <c r="A879" s="660" t="s">
        <v>566</v>
      </c>
      <c r="B879" s="661" t="s">
        <v>5598</v>
      </c>
      <c r="C879" s="661" t="s">
        <v>5308</v>
      </c>
      <c r="D879" s="661" t="s">
        <v>5313</v>
      </c>
      <c r="E879" s="661" t="s">
        <v>5314</v>
      </c>
      <c r="F879" s="664">
        <v>6</v>
      </c>
      <c r="G879" s="664">
        <v>47212.68</v>
      </c>
      <c r="H879" s="664">
        <v>1</v>
      </c>
      <c r="I879" s="664">
        <v>7868.78</v>
      </c>
      <c r="J879" s="664">
        <v>16</v>
      </c>
      <c r="K879" s="664">
        <v>131066.08</v>
      </c>
      <c r="L879" s="664">
        <v>2.7760779519400298</v>
      </c>
      <c r="M879" s="664">
        <v>8191.63</v>
      </c>
      <c r="N879" s="664">
        <v>8</v>
      </c>
      <c r="O879" s="664">
        <v>65533.04</v>
      </c>
      <c r="P879" s="677">
        <v>1.3880389759700149</v>
      </c>
      <c r="Q879" s="665">
        <v>8191.63</v>
      </c>
    </row>
    <row r="880" spans="1:17" ht="14.4" customHeight="1" x14ac:dyDescent="0.3">
      <c r="A880" s="660" t="s">
        <v>566</v>
      </c>
      <c r="B880" s="661" t="s">
        <v>5598</v>
      </c>
      <c r="C880" s="661" t="s">
        <v>5308</v>
      </c>
      <c r="D880" s="661" t="s">
        <v>5315</v>
      </c>
      <c r="E880" s="661" t="s">
        <v>5316</v>
      </c>
      <c r="F880" s="664">
        <v>15</v>
      </c>
      <c r="G880" s="664">
        <v>119338.32</v>
      </c>
      <c r="H880" s="664">
        <v>1</v>
      </c>
      <c r="I880" s="664">
        <v>7955.8880000000008</v>
      </c>
      <c r="J880" s="664">
        <v>27</v>
      </c>
      <c r="K880" s="664">
        <v>218007.72</v>
      </c>
      <c r="L880" s="664">
        <v>1.8268039972407857</v>
      </c>
      <c r="M880" s="664">
        <v>8074.36</v>
      </c>
      <c r="N880" s="664">
        <v>13</v>
      </c>
      <c r="O880" s="664">
        <v>104966.68000000001</v>
      </c>
      <c r="P880" s="677">
        <v>0.87957229496778566</v>
      </c>
      <c r="Q880" s="665">
        <v>8074.3600000000006</v>
      </c>
    </row>
    <row r="881" spans="1:17" ht="14.4" customHeight="1" x14ac:dyDescent="0.3">
      <c r="A881" s="660" t="s">
        <v>566</v>
      </c>
      <c r="B881" s="661" t="s">
        <v>5598</v>
      </c>
      <c r="C881" s="661" t="s">
        <v>5308</v>
      </c>
      <c r="D881" s="661" t="s">
        <v>5317</v>
      </c>
      <c r="E881" s="661" t="s">
        <v>5318</v>
      </c>
      <c r="F881" s="664">
        <v>16</v>
      </c>
      <c r="G881" s="664">
        <v>151106.78999999998</v>
      </c>
      <c r="H881" s="664">
        <v>1</v>
      </c>
      <c r="I881" s="664">
        <v>9444.1743749999987</v>
      </c>
      <c r="J881" s="664">
        <v>32</v>
      </c>
      <c r="K881" s="664">
        <v>309955.20000000001</v>
      </c>
      <c r="L881" s="664">
        <v>2.051232773854835</v>
      </c>
      <c r="M881" s="664">
        <v>9686.1</v>
      </c>
      <c r="N881" s="664">
        <v>52</v>
      </c>
      <c r="O881" s="664">
        <v>503677.19999999995</v>
      </c>
      <c r="P881" s="677">
        <v>3.3332532575141065</v>
      </c>
      <c r="Q881" s="665">
        <v>9686.0999999999985</v>
      </c>
    </row>
    <row r="882" spans="1:17" ht="14.4" customHeight="1" x14ac:dyDescent="0.3">
      <c r="A882" s="660" t="s">
        <v>566</v>
      </c>
      <c r="B882" s="661" t="s">
        <v>5598</v>
      </c>
      <c r="C882" s="661" t="s">
        <v>5308</v>
      </c>
      <c r="D882" s="661" t="s">
        <v>5677</v>
      </c>
      <c r="E882" s="661" t="s">
        <v>5678</v>
      </c>
      <c r="F882" s="664">
        <v>3</v>
      </c>
      <c r="G882" s="664">
        <v>2776.71</v>
      </c>
      <c r="H882" s="664">
        <v>1</v>
      </c>
      <c r="I882" s="664">
        <v>925.57</v>
      </c>
      <c r="J882" s="664"/>
      <c r="K882" s="664"/>
      <c r="L882" s="664"/>
      <c r="M882" s="664"/>
      <c r="N882" s="664">
        <v>2</v>
      </c>
      <c r="O882" s="664">
        <v>1851.14</v>
      </c>
      <c r="P882" s="677">
        <v>0.66666666666666674</v>
      </c>
      <c r="Q882" s="665">
        <v>925.57</v>
      </c>
    </row>
    <row r="883" spans="1:17" ht="14.4" customHeight="1" x14ac:dyDescent="0.3">
      <c r="A883" s="660" t="s">
        <v>566</v>
      </c>
      <c r="B883" s="661" t="s">
        <v>5598</v>
      </c>
      <c r="C883" s="661" t="s">
        <v>5308</v>
      </c>
      <c r="D883" s="661" t="s">
        <v>5319</v>
      </c>
      <c r="E883" s="661" t="s">
        <v>5320</v>
      </c>
      <c r="F883" s="664">
        <v>109</v>
      </c>
      <c r="G883" s="664">
        <v>25831.149999999998</v>
      </c>
      <c r="H883" s="664">
        <v>1</v>
      </c>
      <c r="I883" s="664">
        <v>236.98302752293577</v>
      </c>
      <c r="J883" s="664">
        <v>191</v>
      </c>
      <c r="K883" s="664">
        <v>45587.88</v>
      </c>
      <c r="L883" s="664">
        <v>1.7648412865861567</v>
      </c>
      <c r="M883" s="664">
        <v>238.67999999999998</v>
      </c>
      <c r="N883" s="664">
        <v>157</v>
      </c>
      <c r="O883" s="664">
        <v>37472.76</v>
      </c>
      <c r="P883" s="677">
        <v>1.4506810575603488</v>
      </c>
      <c r="Q883" s="665">
        <v>238.68</v>
      </c>
    </row>
    <row r="884" spans="1:17" ht="14.4" customHeight="1" x14ac:dyDescent="0.3">
      <c r="A884" s="660" t="s">
        <v>566</v>
      </c>
      <c r="B884" s="661" t="s">
        <v>5598</v>
      </c>
      <c r="C884" s="661" t="s">
        <v>5321</v>
      </c>
      <c r="D884" s="661" t="s">
        <v>5679</v>
      </c>
      <c r="E884" s="661" t="s">
        <v>5680</v>
      </c>
      <c r="F884" s="664">
        <v>2</v>
      </c>
      <c r="G884" s="664">
        <v>17563.259999999998</v>
      </c>
      <c r="H884" s="664">
        <v>1</v>
      </c>
      <c r="I884" s="664">
        <v>8781.6299999999992</v>
      </c>
      <c r="J884" s="664">
        <v>4</v>
      </c>
      <c r="K884" s="664">
        <v>35126.519999999997</v>
      </c>
      <c r="L884" s="664">
        <v>2</v>
      </c>
      <c r="M884" s="664">
        <v>8781.6299999999992</v>
      </c>
      <c r="N884" s="664"/>
      <c r="O884" s="664"/>
      <c r="P884" s="677"/>
      <c r="Q884" s="665"/>
    </row>
    <row r="885" spans="1:17" ht="14.4" customHeight="1" x14ac:dyDescent="0.3">
      <c r="A885" s="660" t="s">
        <v>566</v>
      </c>
      <c r="B885" s="661" t="s">
        <v>5598</v>
      </c>
      <c r="C885" s="661" t="s">
        <v>5321</v>
      </c>
      <c r="D885" s="661" t="s">
        <v>5681</v>
      </c>
      <c r="E885" s="661" t="s">
        <v>5680</v>
      </c>
      <c r="F885" s="664">
        <v>1</v>
      </c>
      <c r="G885" s="664">
        <v>9848.0499999999993</v>
      </c>
      <c r="H885" s="664">
        <v>1</v>
      </c>
      <c r="I885" s="664">
        <v>9848.0499999999993</v>
      </c>
      <c r="J885" s="664"/>
      <c r="K885" s="664"/>
      <c r="L885" s="664"/>
      <c r="M885" s="664"/>
      <c r="N885" s="664"/>
      <c r="O885" s="664"/>
      <c r="P885" s="677"/>
      <c r="Q885" s="665"/>
    </row>
    <row r="886" spans="1:17" ht="14.4" customHeight="1" x14ac:dyDescent="0.3">
      <c r="A886" s="660" t="s">
        <v>566</v>
      </c>
      <c r="B886" s="661" t="s">
        <v>5598</v>
      </c>
      <c r="C886" s="661" t="s">
        <v>5321</v>
      </c>
      <c r="D886" s="661" t="s">
        <v>5322</v>
      </c>
      <c r="E886" s="661" t="s">
        <v>5323</v>
      </c>
      <c r="F886" s="664">
        <v>8</v>
      </c>
      <c r="G886" s="664">
        <v>4520.8</v>
      </c>
      <c r="H886" s="664">
        <v>1</v>
      </c>
      <c r="I886" s="664">
        <v>565.1</v>
      </c>
      <c r="J886" s="664">
        <v>14</v>
      </c>
      <c r="K886" s="664">
        <v>7911.4</v>
      </c>
      <c r="L886" s="664">
        <v>1.7499999999999998</v>
      </c>
      <c r="M886" s="664">
        <v>565.1</v>
      </c>
      <c r="N886" s="664">
        <v>14</v>
      </c>
      <c r="O886" s="664">
        <v>7911.4</v>
      </c>
      <c r="P886" s="677">
        <v>1.7499999999999998</v>
      </c>
      <c r="Q886" s="665">
        <v>565.1</v>
      </c>
    </row>
    <row r="887" spans="1:17" ht="14.4" customHeight="1" x14ac:dyDescent="0.3">
      <c r="A887" s="660" t="s">
        <v>566</v>
      </c>
      <c r="B887" s="661" t="s">
        <v>5598</v>
      </c>
      <c r="C887" s="661" t="s">
        <v>5321</v>
      </c>
      <c r="D887" s="661" t="s">
        <v>5324</v>
      </c>
      <c r="E887" s="661" t="s">
        <v>5325</v>
      </c>
      <c r="F887" s="664">
        <v>2</v>
      </c>
      <c r="G887" s="664">
        <v>2098</v>
      </c>
      <c r="H887" s="664">
        <v>1</v>
      </c>
      <c r="I887" s="664">
        <v>1049</v>
      </c>
      <c r="J887" s="664">
        <v>3</v>
      </c>
      <c r="K887" s="664">
        <v>3147</v>
      </c>
      <c r="L887" s="664">
        <v>1.5</v>
      </c>
      <c r="M887" s="664">
        <v>1049</v>
      </c>
      <c r="N887" s="664">
        <v>3</v>
      </c>
      <c r="O887" s="664">
        <v>3147</v>
      </c>
      <c r="P887" s="677">
        <v>1.5</v>
      </c>
      <c r="Q887" s="665">
        <v>1049</v>
      </c>
    </row>
    <row r="888" spans="1:17" ht="14.4" customHeight="1" x14ac:dyDescent="0.3">
      <c r="A888" s="660" t="s">
        <v>566</v>
      </c>
      <c r="B888" s="661" t="s">
        <v>5598</v>
      </c>
      <c r="C888" s="661" t="s">
        <v>5321</v>
      </c>
      <c r="D888" s="661" t="s">
        <v>5682</v>
      </c>
      <c r="E888" s="661" t="s">
        <v>5683</v>
      </c>
      <c r="F888" s="664">
        <v>1</v>
      </c>
      <c r="G888" s="664">
        <v>865.78</v>
      </c>
      <c r="H888" s="664">
        <v>1</v>
      </c>
      <c r="I888" s="664">
        <v>865.78</v>
      </c>
      <c r="J888" s="664">
        <v>1</v>
      </c>
      <c r="K888" s="664">
        <v>865.78</v>
      </c>
      <c r="L888" s="664">
        <v>1</v>
      </c>
      <c r="M888" s="664">
        <v>865.78</v>
      </c>
      <c r="N888" s="664"/>
      <c r="O888" s="664"/>
      <c r="P888" s="677"/>
      <c r="Q888" s="665"/>
    </row>
    <row r="889" spans="1:17" ht="14.4" customHeight="1" x14ac:dyDescent="0.3">
      <c r="A889" s="660" t="s">
        <v>566</v>
      </c>
      <c r="B889" s="661" t="s">
        <v>5598</v>
      </c>
      <c r="C889" s="661" t="s">
        <v>5328</v>
      </c>
      <c r="D889" s="661" t="s">
        <v>5684</v>
      </c>
      <c r="E889" s="661" t="s">
        <v>5685</v>
      </c>
      <c r="F889" s="664">
        <v>801</v>
      </c>
      <c r="G889" s="664">
        <v>850811</v>
      </c>
      <c r="H889" s="664">
        <v>1</v>
      </c>
      <c r="I889" s="664">
        <v>1062.1860174781523</v>
      </c>
      <c r="J889" s="664">
        <v>880</v>
      </c>
      <c r="K889" s="664">
        <v>837025</v>
      </c>
      <c r="L889" s="664">
        <v>0.98379663638575432</v>
      </c>
      <c r="M889" s="664">
        <v>951.16477272727275</v>
      </c>
      <c r="N889" s="664">
        <v>930</v>
      </c>
      <c r="O889" s="664">
        <v>970910</v>
      </c>
      <c r="P889" s="677">
        <v>1.1411582595899676</v>
      </c>
      <c r="Q889" s="665">
        <v>1043.989247311828</v>
      </c>
    </row>
    <row r="890" spans="1:17" ht="14.4" customHeight="1" x14ac:dyDescent="0.3">
      <c r="A890" s="660" t="s">
        <v>566</v>
      </c>
      <c r="B890" s="661" t="s">
        <v>5598</v>
      </c>
      <c r="C890" s="661" t="s">
        <v>5328</v>
      </c>
      <c r="D890" s="661" t="s">
        <v>5331</v>
      </c>
      <c r="E890" s="661" t="s">
        <v>5332</v>
      </c>
      <c r="F890" s="664">
        <v>110</v>
      </c>
      <c r="G890" s="664">
        <v>20350</v>
      </c>
      <c r="H890" s="664">
        <v>1</v>
      </c>
      <c r="I890" s="664">
        <v>185</v>
      </c>
      <c r="J890" s="664">
        <v>133</v>
      </c>
      <c r="K890" s="664">
        <v>24605</v>
      </c>
      <c r="L890" s="664">
        <v>1.209090909090909</v>
      </c>
      <c r="M890" s="664">
        <v>185</v>
      </c>
      <c r="N890" s="664">
        <v>124</v>
      </c>
      <c r="O890" s="664">
        <v>23419</v>
      </c>
      <c r="P890" s="677">
        <v>1.1508108108108108</v>
      </c>
      <c r="Q890" s="665">
        <v>188.86290322580646</v>
      </c>
    </row>
    <row r="891" spans="1:17" ht="14.4" customHeight="1" x14ac:dyDescent="0.3">
      <c r="A891" s="660" t="s">
        <v>566</v>
      </c>
      <c r="B891" s="661" t="s">
        <v>5598</v>
      </c>
      <c r="C891" s="661" t="s">
        <v>5328</v>
      </c>
      <c r="D891" s="661" t="s">
        <v>5337</v>
      </c>
      <c r="E891" s="661" t="s">
        <v>5338</v>
      </c>
      <c r="F891" s="664">
        <v>8</v>
      </c>
      <c r="G891" s="664">
        <v>1303</v>
      </c>
      <c r="H891" s="664">
        <v>1</v>
      </c>
      <c r="I891" s="664">
        <v>162.875</v>
      </c>
      <c r="J891" s="664">
        <v>14</v>
      </c>
      <c r="K891" s="664">
        <v>2282</v>
      </c>
      <c r="L891" s="664">
        <v>1.7513430544896393</v>
      </c>
      <c r="M891" s="664">
        <v>163</v>
      </c>
      <c r="N891" s="664">
        <v>14</v>
      </c>
      <c r="O891" s="664">
        <v>2308</v>
      </c>
      <c r="P891" s="677">
        <v>1.7712970069071374</v>
      </c>
      <c r="Q891" s="665">
        <v>164.85714285714286</v>
      </c>
    </row>
    <row r="892" spans="1:17" ht="14.4" customHeight="1" x14ac:dyDescent="0.3">
      <c r="A892" s="660" t="s">
        <v>566</v>
      </c>
      <c r="B892" s="661" t="s">
        <v>5598</v>
      </c>
      <c r="C892" s="661" t="s">
        <v>5328</v>
      </c>
      <c r="D892" s="661" t="s">
        <v>5568</v>
      </c>
      <c r="E892" s="661" t="s">
        <v>5569</v>
      </c>
      <c r="F892" s="664">
        <v>10</v>
      </c>
      <c r="G892" s="664">
        <v>104110</v>
      </c>
      <c r="H892" s="664">
        <v>1</v>
      </c>
      <c r="I892" s="664">
        <v>10411</v>
      </c>
      <c r="J892" s="664">
        <v>15</v>
      </c>
      <c r="K892" s="664">
        <v>156165</v>
      </c>
      <c r="L892" s="664">
        <v>1.5</v>
      </c>
      <c r="M892" s="664">
        <v>10411</v>
      </c>
      <c r="N892" s="664">
        <v>7</v>
      </c>
      <c r="O892" s="664">
        <v>73178</v>
      </c>
      <c r="P892" s="677">
        <v>0.70289117279800206</v>
      </c>
      <c r="Q892" s="665">
        <v>10454</v>
      </c>
    </row>
    <row r="893" spans="1:17" ht="14.4" customHeight="1" x14ac:dyDescent="0.3">
      <c r="A893" s="660" t="s">
        <v>566</v>
      </c>
      <c r="B893" s="661" t="s">
        <v>5598</v>
      </c>
      <c r="C893" s="661" t="s">
        <v>5328</v>
      </c>
      <c r="D893" s="661" t="s">
        <v>5339</v>
      </c>
      <c r="E893" s="661" t="s">
        <v>5340</v>
      </c>
      <c r="F893" s="664">
        <v>8</v>
      </c>
      <c r="G893" s="664">
        <v>368</v>
      </c>
      <c r="H893" s="664">
        <v>1</v>
      </c>
      <c r="I893" s="664">
        <v>46</v>
      </c>
      <c r="J893" s="664">
        <v>14</v>
      </c>
      <c r="K893" s="664">
        <v>644</v>
      </c>
      <c r="L893" s="664">
        <v>1.75</v>
      </c>
      <c r="M893" s="664">
        <v>46</v>
      </c>
      <c r="N893" s="664">
        <v>14</v>
      </c>
      <c r="O893" s="664">
        <v>658</v>
      </c>
      <c r="P893" s="677">
        <v>1.7880434782608696</v>
      </c>
      <c r="Q893" s="665">
        <v>47</v>
      </c>
    </row>
    <row r="894" spans="1:17" ht="14.4" customHeight="1" x14ac:dyDescent="0.3">
      <c r="A894" s="660" t="s">
        <v>566</v>
      </c>
      <c r="B894" s="661" t="s">
        <v>5598</v>
      </c>
      <c r="C894" s="661" t="s">
        <v>5328</v>
      </c>
      <c r="D894" s="661" t="s">
        <v>5686</v>
      </c>
      <c r="E894" s="661" t="s">
        <v>5687</v>
      </c>
      <c r="F894" s="664">
        <v>0</v>
      </c>
      <c r="G894" s="664">
        <v>0</v>
      </c>
      <c r="H894" s="664"/>
      <c r="I894" s="664"/>
      <c r="J894" s="664">
        <v>0</v>
      </c>
      <c r="K894" s="664">
        <v>0</v>
      </c>
      <c r="L894" s="664"/>
      <c r="M894" s="664"/>
      <c r="N894" s="664">
        <v>0</v>
      </c>
      <c r="O894" s="664">
        <v>0</v>
      </c>
      <c r="P894" s="677"/>
      <c r="Q894" s="665"/>
    </row>
    <row r="895" spans="1:17" ht="14.4" customHeight="1" x14ac:dyDescent="0.3">
      <c r="A895" s="660" t="s">
        <v>566</v>
      </c>
      <c r="B895" s="661" t="s">
        <v>5598</v>
      </c>
      <c r="C895" s="661" t="s">
        <v>5328</v>
      </c>
      <c r="D895" s="661" t="s">
        <v>5688</v>
      </c>
      <c r="E895" s="661" t="s">
        <v>5689</v>
      </c>
      <c r="F895" s="664">
        <v>1542</v>
      </c>
      <c r="G895" s="664">
        <v>0</v>
      </c>
      <c r="H895" s="664"/>
      <c r="I895" s="664">
        <v>0</v>
      </c>
      <c r="J895" s="664">
        <v>2493</v>
      </c>
      <c r="K895" s="664">
        <v>0</v>
      </c>
      <c r="L895" s="664"/>
      <c r="M895" s="664">
        <v>0</v>
      </c>
      <c r="N895" s="664">
        <v>1466</v>
      </c>
      <c r="O895" s="664">
        <v>0</v>
      </c>
      <c r="P895" s="677"/>
      <c r="Q895" s="665">
        <v>0</v>
      </c>
    </row>
    <row r="896" spans="1:17" ht="14.4" customHeight="1" x14ac:dyDescent="0.3">
      <c r="A896" s="660" t="s">
        <v>566</v>
      </c>
      <c r="B896" s="661" t="s">
        <v>5598</v>
      </c>
      <c r="C896" s="661" t="s">
        <v>5328</v>
      </c>
      <c r="D896" s="661" t="s">
        <v>5345</v>
      </c>
      <c r="E896" s="661" t="s">
        <v>5346</v>
      </c>
      <c r="F896" s="664">
        <v>18</v>
      </c>
      <c r="G896" s="664">
        <v>0</v>
      </c>
      <c r="H896" s="664"/>
      <c r="I896" s="664">
        <v>0</v>
      </c>
      <c r="J896" s="664">
        <v>13</v>
      </c>
      <c r="K896" s="664">
        <v>0</v>
      </c>
      <c r="L896" s="664"/>
      <c r="M896" s="664">
        <v>0</v>
      </c>
      <c r="N896" s="664">
        <v>21</v>
      </c>
      <c r="O896" s="664">
        <v>0</v>
      </c>
      <c r="P896" s="677"/>
      <c r="Q896" s="665">
        <v>0</v>
      </c>
    </row>
    <row r="897" spans="1:17" ht="14.4" customHeight="1" x14ac:dyDescent="0.3">
      <c r="A897" s="660" t="s">
        <v>566</v>
      </c>
      <c r="B897" s="661" t="s">
        <v>5598</v>
      </c>
      <c r="C897" s="661" t="s">
        <v>5328</v>
      </c>
      <c r="D897" s="661" t="s">
        <v>5349</v>
      </c>
      <c r="E897" s="661" t="s">
        <v>5350</v>
      </c>
      <c r="F897" s="664">
        <v>208</v>
      </c>
      <c r="G897" s="664">
        <v>21630</v>
      </c>
      <c r="H897" s="664">
        <v>1</v>
      </c>
      <c r="I897" s="664">
        <v>103.99038461538461</v>
      </c>
      <c r="J897" s="664"/>
      <c r="K897" s="664"/>
      <c r="L897" s="664"/>
      <c r="M897" s="664"/>
      <c r="N897" s="664"/>
      <c r="O897" s="664"/>
      <c r="P897" s="677"/>
      <c r="Q897" s="665"/>
    </row>
    <row r="898" spans="1:17" ht="14.4" customHeight="1" x14ac:dyDescent="0.3">
      <c r="A898" s="660" t="s">
        <v>566</v>
      </c>
      <c r="B898" s="661" t="s">
        <v>5598</v>
      </c>
      <c r="C898" s="661" t="s">
        <v>5328</v>
      </c>
      <c r="D898" s="661" t="s">
        <v>5690</v>
      </c>
      <c r="E898" s="661" t="s">
        <v>5691</v>
      </c>
      <c r="F898" s="664">
        <v>33</v>
      </c>
      <c r="G898" s="664">
        <v>23348</v>
      </c>
      <c r="H898" s="664">
        <v>1</v>
      </c>
      <c r="I898" s="664">
        <v>707.5151515151515</v>
      </c>
      <c r="J898" s="664">
        <v>21</v>
      </c>
      <c r="K898" s="664">
        <v>14763</v>
      </c>
      <c r="L898" s="664">
        <v>0.63230255268117186</v>
      </c>
      <c r="M898" s="664">
        <v>703</v>
      </c>
      <c r="N898" s="664">
        <v>12</v>
      </c>
      <c r="O898" s="664">
        <v>8484</v>
      </c>
      <c r="P898" s="677">
        <v>0.36337159499743021</v>
      </c>
      <c r="Q898" s="665">
        <v>707</v>
      </c>
    </row>
    <row r="899" spans="1:17" ht="14.4" customHeight="1" x14ac:dyDescent="0.3">
      <c r="A899" s="660" t="s">
        <v>566</v>
      </c>
      <c r="B899" s="661" t="s">
        <v>5598</v>
      </c>
      <c r="C899" s="661" t="s">
        <v>5328</v>
      </c>
      <c r="D899" s="661" t="s">
        <v>5692</v>
      </c>
      <c r="E899" s="661" t="s">
        <v>5693</v>
      </c>
      <c r="F899" s="664">
        <v>446</v>
      </c>
      <c r="G899" s="664">
        <v>0</v>
      </c>
      <c r="H899" s="664"/>
      <c r="I899" s="664">
        <v>0</v>
      </c>
      <c r="J899" s="664"/>
      <c r="K899" s="664"/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566</v>
      </c>
      <c r="B900" s="661" t="s">
        <v>5598</v>
      </c>
      <c r="C900" s="661" t="s">
        <v>5328</v>
      </c>
      <c r="D900" s="661" t="s">
        <v>5363</v>
      </c>
      <c r="E900" s="661" t="s">
        <v>5364</v>
      </c>
      <c r="F900" s="664">
        <v>180</v>
      </c>
      <c r="G900" s="664">
        <v>58950</v>
      </c>
      <c r="H900" s="664">
        <v>1</v>
      </c>
      <c r="I900" s="664">
        <v>327.5</v>
      </c>
      <c r="J900" s="664">
        <v>182</v>
      </c>
      <c r="K900" s="664">
        <v>59514</v>
      </c>
      <c r="L900" s="664">
        <v>1.0095674300254454</v>
      </c>
      <c r="M900" s="664">
        <v>327</v>
      </c>
      <c r="N900" s="664">
        <v>202</v>
      </c>
      <c r="O900" s="664">
        <v>66858</v>
      </c>
      <c r="P900" s="677">
        <v>1.134147582697201</v>
      </c>
      <c r="Q900" s="665">
        <v>330.980198019802</v>
      </c>
    </row>
    <row r="901" spans="1:17" ht="14.4" customHeight="1" x14ac:dyDescent="0.3">
      <c r="A901" s="660" t="s">
        <v>566</v>
      </c>
      <c r="B901" s="661" t="s">
        <v>5598</v>
      </c>
      <c r="C901" s="661" t="s">
        <v>5328</v>
      </c>
      <c r="D901" s="661" t="s">
        <v>5367</v>
      </c>
      <c r="E901" s="661" t="s">
        <v>5368</v>
      </c>
      <c r="F901" s="664"/>
      <c r="G901" s="664"/>
      <c r="H901" s="664"/>
      <c r="I901" s="664"/>
      <c r="J901" s="664"/>
      <c r="K901" s="664"/>
      <c r="L901" s="664"/>
      <c r="M901" s="664"/>
      <c r="N901" s="664">
        <v>12</v>
      </c>
      <c r="O901" s="664">
        <v>0</v>
      </c>
      <c r="P901" s="677"/>
      <c r="Q901" s="665">
        <v>0</v>
      </c>
    </row>
    <row r="902" spans="1:17" ht="14.4" customHeight="1" x14ac:dyDescent="0.3">
      <c r="A902" s="660" t="s">
        <v>566</v>
      </c>
      <c r="B902" s="661" t="s">
        <v>5598</v>
      </c>
      <c r="C902" s="661" t="s">
        <v>5328</v>
      </c>
      <c r="D902" s="661" t="s">
        <v>5369</v>
      </c>
      <c r="E902" s="661" t="s">
        <v>5370</v>
      </c>
      <c r="F902" s="664">
        <v>2</v>
      </c>
      <c r="G902" s="664">
        <v>876</v>
      </c>
      <c r="H902" s="664">
        <v>1</v>
      </c>
      <c r="I902" s="664">
        <v>438</v>
      </c>
      <c r="J902" s="664">
        <v>3</v>
      </c>
      <c r="K902" s="664">
        <v>1314</v>
      </c>
      <c r="L902" s="664">
        <v>1.5</v>
      </c>
      <c r="M902" s="664">
        <v>438</v>
      </c>
      <c r="N902" s="664">
        <v>3</v>
      </c>
      <c r="O902" s="664">
        <v>1329</v>
      </c>
      <c r="P902" s="677">
        <v>1.5171232876712328</v>
      </c>
      <c r="Q902" s="665">
        <v>443</v>
      </c>
    </row>
    <row r="903" spans="1:17" ht="14.4" customHeight="1" x14ac:dyDescent="0.3">
      <c r="A903" s="660" t="s">
        <v>566</v>
      </c>
      <c r="B903" s="661" t="s">
        <v>5598</v>
      </c>
      <c r="C903" s="661" t="s">
        <v>5328</v>
      </c>
      <c r="D903" s="661" t="s">
        <v>5379</v>
      </c>
      <c r="E903" s="661" t="s">
        <v>5380</v>
      </c>
      <c r="F903" s="664">
        <v>46</v>
      </c>
      <c r="G903" s="664">
        <v>29670</v>
      </c>
      <c r="H903" s="664">
        <v>1</v>
      </c>
      <c r="I903" s="664">
        <v>645</v>
      </c>
      <c r="J903" s="664">
        <v>39</v>
      </c>
      <c r="K903" s="664">
        <v>25155</v>
      </c>
      <c r="L903" s="664">
        <v>0.84782608695652173</v>
      </c>
      <c r="M903" s="664">
        <v>645</v>
      </c>
      <c r="N903" s="664">
        <v>58</v>
      </c>
      <c r="O903" s="664">
        <v>37864</v>
      </c>
      <c r="P903" s="677">
        <v>1.2761712167172228</v>
      </c>
      <c r="Q903" s="665">
        <v>652.82758620689651</v>
      </c>
    </row>
    <row r="904" spans="1:17" ht="14.4" customHeight="1" x14ac:dyDescent="0.3">
      <c r="A904" s="660" t="s">
        <v>566</v>
      </c>
      <c r="B904" s="661" t="s">
        <v>5598</v>
      </c>
      <c r="C904" s="661" t="s">
        <v>5328</v>
      </c>
      <c r="D904" s="661" t="s">
        <v>5694</v>
      </c>
      <c r="E904" s="661" t="s">
        <v>5695</v>
      </c>
      <c r="F904" s="664">
        <v>18</v>
      </c>
      <c r="G904" s="664">
        <v>238140</v>
      </c>
      <c r="H904" s="664">
        <v>1</v>
      </c>
      <c r="I904" s="664">
        <v>13230</v>
      </c>
      <c r="J904" s="664">
        <v>14</v>
      </c>
      <c r="K904" s="664">
        <v>185332</v>
      </c>
      <c r="L904" s="664">
        <v>0.77824808935920042</v>
      </c>
      <c r="M904" s="664">
        <v>13238</v>
      </c>
      <c r="N904" s="664">
        <v>5</v>
      </c>
      <c r="O904" s="664">
        <v>66190</v>
      </c>
      <c r="P904" s="677">
        <v>0.27794574619971446</v>
      </c>
      <c r="Q904" s="665">
        <v>13238</v>
      </c>
    </row>
    <row r="905" spans="1:17" ht="14.4" customHeight="1" x14ac:dyDescent="0.3">
      <c r="A905" s="660" t="s">
        <v>566</v>
      </c>
      <c r="B905" s="661" t="s">
        <v>5598</v>
      </c>
      <c r="C905" s="661" t="s">
        <v>5328</v>
      </c>
      <c r="D905" s="661" t="s">
        <v>5696</v>
      </c>
      <c r="E905" s="661" t="s">
        <v>5697</v>
      </c>
      <c r="F905" s="664">
        <v>3</v>
      </c>
      <c r="G905" s="664">
        <v>1629</v>
      </c>
      <c r="H905" s="664">
        <v>1</v>
      </c>
      <c r="I905" s="664">
        <v>543</v>
      </c>
      <c r="J905" s="664">
        <v>4</v>
      </c>
      <c r="K905" s="664">
        <v>2172</v>
      </c>
      <c r="L905" s="664">
        <v>1.3333333333333333</v>
      </c>
      <c r="M905" s="664">
        <v>543</v>
      </c>
      <c r="N905" s="664"/>
      <c r="O905" s="664"/>
      <c r="P905" s="677"/>
      <c r="Q905" s="665"/>
    </row>
    <row r="906" spans="1:17" ht="14.4" customHeight="1" x14ac:dyDescent="0.3">
      <c r="A906" s="660" t="s">
        <v>566</v>
      </c>
      <c r="B906" s="661" t="s">
        <v>5598</v>
      </c>
      <c r="C906" s="661" t="s">
        <v>5328</v>
      </c>
      <c r="D906" s="661" t="s">
        <v>5698</v>
      </c>
      <c r="E906" s="661" t="s">
        <v>5695</v>
      </c>
      <c r="F906" s="664">
        <v>441</v>
      </c>
      <c r="G906" s="664">
        <v>3084795</v>
      </c>
      <c r="H906" s="664">
        <v>1</v>
      </c>
      <c r="I906" s="664">
        <v>6995</v>
      </c>
      <c r="J906" s="664">
        <v>604</v>
      </c>
      <c r="K906" s="664">
        <v>4224980</v>
      </c>
      <c r="L906" s="664">
        <v>1.3696145124716552</v>
      </c>
      <c r="M906" s="664">
        <v>6995</v>
      </c>
      <c r="N906" s="664">
        <v>450</v>
      </c>
      <c r="O906" s="664">
        <v>3147750</v>
      </c>
      <c r="P906" s="677">
        <v>1.0204081632653061</v>
      </c>
      <c r="Q906" s="665">
        <v>6995</v>
      </c>
    </row>
    <row r="907" spans="1:17" ht="14.4" customHeight="1" x14ac:dyDescent="0.3">
      <c r="A907" s="660" t="s">
        <v>566</v>
      </c>
      <c r="B907" s="661" t="s">
        <v>5699</v>
      </c>
      <c r="C907" s="661" t="s">
        <v>5200</v>
      </c>
      <c r="D907" s="661" t="s">
        <v>5201</v>
      </c>
      <c r="E907" s="661" t="s">
        <v>2416</v>
      </c>
      <c r="F907" s="664">
        <v>4.5</v>
      </c>
      <c r="G907" s="664">
        <v>18648.669999999998</v>
      </c>
      <c r="H907" s="664">
        <v>1</v>
      </c>
      <c r="I907" s="664">
        <v>4144.1488888888889</v>
      </c>
      <c r="J907" s="664">
        <v>12</v>
      </c>
      <c r="K907" s="664">
        <v>44066.5</v>
      </c>
      <c r="L907" s="664">
        <v>2.3629835264391512</v>
      </c>
      <c r="M907" s="664">
        <v>3672.2083333333335</v>
      </c>
      <c r="N907" s="664"/>
      <c r="O907" s="664"/>
      <c r="P907" s="677"/>
      <c r="Q907" s="665"/>
    </row>
    <row r="908" spans="1:17" ht="14.4" customHeight="1" x14ac:dyDescent="0.3">
      <c r="A908" s="660" t="s">
        <v>566</v>
      </c>
      <c r="B908" s="661" t="s">
        <v>5699</v>
      </c>
      <c r="C908" s="661" t="s">
        <v>5200</v>
      </c>
      <c r="D908" s="661" t="s">
        <v>5599</v>
      </c>
      <c r="E908" s="661" t="s">
        <v>2256</v>
      </c>
      <c r="F908" s="664">
        <v>10</v>
      </c>
      <c r="G908" s="664">
        <v>31193.780000000002</v>
      </c>
      <c r="H908" s="664">
        <v>1</v>
      </c>
      <c r="I908" s="664">
        <v>3119.3780000000002</v>
      </c>
      <c r="J908" s="664">
        <v>20.6</v>
      </c>
      <c r="K908" s="664">
        <v>64259.16</v>
      </c>
      <c r="L908" s="664">
        <v>2.0599991408543628</v>
      </c>
      <c r="M908" s="664">
        <v>3119.376699029126</v>
      </c>
      <c r="N908" s="664">
        <v>9</v>
      </c>
      <c r="O908" s="664">
        <v>26853.75</v>
      </c>
      <c r="P908" s="677">
        <v>0.86086873729313973</v>
      </c>
      <c r="Q908" s="665">
        <v>2983.75</v>
      </c>
    </row>
    <row r="909" spans="1:17" ht="14.4" customHeight="1" x14ac:dyDescent="0.3">
      <c r="A909" s="660" t="s">
        <v>566</v>
      </c>
      <c r="B909" s="661" t="s">
        <v>5699</v>
      </c>
      <c r="C909" s="661" t="s">
        <v>5200</v>
      </c>
      <c r="D909" s="661" t="s">
        <v>5600</v>
      </c>
      <c r="E909" s="661" t="s">
        <v>2771</v>
      </c>
      <c r="F909" s="664">
        <v>9.5</v>
      </c>
      <c r="G909" s="664">
        <v>787.75</v>
      </c>
      <c r="H909" s="664">
        <v>1</v>
      </c>
      <c r="I909" s="664">
        <v>82.921052631578945</v>
      </c>
      <c r="J909" s="664">
        <v>28.5</v>
      </c>
      <c r="K909" s="664">
        <v>2834.24</v>
      </c>
      <c r="L909" s="664">
        <v>3.5978927324658834</v>
      </c>
      <c r="M909" s="664">
        <v>99.447017543859644</v>
      </c>
      <c r="N909" s="664"/>
      <c r="O909" s="664"/>
      <c r="P909" s="677"/>
      <c r="Q909" s="665"/>
    </row>
    <row r="910" spans="1:17" ht="14.4" customHeight="1" x14ac:dyDescent="0.3">
      <c r="A910" s="660" t="s">
        <v>566</v>
      </c>
      <c r="B910" s="661" t="s">
        <v>5699</v>
      </c>
      <c r="C910" s="661" t="s">
        <v>5200</v>
      </c>
      <c r="D910" s="661" t="s">
        <v>5603</v>
      </c>
      <c r="E910" s="661" t="s">
        <v>2777</v>
      </c>
      <c r="F910" s="664">
        <v>3</v>
      </c>
      <c r="G910" s="664">
        <v>3192.96</v>
      </c>
      <c r="H910" s="664">
        <v>1</v>
      </c>
      <c r="I910" s="664">
        <v>1064.32</v>
      </c>
      <c r="J910" s="664">
        <v>12</v>
      </c>
      <c r="K910" s="664">
        <v>12771.84</v>
      </c>
      <c r="L910" s="664">
        <v>4</v>
      </c>
      <c r="M910" s="664">
        <v>1064.32</v>
      </c>
      <c r="N910" s="664"/>
      <c r="O910" s="664"/>
      <c r="P910" s="677"/>
      <c r="Q910" s="665"/>
    </row>
    <row r="911" spans="1:17" ht="14.4" customHeight="1" x14ac:dyDescent="0.3">
      <c r="A911" s="660" t="s">
        <v>566</v>
      </c>
      <c r="B911" s="661" t="s">
        <v>5699</v>
      </c>
      <c r="C911" s="661" t="s">
        <v>5200</v>
      </c>
      <c r="D911" s="661" t="s">
        <v>5604</v>
      </c>
      <c r="E911" s="661" t="s">
        <v>5605</v>
      </c>
      <c r="F911" s="664"/>
      <c r="G911" s="664"/>
      <c r="H911" s="664"/>
      <c r="I911" s="664"/>
      <c r="J911" s="664">
        <v>1</v>
      </c>
      <c r="K911" s="664">
        <v>5214.82</v>
      </c>
      <c r="L911" s="664"/>
      <c r="M911" s="664">
        <v>5214.82</v>
      </c>
      <c r="N911" s="664"/>
      <c r="O911" s="664"/>
      <c r="P911" s="677"/>
      <c r="Q911" s="665"/>
    </row>
    <row r="912" spans="1:17" ht="14.4" customHeight="1" x14ac:dyDescent="0.3">
      <c r="A912" s="660" t="s">
        <v>566</v>
      </c>
      <c r="B912" s="661" t="s">
        <v>5699</v>
      </c>
      <c r="C912" s="661" t="s">
        <v>5200</v>
      </c>
      <c r="D912" s="661" t="s">
        <v>5204</v>
      </c>
      <c r="E912" s="661" t="s">
        <v>5203</v>
      </c>
      <c r="F912" s="664">
        <v>6</v>
      </c>
      <c r="G912" s="664">
        <v>1681.0800000000002</v>
      </c>
      <c r="H912" s="664">
        <v>1</v>
      </c>
      <c r="I912" s="664">
        <v>280.18</v>
      </c>
      <c r="J912" s="664">
        <v>6</v>
      </c>
      <c r="K912" s="664">
        <v>1681.08</v>
      </c>
      <c r="L912" s="664">
        <v>0.99999999999999989</v>
      </c>
      <c r="M912" s="664">
        <v>280.18</v>
      </c>
      <c r="N912" s="664"/>
      <c r="O912" s="664"/>
      <c r="P912" s="677"/>
      <c r="Q912" s="665"/>
    </row>
    <row r="913" spans="1:17" ht="14.4" customHeight="1" x14ac:dyDescent="0.3">
      <c r="A913" s="660" t="s">
        <v>566</v>
      </c>
      <c r="B913" s="661" t="s">
        <v>5699</v>
      </c>
      <c r="C913" s="661" t="s">
        <v>5200</v>
      </c>
      <c r="D913" s="661" t="s">
        <v>5205</v>
      </c>
      <c r="E913" s="661" t="s">
        <v>1425</v>
      </c>
      <c r="F913" s="664">
        <v>44.1</v>
      </c>
      <c r="G913" s="664">
        <v>11270.189999999999</v>
      </c>
      <c r="H913" s="664">
        <v>1</v>
      </c>
      <c r="I913" s="664">
        <v>255.5598639455782</v>
      </c>
      <c r="J913" s="664">
        <v>37.799999999999997</v>
      </c>
      <c r="K913" s="664">
        <v>9660.15</v>
      </c>
      <c r="L913" s="664">
        <v>0.85714171633308767</v>
      </c>
      <c r="M913" s="664">
        <v>255.55952380952382</v>
      </c>
      <c r="N913" s="664">
        <v>12.8</v>
      </c>
      <c r="O913" s="664">
        <v>2580.6</v>
      </c>
      <c r="P913" s="677">
        <v>0.22897573155377152</v>
      </c>
      <c r="Q913" s="665">
        <v>201.60937499999997</v>
      </c>
    </row>
    <row r="914" spans="1:17" ht="14.4" customHeight="1" x14ac:dyDescent="0.3">
      <c r="A914" s="660" t="s">
        <v>566</v>
      </c>
      <c r="B914" s="661" t="s">
        <v>5699</v>
      </c>
      <c r="C914" s="661" t="s">
        <v>5200</v>
      </c>
      <c r="D914" s="661" t="s">
        <v>5607</v>
      </c>
      <c r="E914" s="661" t="s">
        <v>5608</v>
      </c>
      <c r="F914" s="664"/>
      <c r="G914" s="664"/>
      <c r="H914" s="664"/>
      <c r="I914" s="664"/>
      <c r="J914" s="664">
        <v>0.12</v>
      </c>
      <c r="K914" s="664">
        <v>88.26</v>
      </c>
      <c r="L914" s="664"/>
      <c r="M914" s="664">
        <v>735.50000000000011</v>
      </c>
      <c r="N914" s="664"/>
      <c r="O914" s="664"/>
      <c r="P914" s="677"/>
      <c r="Q914" s="665"/>
    </row>
    <row r="915" spans="1:17" ht="14.4" customHeight="1" x14ac:dyDescent="0.3">
      <c r="A915" s="660" t="s">
        <v>566</v>
      </c>
      <c r="B915" s="661" t="s">
        <v>5699</v>
      </c>
      <c r="C915" s="661" t="s">
        <v>5200</v>
      </c>
      <c r="D915" s="661" t="s">
        <v>5700</v>
      </c>
      <c r="E915" s="661" t="s">
        <v>2199</v>
      </c>
      <c r="F915" s="664">
        <v>0.12</v>
      </c>
      <c r="G915" s="664">
        <v>348.32</v>
      </c>
      <c r="H915" s="664">
        <v>1</v>
      </c>
      <c r="I915" s="664">
        <v>2902.6666666666665</v>
      </c>
      <c r="J915" s="664"/>
      <c r="K915" s="664"/>
      <c r="L915" s="664"/>
      <c r="M915" s="664"/>
      <c r="N915" s="664"/>
      <c r="O915" s="664"/>
      <c r="P915" s="677"/>
      <c r="Q915" s="665"/>
    </row>
    <row r="916" spans="1:17" ht="14.4" customHeight="1" x14ac:dyDescent="0.3">
      <c r="A916" s="660" t="s">
        <v>566</v>
      </c>
      <c r="B916" s="661" t="s">
        <v>5699</v>
      </c>
      <c r="C916" s="661" t="s">
        <v>5200</v>
      </c>
      <c r="D916" s="661" t="s">
        <v>5609</v>
      </c>
      <c r="E916" s="661" t="s">
        <v>1081</v>
      </c>
      <c r="F916" s="664">
        <v>0.5</v>
      </c>
      <c r="G916" s="664">
        <v>463.87</v>
      </c>
      <c r="H916" s="664">
        <v>1</v>
      </c>
      <c r="I916" s="664">
        <v>927.74</v>
      </c>
      <c r="J916" s="664">
        <v>16.600000000000001</v>
      </c>
      <c r="K916" s="664">
        <v>12025.04</v>
      </c>
      <c r="L916" s="664">
        <v>25.923297475585834</v>
      </c>
      <c r="M916" s="664">
        <v>724.4</v>
      </c>
      <c r="N916" s="664">
        <v>2.12</v>
      </c>
      <c r="O916" s="664">
        <v>1525.64</v>
      </c>
      <c r="P916" s="677">
        <v>3.2889387112768667</v>
      </c>
      <c r="Q916" s="665">
        <v>719.64150943396226</v>
      </c>
    </row>
    <row r="917" spans="1:17" ht="14.4" customHeight="1" x14ac:dyDescent="0.3">
      <c r="A917" s="660" t="s">
        <v>566</v>
      </c>
      <c r="B917" s="661" t="s">
        <v>5699</v>
      </c>
      <c r="C917" s="661" t="s">
        <v>5200</v>
      </c>
      <c r="D917" s="661" t="s">
        <v>5610</v>
      </c>
      <c r="E917" s="661" t="s">
        <v>1396</v>
      </c>
      <c r="F917" s="664">
        <v>36.200000000000003</v>
      </c>
      <c r="G917" s="664">
        <v>23545.919999999998</v>
      </c>
      <c r="H917" s="664">
        <v>1</v>
      </c>
      <c r="I917" s="664">
        <v>650.43977900552477</v>
      </c>
      <c r="J917" s="664">
        <v>23.8</v>
      </c>
      <c r="K917" s="664">
        <v>15480.470000000001</v>
      </c>
      <c r="L917" s="664">
        <v>0.65745870197469469</v>
      </c>
      <c r="M917" s="664">
        <v>650.43991596638659</v>
      </c>
      <c r="N917" s="664">
        <v>34.6</v>
      </c>
      <c r="O917" s="664">
        <v>168719.98</v>
      </c>
      <c r="P917" s="677">
        <v>7.1655717848357598</v>
      </c>
      <c r="Q917" s="665">
        <v>4876.3</v>
      </c>
    </row>
    <row r="918" spans="1:17" ht="14.4" customHeight="1" x14ac:dyDescent="0.3">
      <c r="A918" s="660" t="s">
        <v>566</v>
      </c>
      <c r="B918" s="661" t="s">
        <v>5699</v>
      </c>
      <c r="C918" s="661" t="s">
        <v>5200</v>
      </c>
      <c r="D918" s="661" t="s">
        <v>5701</v>
      </c>
      <c r="E918" s="661" t="s">
        <v>2472</v>
      </c>
      <c r="F918" s="664"/>
      <c r="G918" s="664"/>
      <c r="H918" s="664"/>
      <c r="I918" s="664"/>
      <c r="J918" s="664">
        <v>0.1</v>
      </c>
      <c r="K918" s="664">
        <v>72.37</v>
      </c>
      <c r="L918" s="664"/>
      <c r="M918" s="664">
        <v>723.7</v>
      </c>
      <c r="N918" s="664">
        <v>0.1</v>
      </c>
      <c r="O918" s="664">
        <v>69.22</v>
      </c>
      <c r="P918" s="677"/>
      <c r="Q918" s="665">
        <v>692.19999999999993</v>
      </c>
    </row>
    <row r="919" spans="1:17" ht="14.4" customHeight="1" x14ac:dyDescent="0.3">
      <c r="A919" s="660" t="s">
        <v>566</v>
      </c>
      <c r="B919" s="661" t="s">
        <v>5699</v>
      </c>
      <c r="C919" s="661" t="s">
        <v>5200</v>
      </c>
      <c r="D919" s="661" t="s">
        <v>5611</v>
      </c>
      <c r="E919" s="661" t="s">
        <v>2452</v>
      </c>
      <c r="F919" s="664"/>
      <c r="G919" s="664"/>
      <c r="H919" s="664"/>
      <c r="I919" s="664"/>
      <c r="J919" s="664"/>
      <c r="K919" s="664"/>
      <c r="L919" s="664"/>
      <c r="M919" s="664"/>
      <c r="N919" s="664">
        <v>0.2</v>
      </c>
      <c r="O919" s="664">
        <v>2402.6799999999998</v>
      </c>
      <c r="P919" s="677"/>
      <c r="Q919" s="665">
        <v>12013.399999999998</v>
      </c>
    </row>
    <row r="920" spans="1:17" ht="14.4" customHeight="1" x14ac:dyDescent="0.3">
      <c r="A920" s="660" t="s">
        <v>566</v>
      </c>
      <c r="B920" s="661" t="s">
        <v>5699</v>
      </c>
      <c r="C920" s="661" t="s">
        <v>5200</v>
      </c>
      <c r="D920" s="661" t="s">
        <v>5702</v>
      </c>
      <c r="E920" s="661" t="s">
        <v>1845</v>
      </c>
      <c r="F920" s="664"/>
      <c r="G920" s="664"/>
      <c r="H920" s="664"/>
      <c r="I920" s="664"/>
      <c r="J920" s="664">
        <v>1.5</v>
      </c>
      <c r="K920" s="664">
        <v>5253.61</v>
      </c>
      <c r="L920" s="664"/>
      <c r="M920" s="664">
        <v>3502.4066666666663</v>
      </c>
      <c r="N920" s="664"/>
      <c r="O920" s="664"/>
      <c r="P920" s="677"/>
      <c r="Q920" s="665"/>
    </row>
    <row r="921" spans="1:17" ht="14.4" customHeight="1" x14ac:dyDescent="0.3">
      <c r="A921" s="660" t="s">
        <v>566</v>
      </c>
      <c r="B921" s="661" t="s">
        <v>5699</v>
      </c>
      <c r="C921" s="661" t="s">
        <v>5200</v>
      </c>
      <c r="D921" s="661" t="s">
        <v>5612</v>
      </c>
      <c r="E921" s="661" t="s">
        <v>2479</v>
      </c>
      <c r="F921" s="664">
        <v>2</v>
      </c>
      <c r="G921" s="664">
        <v>24317.46</v>
      </c>
      <c r="H921" s="664">
        <v>1</v>
      </c>
      <c r="I921" s="664">
        <v>12158.73</v>
      </c>
      <c r="J921" s="664"/>
      <c r="K921" s="664"/>
      <c r="L921" s="664"/>
      <c r="M921" s="664"/>
      <c r="N921" s="664"/>
      <c r="O921" s="664"/>
      <c r="P921" s="677"/>
      <c r="Q921" s="665"/>
    </row>
    <row r="922" spans="1:17" ht="14.4" customHeight="1" x14ac:dyDescent="0.3">
      <c r="A922" s="660" t="s">
        <v>566</v>
      </c>
      <c r="B922" s="661" t="s">
        <v>5699</v>
      </c>
      <c r="C922" s="661" t="s">
        <v>5200</v>
      </c>
      <c r="D922" s="661" t="s">
        <v>5230</v>
      </c>
      <c r="E922" s="661" t="s">
        <v>5231</v>
      </c>
      <c r="F922" s="664">
        <v>1</v>
      </c>
      <c r="G922" s="664">
        <v>24716.38</v>
      </c>
      <c r="H922" s="664">
        <v>1</v>
      </c>
      <c r="I922" s="664">
        <v>24716.38</v>
      </c>
      <c r="J922" s="664">
        <v>4</v>
      </c>
      <c r="K922" s="664">
        <v>98865.52</v>
      </c>
      <c r="L922" s="664">
        <v>4</v>
      </c>
      <c r="M922" s="664">
        <v>24716.38</v>
      </c>
      <c r="N922" s="664"/>
      <c r="O922" s="664"/>
      <c r="P922" s="677"/>
      <c r="Q922" s="665"/>
    </row>
    <row r="923" spans="1:17" ht="14.4" customHeight="1" x14ac:dyDescent="0.3">
      <c r="A923" s="660" t="s">
        <v>566</v>
      </c>
      <c r="B923" s="661" t="s">
        <v>5699</v>
      </c>
      <c r="C923" s="661" t="s">
        <v>5200</v>
      </c>
      <c r="D923" s="661" t="s">
        <v>5244</v>
      </c>
      <c r="E923" s="661" t="s">
        <v>1245</v>
      </c>
      <c r="F923" s="664">
        <v>161</v>
      </c>
      <c r="G923" s="664">
        <v>18121.310000000001</v>
      </c>
      <c r="H923" s="664">
        <v>1</v>
      </c>
      <c r="I923" s="664">
        <v>112.55472049689442</v>
      </c>
      <c r="J923" s="664">
        <v>181.9</v>
      </c>
      <c r="K923" s="664">
        <v>13382.23</v>
      </c>
      <c r="L923" s="664">
        <v>0.73848027543262595</v>
      </c>
      <c r="M923" s="664">
        <v>73.569158878504666</v>
      </c>
      <c r="N923" s="664">
        <v>142.4</v>
      </c>
      <c r="O923" s="664">
        <v>10033.4</v>
      </c>
      <c r="P923" s="677">
        <v>0.55367961808500599</v>
      </c>
      <c r="Q923" s="665">
        <v>70.459269662921344</v>
      </c>
    </row>
    <row r="924" spans="1:17" ht="14.4" customHeight="1" x14ac:dyDescent="0.3">
      <c r="A924" s="660" t="s">
        <v>566</v>
      </c>
      <c r="B924" s="661" t="s">
        <v>5699</v>
      </c>
      <c r="C924" s="661" t="s">
        <v>5200</v>
      </c>
      <c r="D924" s="661" t="s">
        <v>5245</v>
      </c>
      <c r="E924" s="661" t="s">
        <v>5246</v>
      </c>
      <c r="F924" s="664">
        <v>73</v>
      </c>
      <c r="G924" s="664">
        <v>65339.7</v>
      </c>
      <c r="H924" s="664">
        <v>1</v>
      </c>
      <c r="I924" s="664">
        <v>895.06438356164381</v>
      </c>
      <c r="J924" s="664">
        <v>241</v>
      </c>
      <c r="K924" s="664">
        <v>153704.97999999998</v>
      </c>
      <c r="L924" s="664">
        <v>2.3523980061126695</v>
      </c>
      <c r="M924" s="664">
        <v>637.78</v>
      </c>
      <c r="N924" s="664">
        <v>174</v>
      </c>
      <c r="O924" s="664">
        <v>106536.92</v>
      </c>
      <c r="P924" s="677">
        <v>1.630508251491819</v>
      </c>
      <c r="Q924" s="665">
        <v>612.28114942528737</v>
      </c>
    </row>
    <row r="925" spans="1:17" ht="14.4" customHeight="1" x14ac:dyDescent="0.3">
      <c r="A925" s="660" t="s">
        <v>566</v>
      </c>
      <c r="B925" s="661" t="s">
        <v>5699</v>
      </c>
      <c r="C925" s="661" t="s">
        <v>5200</v>
      </c>
      <c r="D925" s="661" t="s">
        <v>5247</v>
      </c>
      <c r="E925" s="661" t="s">
        <v>1249</v>
      </c>
      <c r="F925" s="664">
        <v>12.5</v>
      </c>
      <c r="G925" s="664">
        <v>3783.62</v>
      </c>
      <c r="H925" s="664">
        <v>1</v>
      </c>
      <c r="I925" s="664">
        <v>302.68959999999998</v>
      </c>
      <c r="J925" s="664"/>
      <c r="K925" s="664"/>
      <c r="L925" s="664"/>
      <c r="M925" s="664"/>
      <c r="N925" s="664"/>
      <c r="O925" s="664"/>
      <c r="P925" s="677"/>
      <c r="Q925" s="665"/>
    </row>
    <row r="926" spans="1:17" ht="14.4" customHeight="1" x14ac:dyDescent="0.3">
      <c r="A926" s="660" t="s">
        <v>566</v>
      </c>
      <c r="B926" s="661" t="s">
        <v>5699</v>
      </c>
      <c r="C926" s="661" t="s">
        <v>5200</v>
      </c>
      <c r="D926" s="661" t="s">
        <v>5614</v>
      </c>
      <c r="E926" s="661" t="s">
        <v>1263</v>
      </c>
      <c r="F926" s="664">
        <v>13.4</v>
      </c>
      <c r="G926" s="664">
        <v>10865.75</v>
      </c>
      <c r="H926" s="664">
        <v>1</v>
      </c>
      <c r="I926" s="664">
        <v>810.87686567164178</v>
      </c>
      <c r="J926" s="664">
        <v>13</v>
      </c>
      <c r="K926" s="664">
        <v>10541.4</v>
      </c>
      <c r="L926" s="664">
        <v>0.97014932241216667</v>
      </c>
      <c r="M926" s="664">
        <v>810.87692307692305</v>
      </c>
      <c r="N926" s="664"/>
      <c r="O926" s="664"/>
      <c r="P926" s="677"/>
      <c r="Q926" s="665"/>
    </row>
    <row r="927" spans="1:17" ht="14.4" customHeight="1" x14ac:dyDescent="0.3">
      <c r="A927" s="660" t="s">
        <v>566</v>
      </c>
      <c r="B927" s="661" t="s">
        <v>5699</v>
      </c>
      <c r="C927" s="661" t="s">
        <v>5200</v>
      </c>
      <c r="D927" s="661" t="s">
        <v>5703</v>
      </c>
      <c r="E927" s="661" t="s">
        <v>5192</v>
      </c>
      <c r="F927" s="664">
        <v>10.5</v>
      </c>
      <c r="G927" s="664">
        <v>9775.08</v>
      </c>
      <c r="H927" s="664">
        <v>1</v>
      </c>
      <c r="I927" s="664">
        <v>930.96</v>
      </c>
      <c r="J927" s="664">
        <v>11</v>
      </c>
      <c r="K927" s="664">
        <v>10240.560000000001</v>
      </c>
      <c r="L927" s="664">
        <v>1.0476190476190477</v>
      </c>
      <c r="M927" s="664">
        <v>930.96000000000015</v>
      </c>
      <c r="N927" s="664"/>
      <c r="O927" s="664"/>
      <c r="P927" s="677"/>
      <c r="Q927" s="665"/>
    </row>
    <row r="928" spans="1:17" ht="14.4" customHeight="1" x14ac:dyDescent="0.3">
      <c r="A928" s="660" t="s">
        <v>566</v>
      </c>
      <c r="B928" s="661" t="s">
        <v>5699</v>
      </c>
      <c r="C928" s="661" t="s">
        <v>5200</v>
      </c>
      <c r="D928" s="661" t="s">
        <v>5615</v>
      </c>
      <c r="E928" s="661" t="s">
        <v>2836</v>
      </c>
      <c r="F928" s="664">
        <v>4</v>
      </c>
      <c r="G928" s="664">
        <v>232.04</v>
      </c>
      <c r="H928" s="664">
        <v>1</v>
      </c>
      <c r="I928" s="664">
        <v>58.01</v>
      </c>
      <c r="J928" s="664"/>
      <c r="K928" s="664"/>
      <c r="L928" s="664"/>
      <c r="M928" s="664"/>
      <c r="N928" s="664"/>
      <c r="O928" s="664"/>
      <c r="P928" s="677"/>
      <c r="Q928" s="665"/>
    </row>
    <row r="929" spans="1:17" ht="14.4" customHeight="1" x14ac:dyDescent="0.3">
      <c r="A929" s="660" t="s">
        <v>566</v>
      </c>
      <c r="B929" s="661" t="s">
        <v>5699</v>
      </c>
      <c r="C929" s="661" t="s">
        <v>5200</v>
      </c>
      <c r="D929" s="661" t="s">
        <v>1867</v>
      </c>
      <c r="E929" s="661" t="s">
        <v>5620</v>
      </c>
      <c r="F929" s="664">
        <v>17</v>
      </c>
      <c r="G929" s="664">
        <v>117180.53</v>
      </c>
      <c r="H929" s="664">
        <v>1</v>
      </c>
      <c r="I929" s="664">
        <v>6892.9723529411767</v>
      </c>
      <c r="J929" s="664"/>
      <c r="K929" s="664"/>
      <c r="L929" s="664"/>
      <c r="M929" s="664"/>
      <c r="N929" s="664">
        <v>3</v>
      </c>
      <c r="O929" s="664">
        <v>27770.629999999997</v>
      </c>
      <c r="P929" s="677">
        <v>0.23699013820811357</v>
      </c>
      <c r="Q929" s="665">
        <v>9256.8766666666652</v>
      </c>
    </row>
    <row r="930" spans="1:17" ht="14.4" customHeight="1" x14ac:dyDescent="0.3">
      <c r="A930" s="660" t="s">
        <v>566</v>
      </c>
      <c r="B930" s="661" t="s">
        <v>5699</v>
      </c>
      <c r="C930" s="661" t="s">
        <v>5200</v>
      </c>
      <c r="D930" s="661" t="s">
        <v>5621</v>
      </c>
      <c r="E930" s="661" t="s">
        <v>5192</v>
      </c>
      <c r="F930" s="664">
        <v>7.6999999999999993</v>
      </c>
      <c r="G930" s="664">
        <v>3978.66</v>
      </c>
      <c r="H930" s="664">
        <v>1</v>
      </c>
      <c r="I930" s="664">
        <v>516.70909090909095</v>
      </c>
      <c r="J930" s="664">
        <v>6.3</v>
      </c>
      <c r="K930" s="664">
        <v>3255.27</v>
      </c>
      <c r="L930" s="664">
        <v>0.81818250365701017</v>
      </c>
      <c r="M930" s="664">
        <v>516.70952380952383</v>
      </c>
      <c r="N930" s="664"/>
      <c r="O930" s="664"/>
      <c r="P930" s="677"/>
      <c r="Q930" s="665"/>
    </row>
    <row r="931" spans="1:17" ht="14.4" customHeight="1" x14ac:dyDescent="0.3">
      <c r="A931" s="660" t="s">
        <v>566</v>
      </c>
      <c r="B931" s="661" t="s">
        <v>5699</v>
      </c>
      <c r="C931" s="661" t="s">
        <v>5200</v>
      </c>
      <c r="D931" s="661" t="s">
        <v>5622</v>
      </c>
      <c r="E931" s="661" t="s">
        <v>2780</v>
      </c>
      <c r="F931" s="664">
        <v>4</v>
      </c>
      <c r="G931" s="664">
        <v>190</v>
      </c>
      <c r="H931" s="664">
        <v>1</v>
      </c>
      <c r="I931" s="664">
        <v>47.5</v>
      </c>
      <c r="J931" s="664"/>
      <c r="K931" s="664"/>
      <c r="L931" s="664"/>
      <c r="M931" s="664"/>
      <c r="N931" s="664"/>
      <c r="O931" s="664"/>
      <c r="P931" s="677"/>
      <c r="Q931" s="665"/>
    </row>
    <row r="932" spans="1:17" ht="14.4" customHeight="1" x14ac:dyDescent="0.3">
      <c r="A932" s="660" t="s">
        <v>566</v>
      </c>
      <c r="B932" s="661" t="s">
        <v>5699</v>
      </c>
      <c r="C932" s="661" t="s">
        <v>5200</v>
      </c>
      <c r="D932" s="661" t="s">
        <v>5625</v>
      </c>
      <c r="E932" s="661" t="s">
        <v>2756</v>
      </c>
      <c r="F932" s="664"/>
      <c r="G932" s="664"/>
      <c r="H932" s="664"/>
      <c r="I932" s="664"/>
      <c r="J932" s="664">
        <v>1.8</v>
      </c>
      <c r="K932" s="664">
        <v>683.55</v>
      </c>
      <c r="L932" s="664"/>
      <c r="M932" s="664">
        <v>379.74999999999994</v>
      </c>
      <c r="N932" s="664">
        <v>1.2</v>
      </c>
      <c r="O932" s="664">
        <v>435.9</v>
      </c>
      <c r="P932" s="677"/>
      <c r="Q932" s="665">
        <v>363.25</v>
      </c>
    </row>
    <row r="933" spans="1:17" ht="14.4" customHeight="1" x14ac:dyDescent="0.3">
      <c r="A933" s="660" t="s">
        <v>566</v>
      </c>
      <c r="B933" s="661" t="s">
        <v>5699</v>
      </c>
      <c r="C933" s="661" t="s">
        <v>5200</v>
      </c>
      <c r="D933" s="661" t="s">
        <v>5704</v>
      </c>
      <c r="E933" s="661" t="s">
        <v>5705</v>
      </c>
      <c r="F933" s="664"/>
      <c r="G933" s="664"/>
      <c r="H933" s="664"/>
      <c r="I933" s="664"/>
      <c r="J933" s="664">
        <v>1</v>
      </c>
      <c r="K933" s="664">
        <v>137.46</v>
      </c>
      <c r="L933" s="664"/>
      <c r="M933" s="664">
        <v>137.46</v>
      </c>
      <c r="N933" s="664"/>
      <c r="O933" s="664"/>
      <c r="P933" s="677"/>
      <c r="Q933" s="665"/>
    </row>
    <row r="934" spans="1:17" ht="14.4" customHeight="1" x14ac:dyDescent="0.3">
      <c r="A934" s="660" t="s">
        <v>566</v>
      </c>
      <c r="B934" s="661" t="s">
        <v>5699</v>
      </c>
      <c r="C934" s="661" t="s">
        <v>5200</v>
      </c>
      <c r="D934" s="661" t="s">
        <v>5630</v>
      </c>
      <c r="E934" s="661" t="s">
        <v>5631</v>
      </c>
      <c r="F934" s="664">
        <v>2.4</v>
      </c>
      <c r="G934" s="664">
        <v>9422.16</v>
      </c>
      <c r="H934" s="664">
        <v>1</v>
      </c>
      <c r="I934" s="664">
        <v>3925.9</v>
      </c>
      <c r="J934" s="664">
        <v>1.5000000000000002</v>
      </c>
      <c r="K934" s="664">
        <v>5888.85</v>
      </c>
      <c r="L934" s="664">
        <v>0.625</v>
      </c>
      <c r="M934" s="664">
        <v>3925.8999999999996</v>
      </c>
      <c r="N934" s="664"/>
      <c r="O934" s="664"/>
      <c r="P934" s="677"/>
      <c r="Q934" s="665"/>
    </row>
    <row r="935" spans="1:17" ht="14.4" customHeight="1" x14ac:dyDescent="0.3">
      <c r="A935" s="660" t="s">
        <v>566</v>
      </c>
      <c r="B935" s="661" t="s">
        <v>5699</v>
      </c>
      <c r="C935" s="661" t="s">
        <v>5200</v>
      </c>
      <c r="D935" s="661" t="s">
        <v>5255</v>
      </c>
      <c r="E935" s="661" t="s">
        <v>1130</v>
      </c>
      <c r="F935" s="664">
        <v>2.35</v>
      </c>
      <c r="G935" s="664">
        <v>799.23</v>
      </c>
      <c r="H935" s="664">
        <v>1</v>
      </c>
      <c r="I935" s="664">
        <v>340.09787234042551</v>
      </c>
      <c r="J935" s="664">
        <v>0.89999999999999991</v>
      </c>
      <c r="K935" s="664">
        <v>306.09000000000003</v>
      </c>
      <c r="L935" s="664">
        <v>0.38298111932735263</v>
      </c>
      <c r="M935" s="664">
        <v>340.10000000000008</v>
      </c>
      <c r="N935" s="664"/>
      <c r="O935" s="664"/>
      <c r="P935" s="677"/>
      <c r="Q935" s="665"/>
    </row>
    <row r="936" spans="1:17" ht="14.4" customHeight="1" x14ac:dyDescent="0.3">
      <c r="A936" s="660" t="s">
        <v>566</v>
      </c>
      <c r="B936" s="661" t="s">
        <v>5699</v>
      </c>
      <c r="C936" s="661" t="s">
        <v>5200</v>
      </c>
      <c r="D936" s="661" t="s">
        <v>5256</v>
      </c>
      <c r="E936" s="661" t="s">
        <v>1134</v>
      </c>
      <c r="F936" s="664">
        <v>1.4</v>
      </c>
      <c r="G936" s="664">
        <v>119</v>
      </c>
      <c r="H936" s="664">
        <v>1</v>
      </c>
      <c r="I936" s="664">
        <v>85</v>
      </c>
      <c r="J936" s="664">
        <v>4.8600000000000003</v>
      </c>
      <c r="K936" s="664">
        <v>413.16</v>
      </c>
      <c r="L936" s="664">
        <v>3.471932773109244</v>
      </c>
      <c r="M936" s="664">
        <v>85.012345679012341</v>
      </c>
      <c r="N936" s="664"/>
      <c r="O936" s="664"/>
      <c r="P936" s="677"/>
      <c r="Q936" s="665"/>
    </row>
    <row r="937" spans="1:17" ht="14.4" customHeight="1" x14ac:dyDescent="0.3">
      <c r="A937" s="660" t="s">
        <v>566</v>
      </c>
      <c r="B937" s="661" t="s">
        <v>5699</v>
      </c>
      <c r="C937" s="661" t="s">
        <v>5200</v>
      </c>
      <c r="D937" s="661" t="s">
        <v>5257</v>
      </c>
      <c r="E937" s="661" t="s">
        <v>1138</v>
      </c>
      <c r="F937" s="664">
        <v>10</v>
      </c>
      <c r="G937" s="664">
        <v>1700.5</v>
      </c>
      <c r="H937" s="664">
        <v>1</v>
      </c>
      <c r="I937" s="664">
        <v>170.05</v>
      </c>
      <c r="J937" s="664">
        <v>3.8</v>
      </c>
      <c r="K937" s="664">
        <v>646.17999999999995</v>
      </c>
      <c r="L937" s="664">
        <v>0.37999411937665389</v>
      </c>
      <c r="M937" s="664">
        <v>170.04736842105262</v>
      </c>
      <c r="N937" s="664"/>
      <c r="O937" s="664"/>
      <c r="P937" s="677"/>
      <c r="Q937" s="665"/>
    </row>
    <row r="938" spans="1:17" ht="14.4" customHeight="1" x14ac:dyDescent="0.3">
      <c r="A938" s="660" t="s">
        <v>566</v>
      </c>
      <c r="B938" s="661" t="s">
        <v>5699</v>
      </c>
      <c r="C938" s="661" t="s">
        <v>5200</v>
      </c>
      <c r="D938" s="661" t="s">
        <v>5632</v>
      </c>
      <c r="E938" s="661" t="s">
        <v>5633</v>
      </c>
      <c r="F938" s="664">
        <v>82</v>
      </c>
      <c r="G938" s="664">
        <v>530541.64</v>
      </c>
      <c r="H938" s="664">
        <v>1</v>
      </c>
      <c r="I938" s="664">
        <v>6470.02</v>
      </c>
      <c r="J938" s="664">
        <v>33</v>
      </c>
      <c r="K938" s="664">
        <v>213510.66</v>
      </c>
      <c r="L938" s="664">
        <v>0.40243902439024387</v>
      </c>
      <c r="M938" s="664">
        <v>6470.02</v>
      </c>
      <c r="N938" s="664">
        <v>4</v>
      </c>
      <c r="O938" s="664">
        <v>24754.84</v>
      </c>
      <c r="P938" s="677">
        <v>4.6659560972443177E-2</v>
      </c>
      <c r="Q938" s="665">
        <v>6188.71</v>
      </c>
    </row>
    <row r="939" spans="1:17" ht="14.4" customHeight="1" x14ac:dyDescent="0.3">
      <c r="A939" s="660" t="s">
        <v>566</v>
      </c>
      <c r="B939" s="661" t="s">
        <v>5699</v>
      </c>
      <c r="C939" s="661" t="s">
        <v>5200</v>
      </c>
      <c r="D939" s="661" t="s">
        <v>5636</v>
      </c>
      <c r="E939" s="661" t="s">
        <v>1701</v>
      </c>
      <c r="F939" s="664">
        <v>12</v>
      </c>
      <c r="G939" s="664">
        <v>2749.9199999999996</v>
      </c>
      <c r="H939" s="664">
        <v>1</v>
      </c>
      <c r="I939" s="664">
        <v>229.15999999999997</v>
      </c>
      <c r="J939" s="664">
        <v>1</v>
      </c>
      <c r="K939" s="664">
        <v>229.16</v>
      </c>
      <c r="L939" s="664">
        <v>8.3333333333333343E-2</v>
      </c>
      <c r="M939" s="664">
        <v>229.16</v>
      </c>
      <c r="N939" s="664">
        <v>1</v>
      </c>
      <c r="O939" s="664">
        <v>219.2</v>
      </c>
      <c r="P939" s="677">
        <v>7.9711409786466528E-2</v>
      </c>
      <c r="Q939" s="665">
        <v>219.2</v>
      </c>
    </row>
    <row r="940" spans="1:17" ht="14.4" customHeight="1" x14ac:dyDescent="0.3">
      <c r="A940" s="660" t="s">
        <v>566</v>
      </c>
      <c r="B940" s="661" t="s">
        <v>5699</v>
      </c>
      <c r="C940" s="661" t="s">
        <v>5200</v>
      </c>
      <c r="D940" s="661" t="s">
        <v>5640</v>
      </c>
      <c r="E940" s="661" t="s">
        <v>5641</v>
      </c>
      <c r="F940" s="664">
        <v>5</v>
      </c>
      <c r="G940" s="664">
        <v>17648.46</v>
      </c>
      <c r="H940" s="664">
        <v>1</v>
      </c>
      <c r="I940" s="664">
        <v>3529.692</v>
      </c>
      <c r="J940" s="664"/>
      <c r="K940" s="664"/>
      <c r="L940" s="664"/>
      <c r="M940" s="664"/>
      <c r="N940" s="664"/>
      <c r="O940" s="664"/>
      <c r="P940" s="677"/>
      <c r="Q940" s="665"/>
    </row>
    <row r="941" spans="1:17" ht="14.4" customHeight="1" x14ac:dyDescent="0.3">
      <c r="A941" s="660" t="s">
        <v>566</v>
      </c>
      <c r="B941" s="661" t="s">
        <v>5699</v>
      </c>
      <c r="C941" s="661" t="s">
        <v>5200</v>
      </c>
      <c r="D941" s="661" t="s">
        <v>5642</v>
      </c>
      <c r="E941" s="661" t="s">
        <v>5192</v>
      </c>
      <c r="F941" s="664">
        <v>2.4</v>
      </c>
      <c r="G941" s="664">
        <v>2484.52</v>
      </c>
      <c r="H941" s="664">
        <v>1</v>
      </c>
      <c r="I941" s="664">
        <v>1035.2166666666667</v>
      </c>
      <c r="J941" s="664"/>
      <c r="K941" s="664"/>
      <c r="L941" s="664"/>
      <c r="M941" s="664"/>
      <c r="N941" s="664"/>
      <c r="O941" s="664"/>
      <c r="P941" s="677"/>
      <c r="Q941" s="665"/>
    </row>
    <row r="942" spans="1:17" ht="14.4" customHeight="1" x14ac:dyDescent="0.3">
      <c r="A942" s="660" t="s">
        <v>566</v>
      </c>
      <c r="B942" s="661" t="s">
        <v>5699</v>
      </c>
      <c r="C942" s="661" t="s">
        <v>5200</v>
      </c>
      <c r="D942" s="661" t="s">
        <v>5643</v>
      </c>
      <c r="E942" s="661" t="s">
        <v>1766</v>
      </c>
      <c r="F942" s="664">
        <v>5.4</v>
      </c>
      <c r="G942" s="664">
        <v>521.54</v>
      </c>
      <c r="H942" s="664">
        <v>1</v>
      </c>
      <c r="I942" s="664">
        <v>96.581481481481475</v>
      </c>
      <c r="J942" s="664"/>
      <c r="K942" s="664"/>
      <c r="L942" s="664"/>
      <c r="M942" s="664"/>
      <c r="N942" s="664"/>
      <c r="O942" s="664"/>
      <c r="P942" s="677"/>
      <c r="Q942" s="665"/>
    </row>
    <row r="943" spans="1:17" ht="14.4" customHeight="1" x14ac:dyDescent="0.3">
      <c r="A943" s="660" t="s">
        <v>566</v>
      </c>
      <c r="B943" s="661" t="s">
        <v>5699</v>
      </c>
      <c r="C943" s="661" t="s">
        <v>5200</v>
      </c>
      <c r="D943" s="661" t="s">
        <v>5644</v>
      </c>
      <c r="E943" s="661" t="s">
        <v>5645</v>
      </c>
      <c r="F943" s="664">
        <v>133</v>
      </c>
      <c r="G943" s="664">
        <v>179002.04</v>
      </c>
      <c r="H943" s="664">
        <v>1</v>
      </c>
      <c r="I943" s="664">
        <v>1345.88</v>
      </c>
      <c r="J943" s="664">
        <v>89</v>
      </c>
      <c r="K943" s="664">
        <v>119783.32</v>
      </c>
      <c r="L943" s="664">
        <v>0.66917293233082709</v>
      </c>
      <c r="M943" s="664">
        <v>1345.88</v>
      </c>
      <c r="N943" s="664">
        <v>40</v>
      </c>
      <c r="O943" s="664">
        <v>51552.920000000006</v>
      </c>
      <c r="P943" s="677">
        <v>0.28800185740899936</v>
      </c>
      <c r="Q943" s="665">
        <v>1288.8230000000001</v>
      </c>
    </row>
    <row r="944" spans="1:17" ht="14.4" customHeight="1" x14ac:dyDescent="0.3">
      <c r="A944" s="660" t="s">
        <v>566</v>
      </c>
      <c r="B944" s="661" t="s">
        <v>5699</v>
      </c>
      <c r="C944" s="661" t="s">
        <v>5200</v>
      </c>
      <c r="D944" s="661" t="s">
        <v>5270</v>
      </c>
      <c r="E944" s="661" t="s">
        <v>5271</v>
      </c>
      <c r="F944" s="664"/>
      <c r="G944" s="664"/>
      <c r="H944" s="664"/>
      <c r="I944" s="664"/>
      <c r="J944" s="664">
        <v>20.399999999999999</v>
      </c>
      <c r="K944" s="664">
        <v>29423.309999999998</v>
      </c>
      <c r="L944" s="664"/>
      <c r="M944" s="664">
        <v>1442.3191176470589</v>
      </c>
      <c r="N944" s="664">
        <v>7.8</v>
      </c>
      <c r="O944" s="664">
        <v>4126.0200000000004</v>
      </c>
      <c r="P944" s="677"/>
      <c r="Q944" s="665">
        <v>528.97692307692319</v>
      </c>
    </row>
    <row r="945" spans="1:17" ht="14.4" customHeight="1" x14ac:dyDescent="0.3">
      <c r="A945" s="660" t="s">
        <v>566</v>
      </c>
      <c r="B945" s="661" t="s">
        <v>5699</v>
      </c>
      <c r="C945" s="661" t="s">
        <v>5200</v>
      </c>
      <c r="D945" s="661" t="s">
        <v>5272</v>
      </c>
      <c r="E945" s="661" t="s">
        <v>5271</v>
      </c>
      <c r="F945" s="664">
        <v>36</v>
      </c>
      <c r="G945" s="664">
        <v>10896.84</v>
      </c>
      <c r="H945" s="664">
        <v>1</v>
      </c>
      <c r="I945" s="664">
        <v>302.69</v>
      </c>
      <c r="J945" s="664">
        <v>90</v>
      </c>
      <c r="K945" s="664">
        <v>27242.100000000002</v>
      </c>
      <c r="L945" s="664">
        <v>2.5</v>
      </c>
      <c r="M945" s="664">
        <v>302.69</v>
      </c>
      <c r="N945" s="664"/>
      <c r="O945" s="664"/>
      <c r="P945" s="677"/>
      <c r="Q945" s="665"/>
    </row>
    <row r="946" spans="1:17" ht="14.4" customHeight="1" x14ac:dyDescent="0.3">
      <c r="A946" s="660" t="s">
        <v>566</v>
      </c>
      <c r="B946" s="661" t="s">
        <v>5699</v>
      </c>
      <c r="C946" s="661" t="s">
        <v>5200</v>
      </c>
      <c r="D946" s="661" t="s">
        <v>5646</v>
      </c>
      <c r="E946" s="661" t="s">
        <v>2769</v>
      </c>
      <c r="F946" s="664"/>
      <c r="G946" s="664"/>
      <c r="H946" s="664"/>
      <c r="I946" s="664"/>
      <c r="J946" s="664">
        <v>0.9</v>
      </c>
      <c r="K946" s="664">
        <v>720</v>
      </c>
      <c r="L946" s="664"/>
      <c r="M946" s="664">
        <v>800</v>
      </c>
      <c r="N946" s="664"/>
      <c r="O946" s="664"/>
      <c r="P946" s="677"/>
      <c r="Q946" s="665"/>
    </row>
    <row r="947" spans="1:17" ht="14.4" customHeight="1" x14ac:dyDescent="0.3">
      <c r="A947" s="660" t="s">
        <v>566</v>
      </c>
      <c r="B947" s="661" t="s">
        <v>5699</v>
      </c>
      <c r="C947" s="661" t="s">
        <v>5200</v>
      </c>
      <c r="D947" s="661" t="s">
        <v>5706</v>
      </c>
      <c r="E947" s="661" t="s">
        <v>5707</v>
      </c>
      <c r="F947" s="664"/>
      <c r="G947" s="664"/>
      <c r="H947" s="664"/>
      <c r="I947" s="664"/>
      <c r="J947" s="664"/>
      <c r="K947" s="664"/>
      <c r="L947" s="664"/>
      <c r="M947" s="664"/>
      <c r="N947" s="664">
        <v>1</v>
      </c>
      <c r="O947" s="664">
        <v>15448.36</v>
      </c>
      <c r="P947" s="677"/>
      <c r="Q947" s="665">
        <v>15448.36</v>
      </c>
    </row>
    <row r="948" spans="1:17" ht="14.4" customHeight="1" x14ac:dyDescent="0.3">
      <c r="A948" s="660" t="s">
        <v>566</v>
      </c>
      <c r="B948" s="661" t="s">
        <v>5699</v>
      </c>
      <c r="C948" s="661" t="s">
        <v>5200</v>
      </c>
      <c r="D948" s="661" t="s">
        <v>5649</v>
      </c>
      <c r="E948" s="661" t="s">
        <v>1285</v>
      </c>
      <c r="F948" s="664">
        <v>23</v>
      </c>
      <c r="G948" s="664">
        <v>5713.42</v>
      </c>
      <c r="H948" s="664">
        <v>1</v>
      </c>
      <c r="I948" s="664">
        <v>248.4095652173913</v>
      </c>
      <c r="J948" s="664">
        <v>3</v>
      </c>
      <c r="K948" s="664">
        <v>745.23</v>
      </c>
      <c r="L948" s="664">
        <v>0.13043501090415199</v>
      </c>
      <c r="M948" s="664">
        <v>248.41</v>
      </c>
      <c r="N948" s="664">
        <v>8</v>
      </c>
      <c r="O948" s="664">
        <v>1763.1999999999998</v>
      </c>
      <c r="P948" s="677">
        <v>0.30860675392321935</v>
      </c>
      <c r="Q948" s="665">
        <v>220.39999999999998</v>
      </c>
    </row>
    <row r="949" spans="1:17" ht="14.4" customHeight="1" x14ac:dyDescent="0.3">
      <c r="A949" s="660" t="s">
        <v>566</v>
      </c>
      <c r="B949" s="661" t="s">
        <v>5699</v>
      </c>
      <c r="C949" s="661" t="s">
        <v>5200</v>
      </c>
      <c r="D949" s="661" t="s">
        <v>5650</v>
      </c>
      <c r="E949" s="661" t="s">
        <v>1794</v>
      </c>
      <c r="F949" s="664"/>
      <c r="G949" s="664"/>
      <c r="H949" s="664"/>
      <c r="I949" s="664"/>
      <c r="J949" s="664">
        <v>21</v>
      </c>
      <c r="K949" s="664">
        <v>5226.93</v>
      </c>
      <c r="L949" s="664"/>
      <c r="M949" s="664">
        <v>248.9014285714286</v>
      </c>
      <c r="N949" s="664"/>
      <c r="O949" s="664"/>
      <c r="P949" s="677"/>
      <c r="Q949" s="665"/>
    </row>
    <row r="950" spans="1:17" ht="14.4" customHeight="1" x14ac:dyDescent="0.3">
      <c r="A950" s="660" t="s">
        <v>566</v>
      </c>
      <c r="B950" s="661" t="s">
        <v>5699</v>
      </c>
      <c r="C950" s="661" t="s">
        <v>5200</v>
      </c>
      <c r="D950" s="661" t="s">
        <v>5651</v>
      </c>
      <c r="E950" s="661" t="s">
        <v>1913</v>
      </c>
      <c r="F950" s="664">
        <v>0.8</v>
      </c>
      <c r="G950" s="664">
        <v>5034.09</v>
      </c>
      <c r="H950" s="664">
        <v>1</v>
      </c>
      <c r="I950" s="664">
        <v>6292.6125000000002</v>
      </c>
      <c r="J950" s="664">
        <v>1</v>
      </c>
      <c r="K950" s="664">
        <v>6047.15</v>
      </c>
      <c r="L950" s="664">
        <v>1.2012399460478458</v>
      </c>
      <c r="M950" s="664">
        <v>6047.15</v>
      </c>
      <c r="N950" s="664"/>
      <c r="O950" s="664"/>
      <c r="P950" s="677"/>
      <c r="Q950" s="665"/>
    </row>
    <row r="951" spans="1:17" ht="14.4" customHeight="1" x14ac:dyDescent="0.3">
      <c r="A951" s="660" t="s">
        <v>566</v>
      </c>
      <c r="B951" s="661" t="s">
        <v>5699</v>
      </c>
      <c r="C951" s="661" t="s">
        <v>5200</v>
      </c>
      <c r="D951" s="661" t="s">
        <v>5652</v>
      </c>
      <c r="E951" s="661" t="s">
        <v>5290</v>
      </c>
      <c r="F951" s="664">
        <v>2.4</v>
      </c>
      <c r="G951" s="664">
        <v>22580.400000000001</v>
      </c>
      <c r="H951" s="664">
        <v>1</v>
      </c>
      <c r="I951" s="664">
        <v>9408.5000000000018</v>
      </c>
      <c r="J951" s="664">
        <v>7.4</v>
      </c>
      <c r="K951" s="664">
        <v>69622.899999999994</v>
      </c>
      <c r="L951" s="664">
        <v>3.083333333333333</v>
      </c>
      <c r="M951" s="664">
        <v>9408.4999999999982</v>
      </c>
      <c r="N951" s="664"/>
      <c r="O951" s="664"/>
      <c r="P951" s="677"/>
      <c r="Q951" s="665"/>
    </row>
    <row r="952" spans="1:17" ht="14.4" customHeight="1" x14ac:dyDescent="0.3">
      <c r="A952" s="660" t="s">
        <v>566</v>
      </c>
      <c r="B952" s="661" t="s">
        <v>5699</v>
      </c>
      <c r="C952" s="661" t="s">
        <v>5200</v>
      </c>
      <c r="D952" s="661" t="s">
        <v>5653</v>
      </c>
      <c r="E952" s="661" t="s">
        <v>2526</v>
      </c>
      <c r="F952" s="664">
        <v>12</v>
      </c>
      <c r="G952" s="664">
        <v>38827.32</v>
      </c>
      <c r="H952" s="664">
        <v>1</v>
      </c>
      <c r="I952" s="664">
        <v>3235.61</v>
      </c>
      <c r="J952" s="664">
        <v>18</v>
      </c>
      <c r="K952" s="664">
        <v>58240.98</v>
      </c>
      <c r="L952" s="664">
        <v>1.5</v>
      </c>
      <c r="M952" s="664">
        <v>3235.61</v>
      </c>
      <c r="N952" s="664"/>
      <c r="O952" s="664"/>
      <c r="P952" s="677"/>
      <c r="Q952" s="665"/>
    </row>
    <row r="953" spans="1:17" ht="14.4" customHeight="1" x14ac:dyDescent="0.3">
      <c r="A953" s="660" t="s">
        <v>566</v>
      </c>
      <c r="B953" s="661" t="s">
        <v>5699</v>
      </c>
      <c r="C953" s="661" t="s">
        <v>5200</v>
      </c>
      <c r="D953" s="661" t="s">
        <v>5654</v>
      </c>
      <c r="E953" s="661" t="s">
        <v>1204</v>
      </c>
      <c r="F953" s="664">
        <v>0.1</v>
      </c>
      <c r="G953" s="664">
        <v>103.52</v>
      </c>
      <c r="H953" s="664">
        <v>1</v>
      </c>
      <c r="I953" s="664">
        <v>1035.1999999999998</v>
      </c>
      <c r="J953" s="664"/>
      <c r="K953" s="664"/>
      <c r="L953" s="664"/>
      <c r="M953" s="664"/>
      <c r="N953" s="664"/>
      <c r="O953" s="664"/>
      <c r="P953" s="677"/>
      <c r="Q953" s="665"/>
    </row>
    <row r="954" spans="1:17" ht="14.4" customHeight="1" x14ac:dyDescent="0.3">
      <c r="A954" s="660" t="s">
        <v>566</v>
      </c>
      <c r="B954" s="661" t="s">
        <v>5699</v>
      </c>
      <c r="C954" s="661" t="s">
        <v>5200</v>
      </c>
      <c r="D954" s="661" t="s">
        <v>5655</v>
      </c>
      <c r="E954" s="661" t="s">
        <v>1763</v>
      </c>
      <c r="F954" s="664"/>
      <c r="G954" s="664"/>
      <c r="H954" s="664"/>
      <c r="I954" s="664"/>
      <c r="J954" s="664">
        <v>0.7</v>
      </c>
      <c r="K954" s="664">
        <v>565.08000000000004</v>
      </c>
      <c r="L954" s="664"/>
      <c r="M954" s="664">
        <v>807.25714285714298</v>
      </c>
      <c r="N954" s="664"/>
      <c r="O954" s="664"/>
      <c r="P954" s="677"/>
      <c r="Q954" s="665"/>
    </row>
    <row r="955" spans="1:17" ht="14.4" customHeight="1" x14ac:dyDescent="0.3">
      <c r="A955" s="660" t="s">
        <v>566</v>
      </c>
      <c r="B955" s="661" t="s">
        <v>5699</v>
      </c>
      <c r="C955" s="661" t="s">
        <v>5200</v>
      </c>
      <c r="D955" s="661" t="s">
        <v>5281</v>
      </c>
      <c r="E955" s="661" t="s">
        <v>1288</v>
      </c>
      <c r="F955" s="664">
        <v>0.3</v>
      </c>
      <c r="G955" s="664">
        <v>48.05</v>
      </c>
      <c r="H955" s="664">
        <v>1</v>
      </c>
      <c r="I955" s="664">
        <v>160.16666666666666</v>
      </c>
      <c r="J955" s="664">
        <v>2.4</v>
      </c>
      <c r="K955" s="664">
        <v>384.40999999999997</v>
      </c>
      <c r="L955" s="664">
        <v>8.0002081165452648</v>
      </c>
      <c r="M955" s="664">
        <v>160.17083333333332</v>
      </c>
      <c r="N955" s="664">
        <v>1.8</v>
      </c>
      <c r="O955" s="664">
        <v>275.76</v>
      </c>
      <c r="P955" s="677">
        <v>5.7390218522372534</v>
      </c>
      <c r="Q955" s="665">
        <v>153.19999999999999</v>
      </c>
    </row>
    <row r="956" spans="1:17" ht="14.4" customHeight="1" x14ac:dyDescent="0.3">
      <c r="A956" s="660" t="s">
        <v>566</v>
      </c>
      <c r="B956" s="661" t="s">
        <v>5699</v>
      </c>
      <c r="C956" s="661" t="s">
        <v>5200</v>
      </c>
      <c r="D956" s="661" t="s">
        <v>5656</v>
      </c>
      <c r="E956" s="661" t="s">
        <v>1269</v>
      </c>
      <c r="F956" s="664"/>
      <c r="G956" s="664"/>
      <c r="H956" s="664"/>
      <c r="I956" s="664"/>
      <c r="J956" s="664"/>
      <c r="K956" s="664"/>
      <c r="L956" s="664"/>
      <c r="M956" s="664"/>
      <c r="N956" s="664">
        <v>11.3</v>
      </c>
      <c r="O956" s="664">
        <v>5584.91</v>
      </c>
      <c r="P956" s="677"/>
      <c r="Q956" s="665">
        <v>494.2398230088495</v>
      </c>
    </row>
    <row r="957" spans="1:17" ht="14.4" customHeight="1" x14ac:dyDescent="0.3">
      <c r="A957" s="660" t="s">
        <v>566</v>
      </c>
      <c r="B957" s="661" t="s">
        <v>5699</v>
      </c>
      <c r="C957" s="661" t="s">
        <v>5200</v>
      </c>
      <c r="D957" s="661" t="s">
        <v>5658</v>
      </c>
      <c r="E957" s="661" t="s">
        <v>5659</v>
      </c>
      <c r="F957" s="664">
        <v>11.96</v>
      </c>
      <c r="G957" s="664">
        <v>43391.32</v>
      </c>
      <c r="H957" s="664">
        <v>1</v>
      </c>
      <c r="I957" s="664">
        <v>3628.0367892976587</v>
      </c>
      <c r="J957" s="664">
        <v>10.86</v>
      </c>
      <c r="K957" s="664">
        <v>39400.46</v>
      </c>
      <c r="L957" s="664">
        <v>0.90802630572197385</v>
      </c>
      <c r="M957" s="664">
        <v>3628.0349907918971</v>
      </c>
      <c r="N957" s="664">
        <v>4.6500000000000004</v>
      </c>
      <c r="O957" s="664">
        <v>16215.82</v>
      </c>
      <c r="P957" s="677">
        <v>0.37371114775950581</v>
      </c>
      <c r="Q957" s="665">
        <v>3487.2731182795696</v>
      </c>
    </row>
    <row r="958" spans="1:17" ht="14.4" customHeight="1" x14ac:dyDescent="0.3">
      <c r="A958" s="660" t="s">
        <v>566</v>
      </c>
      <c r="B958" s="661" t="s">
        <v>5699</v>
      </c>
      <c r="C958" s="661" t="s">
        <v>5200</v>
      </c>
      <c r="D958" s="661" t="s">
        <v>5285</v>
      </c>
      <c r="E958" s="661" t="s">
        <v>1918</v>
      </c>
      <c r="F958" s="664">
        <v>2.4</v>
      </c>
      <c r="G958" s="664">
        <v>16804.080000000002</v>
      </c>
      <c r="H958" s="664">
        <v>1</v>
      </c>
      <c r="I958" s="664">
        <v>7001.7000000000007</v>
      </c>
      <c r="J958" s="664"/>
      <c r="K958" s="664"/>
      <c r="L958" s="664"/>
      <c r="M958" s="664"/>
      <c r="N958" s="664">
        <v>5.6000000000000005</v>
      </c>
      <c r="O958" s="664">
        <v>37504.6</v>
      </c>
      <c r="P958" s="677">
        <v>2.2318746399683884</v>
      </c>
      <c r="Q958" s="665">
        <v>6697.2499999999991</v>
      </c>
    </row>
    <row r="959" spans="1:17" ht="14.4" customHeight="1" x14ac:dyDescent="0.3">
      <c r="A959" s="660" t="s">
        <v>566</v>
      </c>
      <c r="B959" s="661" t="s">
        <v>5699</v>
      </c>
      <c r="C959" s="661" t="s">
        <v>5200</v>
      </c>
      <c r="D959" s="661" t="s">
        <v>5286</v>
      </c>
      <c r="E959" s="661" t="s">
        <v>1326</v>
      </c>
      <c r="F959" s="664">
        <v>4.3999999999999995</v>
      </c>
      <c r="G959" s="664">
        <v>39174.519999999997</v>
      </c>
      <c r="H959" s="664">
        <v>1</v>
      </c>
      <c r="I959" s="664">
        <v>8903.3000000000011</v>
      </c>
      <c r="J959" s="664">
        <v>0.6</v>
      </c>
      <c r="K959" s="664">
        <v>5341.98</v>
      </c>
      <c r="L959" s="664">
        <v>0.13636363636363635</v>
      </c>
      <c r="M959" s="664">
        <v>8903.2999999999993</v>
      </c>
      <c r="N959" s="664">
        <v>7.6000000000000005</v>
      </c>
      <c r="O959" s="664">
        <v>64723.119999999995</v>
      </c>
      <c r="P959" s="677">
        <v>1.6521739130434783</v>
      </c>
      <c r="Q959" s="665">
        <v>8516.1999999999989</v>
      </c>
    </row>
    <row r="960" spans="1:17" ht="14.4" customHeight="1" x14ac:dyDescent="0.3">
      <c r="A960" s="660" t="s">
        <v>566</v>
      </c>
      <c r="B960" s="661" t="s">
        <v>5699</v>
      </c>
      <c r="C960" s="661" t="s">
        <v>5200</v>
      </c>
      <c r="D960" s="661" t="s">
        <v>5661</v>
      </c>
      <c r="E960" s="661" t="s">
        <v>1833</v>
      </c>
      <c r="F960" s="664"/>
      <c r="G960" s="664"/>
      <c r="H960" s="664"/>
      <c r="I960" s="664"/>
      <c r="J960" s="664">
        <v>16</v>
      </c>
      <c r="K960" s="664">
        <v>172784.16</v>
      </c>
      <c r="L960" s="664"/>
      <c r="M960" s="664">
        <v>10799.01</v>
      </c>
      <c r="N960" s="664"/>
      <c r="O960" s="664"/>
      <c r="P960" s="677"/>
      <c r="Q960" s="665"/>
    </row>
    <row r="961" spans="1:17" ht="14.4" customHeight="1" x14ac:dyDescent="0.3">
      <c r="A961" s="660" t="s">
        <v>566</v>
      </c>
      <c r="B961" s="661" t="s">
        <v>5699</v>
      </c>
      <c r="C961" s="661" t="s">
        <v>5200</v>
      </c>
      <c r="D961" s="661" t="s">
        <v>5708</v>
      </c>
      <c r="E961" s="661" t="s">
        <v>5709</v>
      </c>
      <c r="F961" s="664"/>
      <c r="G961" s="664"/>
      <c r="H961" s="664"/>
      <c r="I961" s="664"/>
      <c r="J961" s="664"/>
      <c r="K961" s="664"/>
      <c r="L961" s="664"/>
      <c r="M961" s="664"/>
      <c r="N961" s="664">
        <v>2.52</v>
      </c>
      <c r="O961" s="664">
        <v>153078.96</v>
      </c>
      <c r="P961" s="677"/>
      <c r="Q961" s="665">
        <v>60745.619047619046</v>
      </c>
    </row>
    <row r="962" spans="1:17" ht="14.4" customHeight="1" x14ac:dyDescent="0.3">
      <c r="A962" s="660" t="s">
        <v>566</v>
      </c>
      <c r="B962" s="661" t="s">
        <v>5699</v>
      </c>
      <c r="C962" s="661" t="s">
        <v>5200</v>
      </c>
      <c r="D962" s="661" t="s">
        <v>5669</v>
      </c>
      <c r="E962" s="661" t="s">
        <v>1698</v>
      </c>
      <c r="F962" s="664"/>
      <c r="G962" s="664"/>
      <c r="H962" s="664"/>
      <c r="I962" s="664"/>
      <c r="J962" s="664"/>
      <c r="K962" s="664"/>
      <c r="L962" s="664"/>
      <c r="M962" s="664"/>
      <c r="N962" s="664">
        <v>0.30000000000000004</v>
      </c>
      <c r="O962" s="664">
        <v>1126.56</v>
      </c>
      <c r="P962" s="677"/>
      <c r="Q962" s="665">
        <v>3755.1999999999994</v>
      </c>
    </row>
    <row r="963" spans="1:17" ht="14.4" customHeight="1" x14ac:dyDescent="0.3">
      <c r="A963" s="660" t="s">
        <v>566</v>
      </c>
      <c r="B963" s="661" t="s">
        <v>5699</v>
      </c>
      <c r="C963" s="661" t="s">
        <v>5200</v>
      </c>
      <c r="D963" s="661" t="s">
        <v>5710</v>
      </c>
      <c r="E963" s="661" t="s">
        <v>1277</v>
      </c>
      <c r="F963" s="664"/>
      <c r="G963" s="664"/>
      <c r="H963" s="664"/>
      <c r="I963" s="664"/>
      <c r="J963" s="664"/>
      <c r="K963" s="664"/>
      <c r="L963" s="664"/>
      <c r="M963" s="664"/>
      <c r="N963" s="664">
        <v>14</v>
      </c>
      <c r="O963" s="664">
        <v>977.2</v>
      </c>
      <c r="P963" s="677"/>
      <c r="Q963" s="665">
        <v>69.8</v>
      </c>
    </row>
    <row r="964" spans="1:17" ht="14.4" customHeight="1" x14ac:dyDescent="0.3">
      <c r="A964" s="660" t="s">
        <v>566</v>
      </c>
      <c r="B964" s="661" t="s">
        <v>5699</v>
      </c>
      <c r="C964" s="661" t="s">
        <v>5308</v>
      </c>
      <c r="D964" s="661" t="s">
        <v>5309</v>
      </c>
      <c r="E964" s="661" t="s">
        <v>5310</v>
      </c>
      <c r="F964" s="664">
        <v>27</v>
      </c>
      <c r="G964" s="664">
        <v>49048.9</v>
      </c>
      <c r="H964" s="664">
        <v>1</v>
      </c>
      <c r="I964" s="664">
        <v>1816.6259259259259</v>
      </c>
      <c r="J964" s="664">
        <v>14</v>
      </c>
      <c r="K964" s="664">
        <v>26118.12</v>
      </c>
      <c r="L964" s="664">
        <v>0.53249145240769924</v>
      </c>
      <c r="M964" s="664">
        <v>1865.58</v>
      </c>
      <c r="N964" s="664">
        <v>11</v>
      </c>
      <c r="O964" s="664">
        <v>20521.379999999997</v>
      </c>
      <c r="P964" s="677">
        <v>0.41838614117747791</v>
      </c>
      <c r="Q964" s="665">
        <v>1865.5799999999997</v>
      </c>
    </row>
    <row r="965" spans="1:17" ht="14.4" customHeight="1" x14ac:dyDescent="0.3">
      <c r="A965" s="660" t="s">
        <v>566</v>
      </c>
      <c r="B965" s="661" t="s">
        <v>5699</v>
      </c>
      <c r="C965" s="661" t="s">
        <v>5308</v>
      </c>
      <c r="D965" s="661" t="s">
        <v>5311</v>
      </c>
      <c r="E965" s="661" t="s">
        <v>5312</v>
      </c>
      <c r="F965" s="664">
        <v>76</v>
      </c>
      <c r="G965" s="664">
        <v>201712.65</v>
      </c>
      <c r="H965" s="664">
        <v>1</v>
      </c>
      <c r="I965" s="664">
        <v>2654.1138157894734</v>
      </c>
      <c r="J965" s="664">
        <v>81</v>
      </c>
      <c r="K965" s="664">
        <v>221025.51</v>
      </c>
      <c r="L965" s="664">
        <v>1.0957444166243417</v>
      </c>
      <c r="M965" s="664">
        <v>2728.71</v>
      </c>
      <c r="N965" s="664">
        <v>42</v>
      </c>
      <c r="O965" s="664">
        <v>114605.82</v>
      </c>
      <c r="P965" s="677">
        <v>0.56816377158299203</v>
      </c>
      <c r="Q965" s="665">
        <v>2728.71</v>
      </c>
    </row>
    <row r="966" spans="1:17" ht="14.4" customHeight="1" x14ac:dyDescent="0.3">
      <c r="A966" s="660" t="s">
        <v>566</v>
      </c>
      <c r="B966" s="661" t="s">
        <v>5699</v>
      </c>
      <c r="C966" s="661" t="s">
        <v>5308</v>
      </c>
      <c r="D966" s="661" t="s">
        <v>5313</v>
      </c>
      <c r="E966" s="661" t="s">
        <v>5314</v>
      </c>
      <c r="F966" s="664">
        <v>12</v>
      </c>
      <c r="G966" s="664">
        <v>95200.200000000012</v>
      </c>
      <c r="H966" s="664">
        <v>1</v>
      </c>
      <c r="I966" s="664">
        <v>7933.3500000000013</v>
      </c>
      <c r="J966" s="664">
        <v>7</v>
      </c>
      <c r="K966" s="664">
        <v>57341.409999999996</v>
      </c>
      <c r="L966" s="664">
        <v>0.60232446990657573</v>
      </c>
      <c r="M966" s="664">
        <v>8191.6299999999992</v>
      </c>
      <c r="N966" s="664">
        <v>2</v>
      </c>
      <c r="O966" s="664">
        <v>16383.26</v>
      </c>
      <c r="P966" s="677">
        <v>0.17209270568759308</v>
      </c>
      <c r="Q966" s="665">
        <v>8191.63</v>
      </c>
    </row>
    <row r="967" spans="1:17" ht="14.4" customHeight="1" x14ac:dyDescent="0.3">
      <c r="A967" s="660" t="s">
        <v>566</v>
      </c>
      <c r="B967" s="661" t="s">
        <v>5699</v>
      </c>
      <c r="C967" s="661" t="s">
        <v>5308</v>
      </c>
      <c r="D967" s="661" t="s">
        <v>5315</v>
      </c>
      <c r="E967" s="661" t="s">
        <v>5316</v>
      </c>
      <c r="F967" s="664">
        <v>23</v>
      </c>
      <c r="G967" s="664">
        <v>180675.22</v>
      </c>
      <c r="H967" s="664">
        <v>1</v>
      </c>
      <c r="I967" s="664">
        <v>7855.4443478260873</v>
      </c>
      <c r="J967" s="664">
        <v>23</v>
      </c>
      <c r="K967" s="664">
        <v>185710.27999999997</v>
      </c>
      <c r="L967" s="664">
        <v>1.0278680164330225</v>
      </c>
      <c r="M967" s="664">
        <v>8074.3599999999988</v>
      </c>
      <c r="N967" s="664">
        <v>25</v>
      </c>
      <c r="O967" s="664">
        <v>201859</v>
      </c>
      <c r="P967" s="677">
        <v>1.1172478439489377</v>
      </c>
      <c r="Q967" s="665">
        <v>8074.36</v>
      </c>
    </row>
    <row r="968" spans="1:17" ht="14.4" customHeight="1" x14ac:dyDescent="0.3">
      <c r="A968" s="660" t="s">
        <v>566</v>
      </c>
      <c r="B968" s="661" t="s">
        <v>5699</v>
      </c>
      <c r="C968" s="661" t="s">
        <v>5308</v>
      </c>
      <c r="D968" s="661" t="s">
        <v>5317</v>
      </c>
      <c r="E968" s="661" t="s">
        <v>5318</v>
      </c>
      <c r="F968" s="664">
        <v>64</v>
      </c>
      <c r="G968" s="664">
        <v>598405.89999999991</v>
      </c>
      <c r="H968" s="664">
        <v>1</v>
      </c>
      <c r="I968" s="664">
        <v>9350.0921874999985</v>
      </c>
      <c r="J968" s="664">
        <v>95</v>
      </c>
      <c r="K968" s="664">
        <v>920179.5</v>
      </c>
      <c r="L968" s="664">
        <v>1.5377179603342817</v>
      </c>
      <c r="M968" s="664">
        <v>9686.1</v>
      </c>
      <c r="N968" s="664">
        <v>48</v>
      </c>
      <c r="O968" s="664">
        <v>464932.8</v>
      </c>
      <c r="P968" s="677">
        <v>0.77695223258995283</v>
      </c>
      <c r="Q968" s="665">
        <v>9686.1</v>
      </c>
    </row>
    <row r="969" spans="1:17" ht="14.4" customHeight="1" x14ac:dyDescent="0.3">
      <c r="A969" s="660" t="s">
        <v>566</v>
      </c>
      <c r="B969" s="661" t="s">
        <v>5699</v>
      </c>
      <c r="C969" s="661" t="s">
        <v>5308</v>
      </c>
      <c r="D969" s="661" t="s">
        <v>5677</v>
      </c>
      <c r="E969" s="661" t="s">
        <v>5678</v>
      </c>
      <c r="F969" s="664">
        <v>3</v>
      </c>
      <c r="G969" s="664">
        <v>2740.05</v>
      </c>
      <c r="H969" s="664">
        <v>1</v>
      </c>
      <c r="I969" s="664">
        <v>913.35</v>
      </c>
      <c r="J969" s="664"/>
      <c r="K969" s="664"/>
      <c r="L969" s="664"/>
      <c r="M969" s="664"/>
      <c r="N969" s="664"/>
      <c r="O969" s="664"/>
      <c r="P969" s="677"/>
      <c r="Q969" s="665"/>
    </row>
    <row r="970" spans="1:17" ht="14.4" customHeight="1" x14ac:dyDescent="0.3">
      <c r="A970" s="660" t="s">
        <v>566</v>
      </c>
      <c r="B970" s="661" t="s">
        <v>5699</v>
      </c>
      <c r="C970" s="661" t="s">
        <v>5308</v>
      </c>
      <c r="D970" s="661" t="s">
        <v>5711</v>
      </c>
      <c r="E970" s="661" t="s">
        <v>5712</v>
      </c>
      <c r="F970" s="664"/>
      <c r="G970" s="664"/>
      <c r="H970" s="664"/>
      <c r="I970" s="664"/>
      <c r="J970" s="664">
        <v>1</v>
      </c>
      <c r="K970" s="664">
        <v>14463.67</v>
      </c>
      <c r="L970" s="664"/>
      <c r="M970" s="664">
        <v>14463.67</v>
      </c>
      <c r="N970" s="664">
        <v>1</v>
      </c>
      <c r="O970" s="664">
        <v>14463.67</v>
      </c>
      <c r="P970" s="677"/>
      <c r="Q970" s="665">
        <v>14463.67</v>
      </c>
    </row>
    <row r="971" spans="1:17" ht="14.4" customHeight="1" x14ac:dyDescent="0.3">
      <c r="A971" s="660" t="s">
        <v>566</v>
      </c>
      <c r="B971" s="661" t="s">
        <v>5699</v>
      </c>
      <c r="C971" s="661" t="s">
        <v>5308</v>
      </c>
      <c r="D971" s="661" t="s">
        <v>5319</v>
      </c>
      <c r="E971" s="661" t="s">
        <v>5320</v>
      </c>
      <c r="F971" s="664">
        <v>187</v>
      </c>
      <c r="G971" s="664">
        <v>44137.58</v>
      </c>
      <c r="H971" s="664">
        <v>1</v>
      </c>
      <c r="I971" s="664">
        <v>236.02983957219251</v>
      </c>
      <c r="J971" s="664">
        <v>215</v>
      </c>
      <c r="K971" s="664">
        <v>51316.200000000004</v>
      </c>
      <c r="L971" s="664">
        <v>1.1626419028863839</v>
      </c>
      <c r="M971" s="664">
        <v>238.68</v>
      </c>
      <c r="N971" s="664">
        <v>127</v>
      </c>
      <c r="O971" s="664">
        <v>30312.36</v>
      </c>
      <c r="P971" s="677">
        <v>0.68676986821660813</v>
      </c>
      <c r="Q971" s="665">
        <v>238.68</v>
      </c>
    </row>
    <row r="972" spans="1:17" ht="14.4" customHeight="1" x14ac:dyDescent="0.3">
      <c r="A972" s="660" t="s">
        <v>566</v>
      </c>
      <c r="B972" s="661" t="s">
        <v>5699</v>
      </c>
      <c r="C972" s="661" t="s">
        <v>5308</v>
      </c>
      <c r="D972" s="661" t="s">
        <v>5713</v>
      </c>
      <c r="E972" s="661" t="s">
        <v>5714</v>
      </c>
      <c r="F972" s="664">
        <v>1</v>
      </c>
      <c r="G972" s="664">
        <v>2632.62</v>
      </c>
      <c r="H972" s="664">
        <v>1</v>
      </c>
      <c r="I972" s="664">
        <v>2632.62</v>
      </c>
      <c r="J972" s="664"/>
      <c r="K972" s="664"/>
      <c r="L972" s="664"/>
      <c r="M972" s="664"/>
      <c r="N972" s="664"/>
      <c r="O972" s="664"/>
      <c r="P972" s="677"/>
      <c r="Q972" s="665"/>
    </row>
    <row r="973" spans="1:17" ht="14.4" customHeight="1" x14ac:dyDescent="0.3">
      <c r="A973" s="660" t="s">
        <v>566</v>
      </c>
      <c r="B973" s="661" t="s">
        <v>5699</v>
      </c>
      <c r="C973" s="661" t="s">
        <v>5328</v>
      </c>
      <c r="D973" s="661" t="s">
        <v>5686</v>
      </c>
      <c r="E973" s="661" t="s">
        <v>5687</v>
      </c>
      <c r="F973" s="664">
        <v>0</v>
      </c>
      <c r="G973" s="664">
        <v>0</v>
      </c>
      <c r="H973" s="664"/>
      <c r="I973" s="664"/>
      <c r="J973" s="664">
        <v>0</v>
      </c>
      <c r="K973" s="664">
        <v>0</v>
      </c>
      <c r="L973" s="664"/>
      <c r="M973" s="664"/>
      <c r="N973" s="664"/>
      <c r="O973" s="664"/>
      <c r="P973" s="677"/>
      <c r="Q973" s="665"/>
    </row>
    <row r="974" spans="1:17" ht="14.4" customHeight="1" x14ac:dyDescent="0.3">
      <c r="A974" s="660" t="s">
        <v>566</v>
      </c>
      <c r="B974" s="661" t="s">
        <v>5699</v>
      </c>
      <c r="C974" s="661" t="s">
        <v>5328</v>
      </c>
      <c r="D974" s="661" t="s">
        <v>5688</v>
      </c>
      <c r="E974" s="661" t="s">
        <v>5689</v>
      </c>
      <c r="F974" s="664">
        <v>1140</v>
      </c>
      <c r="G974" s="664">
        <v>0</v>
      </c>
      <c r="H974" s="664"/>
      <c r="I974" s="664">
        <v>0</v>
      </c>
      <c r="J974" s="664">
        <v>1830</v>
      </c>
      <c r="K974" s="664">
        <v>0</v>
      </c>
      <c r="L974" s="664"/>
      <c r="M974" s="664">
        <v>0</v>
      </c>
      <c r="N974" s="664">
        <v>1025</v>
      </c>
      <c r="O974" s="664">
        <v>0</v>
      </c>
      <c r="P974" s="677"/>
      <c r="Q974" s="665">
        <v>0</v>
      </c>
    </row>
    <row r="975" spans="1:17" ht="14.4" customHeight="1" x14ac:dyDescent="0.3">
      <c r="A975" s="660" t="s">
        <v>566</v>
      </c>
      <c r="B975" s="661" t="s">
        <v>5699</v>
      </c>
      <c r="C975" s="661" t="s">
        <v>5328</v>
      </c>
      <c r="D975" s="661" t="s">
        <v>5692</v>
      </c>
      <c r="E975" s="661" t="s">
        <v>5693</v>
      </c>
      <c r="F975" s="664">
        <v>852</v>
      </c>
      <c r="G975" s="664">
        <v>0</v>
      </c>
      <c r="H975" s="664"/>
      <c r="I975" s="664">
        <v>0</v>
      </c>
      <c r="J975" s="664"/>
      <c r="K975" s="664"/>
      <c r="L975" s="664"/>
      <c r="M975" s="664"/>
      <c r="N975" s="664"/>
      <c r="O975" s="664"/>
      <c r="P975" s="677"/>
      <c r="Q975" s="665"/>
    </row>
    <row r="976" spans="1:17" ht="14.4" customHeight="1" x14ac:dyDescent="0.3">
      <c r="A976" s="660" t="s">
        <v>566</v>
      </c>
      <c r="B976" s="661" t="s">
        <v>5699</v>
      </c>
      <c r="C976" s="661" t="s">
        <v>5328</v>
      </c>
      <c r="D976" s="661" t="s">
        <v>5363</v>
      </c>
      <c r="E976" s="661" t="s">
        <v>5364</v>
      </c>
      <c r="F976" s="664">
        <v>18</v>
      </c>
      <c r="G976" s="664">
        <v>5886</v>
      </c>
      <c r="H976" s="664">
        <v>1</v>
      </c>
      <c r="I976" s="664">
        <v>327</v>
      </c>
      <c r="J976" s="664">
        <v>19</v>
      </c>
      <c r="K976" s="664">
        <v>6213</v>
      </c>
      <c r="L976" s="664">
        <v>1.0555555555555556</v>
      </c>
      <c r="M976" s="664">
        <v>327</v>
      </c>
      <c r="N976" s="664">
        <v>10</v>
      </c>
      <c r="O976" s="664">
        <v>3310</v>
      </c>
      <c r="P976" s="677">
        <v>0.56235134216785598</v>
      </c>
      <c r="Q976" s="665">
        <v>331</v>
      </c>
    </row>
    <row r="977" spans="1:17" ht="14.4" customHeight="1" x14ac:dyDescent="0.3">
      <c r="A977" s="660" t="s">
        <v>566</v>
      </c>
      <c r="B977" s="661" t="s">
        <v>5699</v>
      </c>
      <c r="C977" s="661" t="s">
        <v>5328</v>
      </c>
      <c r="D977" s="661" t="s">
        <v>5715</v>
      </c>
      <c r="E977" s="661" t="s">
        <v>5716</v>
      </c>
      <c r="F977" s="664">
        <v>403</v>
      </c>
      <c r="G977" s="664">
        <v>2206584</v>
      </c>
      <c r="H977" s="664">
        <v>1</v>
      </c>
      <c r="I977" s="664">
        <v>5475.394540942928</v>
      </c>
      <c r="J977" s="664">
        <v>438</v>
      </c>
      <c r="K977" s="664">
        <v>2398488</v>
      </c>
      <c r="L977" s="664">
        <v>1.0869688169587017</v>
      </c>
      <c r="M977" s="664">
        <v>5476</v>
      </c>
      <c r="N977" s="664">
        <v>207</v>
      </c>
      <c r="O977" s="664">
        <v>1133532</v>
      </c>
      <c r="P977" s="677">
        <v>0.51370444089144129</v>
      </c>
      <c r="Q977" s="665">
        <v>5476</v>
      </c>
    </row>
    <row r="978" spans="1:17" ht="14.4" customHeight="1" x14ac:dyDescent="0.3">
      <c r="A978" s="660" t="s">
        <v>566</v>
      </c>
      <c r="B978" s="661" t="s">
        <v>5699</v>
      </c>
      <c r="C978" s="661" t="s">
        <v>5328</v>
      </c>
      <c r="D978" s="661" t="s">
        <v>5717</v>
      </c>
      <c r="E978" s="661" t="s">
        <v>5718</v>
      </c>
      <c r="F978" s="664">
        <v>104</v>
      </c>
      <c r="G978" s="664">
        <v>694226</v>
      </c>
      <c r="H978" s="664">
        <v>1</v>
      </c>
      <c r="I978" s="664">
        <v>6675.25</v>
      </c>
      <c r="J978" s="664">
        <v>114</v>
      </c>
      <c r="K978" s="664">
        <v>761064</v>
      </c>
      <c r="L978" s="664">
        <v>1.0962770048946597</v>
      </c>
      <c r="M978" s="664">
        <v>6676</v>
      </c>
      <c r="N978" s="664">
        <v>86</v>
      </c>
      <c r="O978" s="664">
        <v>574136</v>
      </c>
      <c r="P978" s="677">
        <v>0.82701598614860294</v>
      </c>
      <c r="Q978" s="665">
        <v>6676</v>
      </c>
    </row>
    <row r="979" spans="1:17" ht="14.4" customHeight="1" x14ac:dyDescent="0.3">
      <c r="A979" s="660" t="s">
        <v>566</v>
      </c>
      <c r="B979" s="661" t="s">
        <v>5699</v>
      </c>
      <c r="C979" s="661" t="s">
        <v>5328</v>
      </c>
      <c r="D979" s="661" t="s">
        <v>5719</v>
      </c>
      <c r="E979" s="661" t="s">
        <v>5720</v>
      </c>
      <c r="F979" s="664">
        <v>300</v>
      </c>
      <c r="G979" s="664">
        <v>2195313</v>
      </c>
      <c r="H979" s="664">
        <v>1</v>
      </c>
      <c r="I979" s="664">
        <v>7317.71</v>
      </c>
      <c r="J979" s="664">
        <v>407</v>
      </c>
      <c r="K979" s="664">
        <v>2978426</v>
      </c>
      <c r="L979" s="664">
        <v>1.3567204312095815</v>
      </c>
      <c r="M979" s="664">
        <v>7318</v>
      </c>
      <c r="N979" s="664">
        <v>227</v>
      </c>
      <c r="O979" s="664">
        <v>1662998</v>
      </c>
      <c r="P979" s="677">
        <v>0.75752204810885737</v>
      </c>
      <c r="Q979" s="665">
        <v>7325.9823788546255</v>
      </c>
    </row>
    <row r="980" spans="1:17" ht="14.4" customHeight="1" x14ac:dyDescent="0.3">
      <c r="A980" s="660" t="s">
        <v>566</v>
      </c>
      <c r="B980" s="661" t="s">
        <v>5699</v>
      </c>
      <c r="C980" s="661" t="s">
        <v>5328</v>
      </c>
      <c r="D980" s="661" t="s">
        <v>5379</v>
      </c>
      <c r="E980" s="661" t="s">
        <v>5380</v>
      </c>
      <c r="F980" s="664">
        <v>1</v>
      </c>
      <c r="G980" s="664">
        <v>645</v>
      </c>
      <c r="H980" s="664">
        <v>1</v>
      </c>
      <c r="I980" s="664">
        <v>645</v>
      </c>
      <c r="J980" s="664">
        <v>2</v>
      </c>
      <c r="K980" s="664">
        <v>1290</v>
      </c>
      <c r="L980" s="664">
        <v>2</v>
      </c>
      <c r="M980" s="664">
        <v>645</v>
      </c>
      <c r="N980" s="664"/>
      <c r="O980" s="664"/>
      <c r="P980" s="677"/>
      <c r="Q980" s="665"/>
    </row>
    <row r="981" spans="1:17" ht="14.4" customHeight="1" x14ac:dyDescent="0.3">
      <c r="A981" s="660" t="s">
        <v>566</v>
      </c>
      <c r="B981" s="661" t="s">
        <v>5699</v>
      </c>
      <c r="C981" s="661" t="s">
        <v>5328</v>
      </c>
      <c r="D981" s="661" t="s">
        <v>5721</v>
      </c>
      <c r="E981" s="661" t="s">
        <v>5722</v>
      </c>
      <c r="F981" s="664">
        <v>149</v>
      </c>
      <c r="G981" s="664">
        <v>1763867</v>
      </c>
      <c r="H981" s="664">
        <v>1</v>
      </c>
      <c r="I981" s="664">
        <v>11838.03355704698</v>
      </c>
      <c r="J981" s="664">
        <v>60</v>
      </c>
      <c r="K981" s="664">
        <v>710340</v>
      </c>
      <c r="L981" s="664">
        <v>0.40271743844632274</v>
      </c>
      <c r="M981" s="664">
        <v>11839</v>
      </c>
      <c r="N981" s="664">
        <v>39</v>
      </c>
      <c r="O981" s="664">
        <v>462340</v>
      </c>
      <c r="P981" s="677">
        <v>0.26211726847885924</v>
      </c>
      <c r="Q981" s="665">
        <v>11854.871794871795</v>
      </c>
    </row>
    <row r="982" spans="1:17" ht="14.4" customHeight="1" x14ac:dyDescent="0.3">
      <c r="A982" s="660" t="s">
        <v>566</v>
      </c>
      <c r="B982" s="661" t="s">
        <v>5699</v>
      </c>
      <c r="C982" s="661" t="s">
        <v>5328</v>
      </c>
      <c r="D982" s="661" t="s">
        <v>5723</v>
      </c>
      <c r="E982" s="661" t="s">
        <v>5724</v>
      </c>
      <c r="F982" s="664">
        <v>7</v>
      </c>
      <c r="G982" s="664">
        <v>13755</v>
      </c>
      <c r="H982" s="664">
        <v>1</v>
      </c>
      <c r="I982" s="664">
        <v>1965</v>
      </c>
      <c r="J982" s="664">
        <v>3</v>
      </c>
      <c r="K982" s="664">
        <v>5895</v>
      </c>
      <c r="L982" s="664">
        <v>0.42857142857142855</v>
      </c>
      <c r="M982" s="664">
        <v>1965</v>
      </c>
      <c r="N982" s="664">
        <v>7</v>
      </c>
      <c r="O982" s="664">
        <v>13916</v>
      </c>
      <c r="P982" s="677">
        <v>1.0117048346055979</v>
      </c>
      <c r="Q982" s="665">
        <v>1988</v>
      </c>
    </row>
    <row r="983" spans="1:17" ht="14.4" customHeight="1" x14ac:dyDescent="0.3">
      <c r="A983" s="660" t="s">
        <v>566</v>
      </c>
      <c r="B983" s="661" t="s">
        <v>5699</v>
      </c>
      <c r="C983" s="661" t="s">
        <v>5328</v>
      </c>
      <c r="D983" s="661" t="s">
        <v>5725</v>
      </c>
      <c r="E983" s="661" t="s">
        <v>5726</v>
      </c>
      <c r="F983" s="664">
        <v>3</v>
      </c>
      <c r="G983" s="664">
        <v>7410</v>
      </c>
      <c r="H983" s="664">
        <v>1</v>
      </c>
      <c r="I983" s="664">
        <v>2470</v>
      </c>
      <c r="J983" s="664">
        <v>2</v>
      </c>
      <c r="K983" s="664">
        <v>4940</v>
      </c>
      <c r="L983" s="664">
        <v>0.66666666666666663</v>
      </c>
      <c r="M983" s="664">
        <v>2470</v>
      </c>
      <c r="N983" s="664">
        <v>1</v>
      </c>
      <c r="O983" s="664">
        <v>2517</v>
      </c>
      <c r="P983" s="677">
        <v>0.33967611336032388</v>
      </c>
      <c r="Q983" s="665">
        <v>2517</v>
      </c>
    </row>
    <row r="984" spans="1:17" ht="14.4" customHeight="1" x14ac:dyDescent="0.3">
      <c r="A984" s="660" t="s">
        <v>566</v>
      </c>
      <c r="B984" s="661" t="s">
        <v>5727</v>
      </c>
      <c r="C984" s="661" t="s">
        <v>5328</v>
      </c>
      <c r="D984" s="661" t="s">
        <v>5728</v>
      </c>
      <c r="E984" s="661" t="s">
        <v>5729</v>
      </c>
      <c r="F984" s="664">
        <v>1</v>
      </c>
      <c r="G984" s="664">
        <v>442</v>
      </c>
      <c r="H984" s="664">
        <v>1</v>
      </c>
      <c r="I984" s="664">
        <v>442</v>
      </c>
      <c r="J984" s="664"/>
      <c r="K984" s="664"/>
      <c r="L984" s="664"/>
      <c r="M984" s="664"/>
      <c r="N984" s="664"/>
      <c r="O984" s="664"/>
      <c r="P984" s="677"/>
      <c r="Q984" s="665"/>
    </row>
    <row r="985" spans="1:17" ht="14.4" customHeight="1" x14ac:dyDescent="0.3">
      <c r="A985" s="660" t="s">
        <v>566</v>
      </c>
      <c r="B985" s="661" t="s">
        <v>5727</v>
      </c>
      <c r="C985" s="661" t="s">
        <v>5328</v>
      </c>
      <c r="D985" s="661" t="s">
        <v>5355</v>
      </c>
      <c r="E985" s="661" t="s">
        <v>5356</v>
      </c>
      <c r="F985" s="664">
        <v>1</v>
      </c>
      <c r="G985" s="664">
        <v>81</v>
      </c>
      <c r="H985" s="664">
        <v>1</v>
      </c>
      <c r="I985" s="664">
        <v>81</v>
      </c>
      <c r="J985" s="664"/>
      <c r="K985" s="664"/>
      <c r="L985" s="664"/>
      <c r="M985" s="664"/>
      <c r="N985" s="664"/>
      <c r="O985" s="664"/>
      <c r="P985" s="677"/>
      <c r="Q985" s="665"/>
    </row>
    <row r="986" spans="1:17" ht="14.4" customHeight="1" x14ac:dyDescent="0.3">
      <c r="A986" s="660" t="s">
        <v>566</v>
      </c>
      <c r="B986" s="661" t="s">
        <v>5730</v>
      </c>
      <c r="C986" s="661" t="s">
        <v>5328</v>
      </c>
      <c r="D986" s="661" t="s">
        <v>5731</v>
      </c>
      <c r="E986" s="661" t="s">
        <v>5732</v>
      </c>
      <c r="F986" s="664">
        <v>1</v>
      </c>
      <c r="G986" s="664">
        <v>340</v>
      </c>
      <c r="H986" s="664">
        <v>1</v>
      </c>
      <c r="I986" s="664">
        <v>340</v>
      </c>
      <c r="J986" s="664"/>
      <c r="K986" s="664"/>
      <c r="L986" s="664"/>
      <c r="M986" s="664"/>
      <c r="N986" s="664"/>
      <c r="O986" s="664"/>
      <c r="P986" s="677"/>
      <c r="Q986" s="665"/>
    </row>
    <row r="987" spans="1:17" ht="14.4" customHeight="1" x14ac:dyDescent="0.3">
      <c r="A987" s="660" t="s">
        <v>566</v>
      </c>
      <c r="B987" s="661" t="s">
        <v>5381</v>
      </c>
      <c r="C987" s="661" t="s">
        <v>5328</v>
      </c>
      <c r="D987" s="661" t="s">
        <v>5382</v>
      </c>
      <c r="E987" s="661" t="s">
        <v>5383</v>
      </c>
      <c r="F987" s="664">
        <v>42</v>
      </c>
      <c r="G987" s="664">
        <v>37968</v>
      </c>
      <c r="H987" s="664">
        <v>1</v>
      </c>
      <c r="I987" s="664">
        <v>904</v>
      </c>
      <c r="J987" s="664">
        <v>93</v>
      </c>
      <c r="K987" s="664">
        <v>84072</v>
      </c>
      <c r="L987" s="664">
        <v>2.2142857142857144</v>
      </c>
      <c r="M987" s="664">
        <v>904</v>
      </c>
      <c r="N987" s="664">
        <v>247</v>
      </c>
      <c r="O987" s="664">
        <v>227734</v>
      </c>
      <c r="P987" s="677">
        <v>5.9980509903076271</v>
      </c>
      <c r="Q987" s="665">
        <v>922</v>
      </c>
    </row>
    <row r="988" spans="1:17" ht="14.4" customHeight="1" x14ac:dyDescent="0.3">
      <c r="A988" s="660" t="s">
        <v>566</v>
      </c>
      <c r="B988" s="661" t="s">
        <v>5381</v>
      </c>
      <c r="C988" s="661" t="s">
        <v>5328</v>
      </c>
      <c r="D988" s="661" t="s">
        <v>5384</v>
      </c>
      <c r="E988" s="661" t="s">
        <v>5385</v>
      </c>
      <c r="F988" s="664">
        <v>2</v>
      </c>
      <c r="G988" s="664">
        <v>20168</v>
      </c>
      <c r="H988" s="664">
        <v>1</v>
      </c>
      <c r="I988" s="664">
        <v>10084</v>
      </c>
      <c r="J988" s="664">
        <v>2</v>
      </c>
      <c r="K988" s="664">
        <v>20168</v>
      </c>
      <c r="L988" s="664">
        <v>1</v>
      </c>
      <c r="M988" s="664">
        <v>10084</v>
      </c>
      <c r="N988" s="664">
        <v>2</v>
      </c>
      <c r="O988" s="664">
        <v>20410</v>
      </c>
      <c r="P988" s="677">
        <v>1.0119992066640222</v>
      </c>
      <c r="Q988" s="665">
        <v>10205</v>
      </c>
    </row>
    <row r="989" spans="1:17" ht="14.4" customHeight="1" x14ac:dyDescent="0.3">
      <c r="A989" s="660" t="s">
        <v>566</v>
      </c>
      <c r="B989" s="661" t="s">
        <v>5381</v>
      </c>
      <c r="C989" s="661" t="s">
        <v>5328</v>
      </c>
      <c r="D989" s="661" t="s">
        <v>5386</v>
      </c>
      <c r="E989" s="661" t="s">
        <v>5387</v>
      </c>
      <c r="F989" s="664">
        <v>6</v>
      </c>
      <c r="G989" s="664">
        <v>1782</v>
      </c>
      <c r="H989" s="664">
        <v>1</v>
      </c>
      <c r="I989" s="664">
        <v>297</v>
      </c>
      <c r="J989" s="664">
        <v>12</v>
      </c>
      <c r="K989" s="664">
        <v>3564</v>
      </c>
      <c r="L989" s="664">
        <v>2</v>
      </c>
      <c r="M989" s="664">
        <v>297</v>
      </c>
      <c r="N989" s="664">
        <v>6</v>
      </c>
      <c r="O989" s="664">
        <v>1818</v>
      </c>
      <c r="P989" s="677">
        <v>1.0202020202020201</v>
      </c>
      <c r="Q989" s="665">
        <v>303</v>
      </c>
    </row>
    <row r="990" spans="1:17" ht="14.4" customHeight="1" x14ac:dyDescent="0.3">
      <c r="A990" s="660" t="s">
        <v>566</v>
      </c>
      <c r="B990" s="661" t="s">
        <v>5381</v>
      </c>
      <c r="C990" s="661" t="s">
        <v>5328</v>
      </c>
      <c r="D990" s="661" t="s">
        <v>5388</v>
      </c>
      <c r="E990" s="661" t="s">
        <v>5389</v>
      </c>
      <c r="F990" s="664">
        <v>3</v>
      </c>
      <c r="G990" s="664">
        <v>69</v>
      </c>
      <c r="H990" s="664">
        <v>1</v>
      </c>
      <c r="I990" s="664">
        <v>23</v>
      </c>
      <c r="J990" s="664">
        <v>14</v>
      </c>
      <c r="K990" s="664">
        <v>322</v>
      </c>
      <c r="L990" s="664">
        <v>4.666666666666667</v>
      </c>
      <c r="M990" s="664">
        <v>23</v>
      </c>
      <c r="N990" s="664">
        <v>2</v>
      </c>
      <c r="O990" s="664">
        <v>46</v>
      </c>
      <c r="P990" s="677">
        <v>0.66666666666666663</v>
      </c>
      <c r="Q990" s="665">
        <v>23</v>
      </c>
    </row>
    <row r="991" spans="1:17" ht="14.4" customHeight="1" x14ac:dyDescent="0.3">
      <c r="A991" s="660" t="s">
        <v>566</v>
      </c>
      <c r="B991" s="661" t="s">
        <v>5381</v>
      </c>
      <c r="C991" s="661" t="s">
        <v>5328</v>
      </c>
      <c r="D991" s="661" t="s">
        <v>5390</v>
      </c>
      <c r="E991" s="661" t="s">
        <v>5391</v>
      </c>
      <c r="F991" s="664">
        <v>59</v>
      </c>
      <c r="G991" s="664">
        <v>73455</v>
      </c>
      <c r="H991" s="664">
        <v>1</v>
      </c>
      <c r="I991" s="664">
        <v>1245</v>
      </c>
      <c r="J991" s="664">
        <v>103</v>
      </c>
      <c r="K991" s="664">
        <v>128235</v>
      </c>
      <c r="L991" s="664">
        <v>1.7457627118644068</v>
      </c>
      <c r="M991" s="664">
        <v>1245</v>
      </c>
      <c r="N991" s="664">
        <v>90</v>
      </c>
      <c r="O991" s="664">
        <v>114120</v>
      </c>
      <c r="P991" s="677">
        <v>1.5536042474984684</v>
      </c>
      <c r="Q991" s="665">
        <v>1268</v>
      </c>
    </row>
    <row r="992" spans="1:17" ht="14.4" customHeight="1" x14ac:dyDescent="0.3">
      <c r="A992" s="660" t="s">
        <v>566</v>
      </c>
      <c r="B992" s="661" t="s">
        <v>5381</v>
      </c>
      <c r="C992" s="661" t="s">
        <v>5328</v>
      </c>
      <c r="D992" s="661" t="s">
        <v>5392</v>
      </c>
      <c r="E992" s="661" t="s">
        <v>5393</v>
      </c>
      <c r="F992" s="664">
        <v>27</v>
      </c>
      <c r="G992" s="664">
        <v>252099</v>
      </c>
      <c r="H992" s="664">
        <v>1</v>
      </c>
      <c r="I992" s="664">
        <v>9337</v>
      </c>
      <c r="J992" s="664">
        <v>78</v>
      </c>
      <c r="K992" s="664">
        <v>728286</v>
      </c>
      <c r="L992" s="664">
        <v>2.8888888888888888</v>
      </c>
      <c r="M992" s="664">
        <v>9337</v>
      </c>
      <c r="N992" s="664">
        <v>49</v>
      </c>
      <c r="O992" s="664">
        <v>462854</v>
      </c>
      <c r="P992" s="677">
        <v>1.8360009361401672</v>
      </c>
      <c r="Q992" s="665">
        <v>9446</v>
      </c>
    </row>
    <row r="993" spans="1:17" ht="14.4" customHeight="1" x14ac:dyDescent="0.3">
      <c r="A993" s="660" t="s">
        <v>566</v>
      </c>
      <c r="B993" s="661" t="s">
        <v>5381</v>
      </c>
      <c r="C993" s="661" t="s">
        <v>5328</v>
      </c>
      <c r="D993" s="661" t="s">
        <v>5394</v>
      </c>
      <c r="E993" s="661" t="s">
        <v>5395</v>
      </c>
      <c r="F993" s="664">
        <v>8</v>
      </c>
      <c r="G993" s="664">
        <v>77976</v>
      </c>
      <c r="H993" s="664">
        <v>1</v>
      </c>
      <c r="I993" s="664">
        <v>9747</v>
      </c>
      <c r="J993" s="664">
        <v>20</v>
      </c>
      <c r="K993" s="664">
        <v>194940</v>
      </c>
      <c r="L993" s="664">
        <v>2.5</v>
      </c>
      <c r="M993" s="664">
        <v>9747</v>
      </c>
      <c r="N993" s="664">
        <v>10</v>
      </c>
      <c r="O993" s="664">
        <v>98640</v>
      </c>
      <c r="P993" s="677">
        <v>1.2650046168051707</v>
      </c>
      <c r="Q993" s="665">
        <v>9864</v>
      </c>
    </row>
    <row r="994" spans="1:17" ht="14.4" customHeight="1" x14ac:dyDescent="0.3">
      <c r="A994" s="660" t="s">
        <v>566</v>
      </c>
      <c r="B994" s="661" t="s">
        <v>5381</v>
      </c>
      <c r="C994" s="661" t="s">
        <v>5328</v>
      </c>
      <c r="D994" s="661" t="s">
        <v>5396</v>
      </c>
      <c r="E994" s="661" t="s">
        <v>5397</v>
      </c>
      <c r="F994" s="664"/>
      <c r="G994" s="664"/>
      <c r="H994" s="664"/>
      <c r="I994" s="664"/>
      <c r="J994" s="664">
        <v>6</v>
      </c>
      <c r="K994" s="664">
        <v>2544</v>
      </c>
      <c r="L994" s="664"/>
      <c r="M994" s="664">
        <v>424</v>
      </c>
      <c r="N994" s="664"/>
      <c r="O994" s="664"/>
      <c r="P994" s="677"/>
      <c r="Q994" s="665"/>
    </row>
    <row r="995" spans="1:17" ht="14.4" customHeight="1" x14ac:dyDescent="0.3">
      <c r="A995" s="660" t="s">
        <v>566</v>
      </c>
      <c r="B995" s="661" t="s">
        <v>5381</v>
      </c>
      <c r="C995" s="661" t="s">
        <v>5328</v>
      </c>
      <c r="D995" s="661" t="s">
        <v>5400</v>
      </c>
      <c r="E995" s="661" t="s">
        <v>5401</v>
      </c>
      <c r="F995" s="664">
        <v>108</v>
      </c>
      <c r="G995" s="664">
        <v>108216</v>
      </c>
      <c r="H995" s="664">
        <v>1</v>
      </c>
      <c r="I995" s="664">
        <v>1002</v>
      </c>
      <c r="J995" s="664">
        <v>167</v>
      </c>
      <c r="K995" s="664">
        <v>167334</v>
      </c>
      <c r="L995" s="664">
        <v>1.5462962962962963</v>
      </c>
      <c r="M995" s="664">
        <v>1002</v>
      </c>
      <c r="N995" s="664">
        <v>268</v>
      </c>
      <c r="O995" s="664">
        <v>270144</v>
      </c>
      <c r="P995" s="677">
        <v>2.4963406520292746</v>
      </c>
      <c r="Q995" s="665">
        <v>1008</v>
      </c>
    </row>
    <row r="996" spans="1:17" ht="14.4" customHeight="1" x14ac:dyDescent="0.3">
      <c r="A996" s="660" t="s">
        <v>566</v>
      </c>
      <c r="B996" s="661" t="s">
        <v>5381</v>
      </c>
      <c r="C996" s="661" t="s">
        <v>5328</v>
      </c>
      <c r="D996" s="661" t="s">
        <v>5402</v>
      </c>
      <c r="E996" s="661" t="s">
        <v>5403</v>
      </c>
      <c r="F996" s="664">
        <v>102</v>
      </c>
      <c r="G996" s="664">
        <v>227766</v>
      </c>
      <c r="H996" s="664">
        <v>1</v>
      </c>
      <c r="I996" s="664">
        <v>2233</v>
      </c>
      <c r="J996" s="664">
        <v>133</v>
      </c>
      <c r="K996" s="664">
        <v>296989</v>
      </c>
      <c r="L996" s="664">
        <v>1.303921568627451</v>
      </c>
      <c r="M996" s="664">
        <v>2233</v>
      </c>
      <c r="N996" s="664">
        <v>66</v>
      </c>
      <c r="O996" s="664">
        <v>149424</v>
      </c>
      <c r="P996" s="677">
        <v>0.6560417270356419</v>
      </c>
      <c r="Q996" s="665">
        <v>2264</v>
      </c>
    </row>
    <row r="997" spans="1:17" ht="14.4" customHeight="1" x14ac:dyDescent="0.3">
      <c r="A997" s="660" t="s">
        <v>566</v>
      </c>
      <c r="B997" s="661" t="s">
        <v>5381</v>
      </c>
      <c r="C997" s="661" t="s">
        <v>5328</v>
      </c>
      <c r="D997" s="661" t="s">
        <v>5404</v>
      </c>
      <c r="E997" s="661" t="s">
        <v>5405</v>
      </c>
      <c r="F997" s="664">
        <v>20</v>
      </c>
      <c r="G997" s="664">
        <v>7320</v>
      </c>
      <c r="H997" s="664">
        <v>1</v>
      </c>
      <c r="I997" s="664">
        <v>366</v>
      </c>
      <c r="J997" s="664">
        <v>30</v>
      </c>
      <c r="K997" s="664">
        <v>10980</v>
      </c>
      <c r="L997" s="664">
        <v>1.5</v>
      </c>
      <c r="M997" s="664">
        <v>366</v>
      </c>
      <c r="N997" s="664">
        <v>17</v>
      </c>
      <c r="O997" s="664">
        <v>6307</v>
      </c>
      <c r="P997" s="677">
        <v>0.86161202185792352</v>
      </c>
      <c r="Q997" s="665">
        <v>371</v>
      </c>
    </row>
    <row r="998" spans="1:17" ht="14.4" customHeight="1" x14ac:dyDescent="0.3">
      <c r="A998" s="660" t="s">
        <v>566</v>
      </c>
      <c r="B998" s="661" t="s">
        <v>5381</v>
      </c>
      <c r="C998" s="661" t="s">
        <v>5328</v>
      </c>
      <c r="D998" s="661" t="s">
        <v>5406</v>
      </c>
      <c r="E998" s="661" t="s">
        <v>5407</v>
      </c>
      <c r="F998" s="664">
        <v>5</v>
      </c>
      <c r="G998" s="664">
        <v>53645</v>
      </c>
      <c r="H998" s="664">
        <v>1</v>
      </c>
      <c r="I998" s="664">
        <v>10729</v>
      </c>
      <c r="J998" s="664">
        <v>5</v>
      </c>
      <c r="K998" s="664">
        <v>53645</v>
      </c>
      <c r="L998" s="664">
        <v>1</v>
      </c>
      <c r="M998" s="664">
        <v>10729</v>
      </c>
      <c r="N998" s="664">
        <v>2</v>
      </c>
      <c r="O998" s="664">
        <v>21718</v>
      </c>
      <c r="P998" s="677">
        <v>0.40484667722993756</v>
      </c>
      <c r="Q998" s="665">
        <v>10859</v>
      </c>
    </row>
    <row r="999" spans="1:17" ht="14.4" customHeight="1" x14ac:dyDescent="0.3">
      <c r="A999" s="660" t="s">
        <v>566</v>
      </c>
      <c r="B999" s="661" t="s">
        <v>5408</v>
      </c>
      <c r="C999" s="661" t="s">
        <v>5328</v>
      </c>
      <c r="D999" s="661" t="s">
        <v>5411</v>
      </c>
      <c r="E999" s="661" t="s">
        <v>5412</v>
      </c>
      <c r="F999" s="664">
        <v>24</v>
      </c>
      <c r="G999" s="664">
        <v>5208</v>
      </c>
      <c r="H999" s="664">
        <v>1</v>
      </c>
      <c r="I999" s="664">
        <v>217</v>
      </c>
      <c r="J999" s="664">
        <v>37</v>
      </c>
      <c r="K999" s="664">
        <v>8029</v>
      </c>
      <c r="L999" s="664">
        <v>1.5416666666666667</v>
      </c>
      <c r="M999" s="664">
        <v>217</v>
      </c>
      <c r="N999" s="664">
        <v>33</v>
      </c>
      <c r="O999" s="664">
        <v>7227</v>
      </c>
      <c r="P999" s="677">
        <v>1.3876728110599079</v>
      </c>
      <c r="Q999" s="665">
        <v>219</v>
      </c>
    </row>
    <row r="1000" spans="1:17" ht="14.4" customHeight="1" x14ac:dyDescent="0.3">
      <c r="A1000" s="660" t="s">
        <v>566</v>
      </c>
      <c r="B1000" s="661" t="s">
        <v>5408</v>
      </c>
      <c r="C1000" s="661" t="s">
        <v>5328</v>
      </c>
      <c r="D1000" s="661" t="s">
        <v>5413</v>
      </c>
      <c r="E1000" s="661" t="s">
        <v>5414</v>
      </c>
      <c r="F1000" s="664">
        <v>37</v>
      </c>
      <c r="G1000" s="664">
        <v>18389</v>
      </c>
      <c r="H1000" s="664">
        <v>1</v>
      </c>
      <c r="I1000" s="664">
        <v>497</v>
      </c>
      <c r="J1000" s="664">
        <v>67</v>
      </c>
      <c r="K1000" s="664">
        <v>33299</v>
      </c>
      <c r="L1000" s="664">
        <v>1.8108108108108107</v>
      </c>
      <c r="M1000" s="664">
        <v>497</v>
      </c>
      <c r="N1000" s="664">
        <v>60</v>
      </c>
      <c r="O1000" s="664">
        <v>30180</v>
      </c>
      <c r="P1000" s="677">
        <v>1.6411985426069933</v>
      </c>
      <c r="Q1000" s="665">
        <v>503</v>
      </c>
    </row>
    <row r="1001" spans="1:17" ht="14.4" customHeight="1" x14ac:dyDescent="0.3">
      <c r="A1001" s="660" t="s">
        <v>566</v>
      </c>
      <c r="B1001" s="661" t="s">
        <v>5408</v>
      </c>
      <c r="C1001" s="661" t="s">
        <v>5328</v>
      </c>
      <c r="D1001" s="661" t="s">
        <v>5415</v>
      </c>
      <c r="E1001" s="661" t="s">
        <v>5416</v>
      </c>
      <c r="F1001" s="664">
        <v>29</v>
      </c>
      <c r="G1001" s="664">
        <v>10150</v>
      </c>
      <c r="H1001" s="664">
        <v>1</v>
      </c>
      <c r="I1001" s="664">
        <v>350</v>
      </c>
      <c r="J1001" s="664">
        <v>81</v>
      </c>
      <c r="K1001" s="664">
        <v>28350</v>
      </c>
      <c r="L1001" s="664">
        <v>2.7931034482758621</v>
      </c>
      <c r="M1001" s="664">
        <v>350</v>
      </c>
      <c r="N1001" s="664">
        <v>54</v>
      </c>
      <c r="O1001" s="664">
        <v>18954</v>
      </c>
      <c r="P1001" s="677">
        <v>1.8673891625615764</v>
      </c>
      <c r="Q1001" s="665">
        <v>351</v>
      </c>
    </row>
    <row r="1002" spans="1:17" ht="14.4" customHeight="1" x14ac:dyDescent="0.3">
      <c r="A1002" s="660" t="s">
        <v>566</v>
      </c>
      <c r="B1002" s="661" t="s">
        <v>5408</v>
      </c>
      <c r="C1002" s="661" t="s">
        <v>5328</v>
      </c>
      <c r="D1002" s="661" t="s">
        <v>5419</v>
      </c>
      <c r="E1002" s="661" t="s">
        <v>5420</v>
      </c>
      <c r="F1002" s="664">
        <v>1613</v>
      </c>
      <c r="G1002" s="664">
        <v>104845</v>
      </c>
      <c r="H1002" s="664">
        <v>1</v>
      </c>
      <c r="I1002" s="664">
        <v>65</v>
      </c>
      <c r="J1002" s="664">
        <v>1742</v>
      </c>
      <c r="K1002" s="664">
        <v>113230</v>
      </c>
      <c r="L1002" s="664">
        <v>1.0799752014879107</v>
      </c>
      <c r="M1002" s="664">
        <v>65</v>
      </c>
      <c r="N1002" s="664">
        <v>1953</v>
      </c>
      <c r="O1002" s="664">
        <v>126945</v>
      </c>
      <c r="P1002" s="677">
        <v>1.2107873527588344</v>
      </c>
      <c r="Q1002" s="665">
        <v>65</v>
      </c>
    </row>
    <row r="1003" spans="1:17" ht="14.4" customHeight="1" x14ac:dyDescent="0.3">
      <c r="A1003" s="660" t="s">
        <v>566</v>
      </c>
      <c r="B1003" s="661" t="s">
        <v>5408</v>
      </c>
      <c r="C1003" s="661" t="s">
        <v>5328</v>
      </c>
      <c r="D1003" s="661" t="s">
        <v>5733</v>
      </c>
      <c r="E1003" s="661" t="s">
        <v>5734</v>
      </c>
      <c r="F1003" s="664">
        <v>2</v>
      </c>
      <c r="G1003" s="664">
        <v>15162</v>
      </c>
      <c r="H1003" s="664">
        <v>1</v>
      </c>
      <c r="I1003" s="664">
        <v>7581</v>
      </c>
      <c r="J1003" s="664">
        <v>3</v>
      </c>
      <c r="K1003" s="664">
        <v>22743</v>
      </c>
      <c r="L1003" s="664">
        <v>1.5</v>
      </c>
      <c r="M1003" s="664">
        <v>7581</v>
      </c>
      <c r="N1003" s="664">
        <v>4</v>
      </c>
      <c r="O1003" s="664">
        <v>30388</v>
      </c>
      <c r="P1003" s="677">
        <v>2.0042210790133228</v>
      </c>
      <c r="Q1003" s="665">
        <v>7597</v>
      </c>
    </row>
    <row r="1004" spans="1:17" ht="14.4" customHeight="1" x14ac:dyDescent="0.3">
      <c r="A1004" s="660" t="s">
        <v>566</v>
      </c>
      <c r="B1004" s="661" t="s">
        <v>5408</v>
      </c>
      <c r="C1004" s="661" t="s">
        <v>5328</v>
      </c>
      <c r="D1004" s="661" t="s">
        <v>5423</v>
      </c>
      <c r="E1004" s="661" t="s">
        <v>5424</v>
      </c>
      <c r="F1004" s="664">
        <v>3</v>
      </c>
      <c r="G1004" s="664">
        <v>1770</v>
      </c>
      <c r="H1004" s="664">
        <v>1</v>
      </c>
      <c r="I1004" s="664">
        <v>590</v>
      </c>
      <c r="J1004" s="664">
        <v>1</v>
      </c>
      <c r="K1004" s="664">
        <v>590</v>
      </c>
      <c r="L1004" s="664">
        <v>0.33333333333333331</v>
      </c>
      <c r="M1004" s="664">
        <v>590</v>
      </c>
      <c r="N1004" s="664">
        <v>3</v>
      </c>
      <c r="O1004" s="664">
        <v>1773</v>
      </c>
      <c r="P1004" s="677">
        <v>1.0016949152542374</v>
      </c>
      <c r="Q1004" s="665">
        <v>591</v>
      </c>
    </row>
    <row r="1005" spans="1:17" ht="14.4" customHeight="1" x14ac:dyDescent="0.3">
      <c r="A1005" s="660" t="s">
        <v>566</v>
      </c>
      <c r="B1005" s="661" t="s">
        <v>5408</v>
      </c>
      <c r="C1005" s="661" t="s">
        <v>5328</v>
      </c>
      <c r="D1005" s="661" t="s">
        <v>5425</v>
      </c>
      <c r="E1005" s="661" t="s">
        <v>5426</v>
      </c>
      <c r="F1005" s="664">
        <v>3</v>
      </c>
      <c r="G1005" s="664">
        <v>1845</v>
      </c>
      <c r="H1005" s="664">
        <v>1</v>
      </c>
      <c r="I1005" s="664">
        <v>615</v>
      </c>
      <c r="J1005" s="664">
        <v>1</v>
      </c>
      <c r="K1005" s="664">
        <v>615</v>
      </c>
      <c r="L1005" s="664">
        <v>0.33333333333333331</v>
      </c>
      <c r="M1005" s="664">
        <v>615</v>
      </c>
      <c r="N1005" s="664"/>
      <c r="O1005" s="664"/>
      <c r="P1005" s="677"/>
      <c r="Q1005" s="665"/>
    </row>
    <row r="1006" spans="1:17" ht="14.4" customHeight="1" x14ac:dyDescent="0.3">
      <c r="A1006" s="660" t="s">
        <v>566</v>
      </c>
      <c r="B1006" s="661" t="s">
        <v>5408</v>
      </c>
      <c r="C1006" s="661" t="s">
        <v>5328</v>
      </c>
      <c r="D1006" s="661" t="s">
        <v>5427</v>
      </c>
      <c r="E1006" s="661" t="s">
        <v>5428</v>
      </c>
      <c r="F1006" s="664"/>
      <c r="G1006" s="664"/>
      <c r="H1006" s="664"/>
      <c r="I1006" s="664"/>
      <c r="J1006" s="664">
        <v>1</v>
      </c>
      <c r="K1006" s="664">
        <v>149</v>
      </c>
      <c r="L1006" s="664"/>
      <c r="M1006" s="664">
        <v>149</v>
      </c>
      <c r="N1006" s="664"/>
      <c r="O1006" s="664"/>
      <c r="P1006" s="677"/>
      <c r="Q1006" s="665"/>
    </row>
    <row r="1007" spans="1:17" ht="14.4" customHeight="1" x14ac:dyDescent="0.3">
      <c r="A1007" s="660" t="s">
        <v>566</v>
      </c>
      <c r="B1007" s="661" t="s">
        <v>5408</v>
      </c>
      <c r="C1007" s="661" t="s">
        <v>5328</v>
      </c>
      <c r="D1007" s="661" t="s">
        <v>5429</v>
      </c>
      <c r="E1007" s="661" t="s">
        <v>5430</v>
      </c>
      <c r="F1007" s="664">
        <v>1</v>
      </c>
      <c r="G1007" s="664">
        <v>675</v>
      </c>
      <c r="H1007" s="664">
        <v>1</v>
      </c>
      <c r="I1007" s="664">
        <v>675</v>
      </c>
      <c r="J1007" s="664"/>
      <c r="K1007" s="664"/>
      <c r="L1007" s="664"/>
      <c r="M1007" s="664"/>
      <c r="N1007" s="664">
        <v>1</v>
      </c>
      <c r="O1007" s="664">
        <v>676</v>
      </c>
      <c r="P1007" s="677">
        <v>1.0014814814814814</v>
      </c>
      <c r="Q1007" s="665">
        <v>676</v>
      </c>
    </row>
    <row r="1008" spans="1:17" ht="14.4" customHeight="1" x14ac:dyDescent="0.3">
      <c r="A1008" s="660" t="s">
        <v>566</v>
      </c>
      <c r="B1008" s="661" t="s">
        <v>5408</v>
      </c>
      <c r="C1008" s="661" t="s">
        <v>5328</v>
      </c>
      <c r="D1008" s="661" t="s">
        <v>5431</v>
      </c>
      <c r="E1008" s="661" t="s">
        <v>5432</v>
      </c>
      <c r="F1008" s="664">
        <v>33</v>
      </c>
      <c r="G1008" s="664">
        <v>759</v>
      </c>
      <c r="H1008" s="664">
        <v>1</v>
      </c>
      <c r="I1008" s="664">
        <v>23</v>
      </c>
      <c r="J1008" s="664">
        <v>38</v>
      </c>
      <c r="K1008" s="664">
        <v>874</v>
      </c>
      <c r="L1008" s="664">
        <v>1.1515151515151516</v>
      </c>
      <c r="M1008" s="664">
        <v>23</v>
      </c>
      <c r="N1008" s="664">
        <v>30</v>
      </c>
      <c r="O1008" s="664">
        <v>720</v>
      </c>
      <c r="P1008" s="677">
        <v>0.9486166007905138</v>
      </c>
      <c r="Q1008" s="665">
        <v>24</v>
      </c>
    </row>
    <row r="1009" spans="1:17" ht="14.4" customHeight="1" x14ac:dyDescent="0.3">
      <c r="A1009" s="660" t="s">
        <v>566</v>
      </c>
      <c r="B1009" s="661" t="s">
        <v>5408</v>
      </c>
      <c r="C1009" s="661" t="s">
        <v>5328</v>
      </c>
      <c r="D1009" s="661" t="s">
        <v>5435</v>
      </c>
      <c r="E1009" s="661" t="s">
        <v>5436</v>
      </c>
      <c r="F1009" s="664">
        <v>382</v>
      </c>
      <c r="G1009" s="664">
        <v>20628</v>
      </c>
      <c r="H1009" s="664">
        <v>1</v>
      </c>
      <c r="I1009" s="664">
        <v>54</v>
      </c>
      <c r="J1009" s="664">
        <v>362</v>
      </c>
      <c r="K1009" s="664">
        <v>19548</v>
      </c>
      <c r="L1009" s="664">
        <v>0.94764397905759157</v>
      </c>
      <c r="M1009" s="664">
        <v>54</v>
      </c>
      <c r="N1009" s="664">
        <v>523</v>
      </c>
      <c r="O1009" s="664">
        <v>28242</v>
      </c>
      <c r="P1009" s="677">
        <v>1.369109947643979</v>
      </c>
      <c r="Q1009" s="665">
        <v>54</v>
      </c>
    </row>
    <row r="1010" spans="1:17" ht="14.4" customHeight="1" x14ac:dyDescent="0.3">
      <c r="A1010" s="660" t="s">
        <v>566</v>
      </c>
      <c r="B1010" s="661" t="s">
        <v>5408</v>
      </c>
      <c r="C1010" s="661" t="s">
        <v>5328</v>
      </c>
      <c r="D1010" s="661" t="s">
        <v>5437</v>
      </c>
      <c r="E1010" s="661" t="s">
        <v>5438</v>
      </c>
      <c r="F1010" s="664">
        <v>390</v>
      </c>
      <c r="G1010" s="664">
        <v>30030</v>
      </c>
      <c r="H1010" s="664">
        <v>1</v>
      </c>
      <c r="I1010" s="664">
        <v>77</v>
      </c>
      <c r="J1010" s="664">
        <v>366</v>
      </c>
      <c r="K1010" s="664">
        <v>28182</v>
      </c>
      <c r="L1010" s="664">
        <v>0.93846153846153846</v>
      </c>
      <c r="M1010" s="664">
        <v>77</v>
      </c>
      <c r="N1010" s="664">
        <v>534</v>
      </c>
      <c r="O1010" s="664">
        <v>41118</v>
      </c>
      <c r="P1010" s="677">
        <v>1.3692307692307693</v>
      </c>
      <c r="Q1010" s="665">
        <v>77</v>
      </c>
    </row>
    <row r="1011" spans="1:17" ht="14.4" customHeight="1" x14ac:dyDescent="0.3">
      <c r="A1011" s="660" t="s">
        <v>566</v>
      </c>
      <c r="B1011" s="661" t="s">
        <v>5408</v>
      </c>
      <c r="C1011" s="661" t="s">
        <v>5328</v>
      </c>
      <c r="D1011" s="661" t="s">
        <v>5439</v>
      </c>
      <c r="E1011" s="661" t="s">
        <v>5440</v>
      </c>
      <c r="F1011" s="664"/>
      <c r="G1011" s="664"/>
      <c r="H1011" s="664"/>
      <c r="I1011" s="664"/>
      <c r="J1011" s="664"/>
      <c r="K1011" s="664"/>
      <c r="L1011" s="664"/>
      <c r="M1011" s="664"/>
      <c r="N1011" s="664">
        <v>1</v>
      </c>
      <c r="O1011" s="664">
        <v>1630</v>
      </c>
      <c r="P1011" s="677"/>
      <c r="Q1011" s="665">
        <v>1630</v>
      </c>
    </row>
    <row r="1012" spans="1:17" ht="14.4" customHeight="1" x14ac:dyDescent="0.3">
      <c r="A1012" s="660" t="s">
        <v>566</v>
      </c>
      <c r="B1012" s="661" t="s">
        <v>5408</v>
      </c>
      <c r="C1012" s="661" t="s">
        <v>5328</v>
      </c>
      <c r="D1012" s="661" t="s">
        <v>5441</v>
      </c>
      <c r="E1012" s="661" t="s">
        <v>5442</v>
      </c>
      <c r="F1012" s="664">
        <v>163</v>
      </c>
      <c r="G1012" s="664">
        <v>3586</v>
      </c>
      <c r="H1012" s="664">
        <v>1</v>
      </c>
      <c r="I1012" s="664">
        <v>22</v>
      </c>
      <c r="J1012" s="664">
        <v>237</v>
      </c>
      <c r="K1012" s="664">
        <v>5214</v>
      </c>
      <c r="L1012" s="664">
        <v>1.4539877300613497</v>
      </c>
      <c r="M1012" s="664">
        <v>22</v>
      </c>
      <c r="N1012" s="664">
        <v>263</v>
      </c>
      <c r="O1012" s="664">
        <v>6049</v>
      </c>
      <c r="P1012" s="677">
        <v>1.6868377021751255</v>
      </c>
      <c r="Q1012" s="665">
        <v>23</v>
      </c>
    </row>
    <row r="1013" spans="1:17" ht="14.4" customHeight="1" x14ac:dyDescent="0.3">
      <c r="A1013" s="660" t="s">
        <v>566</v>
      </c>
      <c r="B1013" s="661" t="s">
        <v>5408</v>
      </c>
      <c r="C1013" s="661" t="s">
        <v>5328</v>
      </c>
      <c r="D1013" s="661" t="s">
        <v>5447</v>
      </c>
      <c r="E1013" s="661" t="s">
        <v>5448</v>
      </c>
      <c r="F1013" s="664"/>
      <c r="G1013" s="664"/>
      <c r="H1013" s="664"/>
      <c r="I1013" s="664"/>
      <c r="J1013" s="664">
        <v>1</v>
      </c>
      <c r="K1013" s="664">
        <v>405</v>
      </c>
      <c r="L1013" s="664"/>
      <c r="M1013" s="664">
        <v>405</v>
      </c>
      <c r="N1013" s="664">
        <v>1</v>
      </c>
      <c r="O1013" s="664">
        <v>406</v>
      </c>
      <c r="P1013" s="677"/>
      <c r="Q1013" s="665">
        <v>406</v>
      </c>
    </row>
    <row r="1014" spans="1:17" ht="14.4" customHeight="1" x14ac:dyDescent="0.3">
      <c r="A1014" s="660" t="s">
        <v>566</v>
      </c>
      <c r="B1014" s="661" t="s">
        <v>5408</v>
      </c>
      <c r="C1014" s="661" t="s">
        <v>5328</v>
      </c>
      <c r="D1014" s="661" t="s">
        <v>5449</v>
      </c>
      <c r="E1014" s="661" t="s">
        <v>5450</v>
      </c>
      <c r="F1014" s="664">
        <v>1</v>
      </c>
      <c r="G1014" s="664">
        <v>627</v>
      </c>
      <c r="H1014" s="664">
        <v>1</v>
      </c>
      <c r="I1014" s="664">
        <v>627</v>
      </c>
      <c r="J1014" s="664">
        <v>3</v>
      </c>
      <c r="K1014" s="664">
        <v>1881</v>
      </c>
      <c r="L1014" s="664">
        <v>3</v>
      </c>
      <c r="M1014" s="664">
        <v>627</v>
      </c>
      <c r="N1014" s="664">
        <v>3</v>
      </c>
      <c r="O1014" s="664">
        <v>1884</v>
      </c>
      <c r="P1014" s="677">
        <v>3.0047846889952154</v>
      </c>
      <c r="Q1014" s="665">
        <v>628</v>
      </c>
    </row>
    <row r="1015" spans="1:17" ht="14.4" customHeight="1" x14ac:dyDescent="0.3">
      <c r="A1015" s="660" t="s">
        <v>566</v>
      </c>
      <c r="B1015" s="661" t="s">
        <v>5408</v>
      </c>
      <c r="C1015" s="661" t="s">
        <v>5328</v>
      </c>
      <c r="D1015" s="661" t="s">
        <v>5451</v>
      </c>
      <c r="E1015" s="661" t="s">
        <v>5452</v>
      </c>
      <c r="F1015" s="664">
        <v>118</v>
      </c>
      <c r="G1015" s="664">
        <v>24662</v>
      </c>
      <c r="H1015" s="664">
        <v>1</v>
      </c>
      <c r="I1015" s="664">
        <v>209</v>
      </c>
      <c r="J1015" s="664"/>
      <c r="K1015" s="664"/>
      <c r="L1015" s="664"/>
      <c r="M1015" s="664"/>
      <c r="N1015" s="664"/>
      <c r="O1015" s="664"/>
      <c r="P1015" s="677"/>
      <c r="Q1015" s="665"/>
    </row>
    <row r="1016" spans="1:17" ht="14.4" customHeight="1" x14ac:dyDescent="0.3">
      <c r="A1016" s="660" t="s">
        <v>566</v>
      </c>
      <c r="B1016" s="661" t="s">
        <v>5408</v>
      </c>
      <c r="C1016" s="661" t="s">
        <v>5328</v>
      </c>
      <c r="D1016" s="661" t="s">
        <v>5453</v>
      </c>
      <c r="E1016" s="661" t="s">
        <v>5454</v>
      </c>
      <c r="F1016" s="664">
        <v>106</v>
      </c>
      <c r="G1016" s="664">
        <v>6996</v>
      </c>
      <c r="H1016" s="664">
        <v>1</v>
      </c>
      <c r="I1016" s="664">
        <v>66</v>
      </c>
      <c r="J1016" s="664">
        <v>100</v>
      </c>
      <c r="K1016" s="664">
        <v>6600</v>
      </c>
      <c r="L1016" s="664">
        <v>0.94339622641509435</v>
      </c>
      <c r="M1016" s="664">
        <v>66</v>
      </c>
      <c r="N1016" s="664">
        <v>145</v>
      </c>
      <c r="O1016" s="664">
        <v>9570</v>
      </c>
      <c r="P1016" s="677">
        <v>1.3679245283018868</v>
      </c>
      <c r="Q1016" s="665">
        <v>66</v>
      </c>
    </row>
    <row r="1017" spans="1:17" ht="14.4" customHeight="1" x14ac:dyDescent="0.3">
      <c r="A1017" s="660" t="s">
        <v>566</v>
      </c>
      <c r="B1017" s="661" t="s">
        <v>5408</v>
      </c>
      <c r="C1017" s="661" t="s">
        <v>5328</v>
      </c>
      <c r="D1017" s="661" t="s">
        <v>5584</v>
      </c>
      <c r="E1017" s="661" t="s">
        <v>5585</v>
      </c>
      <c r="F1017" s="664"/>
      <c r="G1017" s="664"/>
      <c r="H1017" s="664"/>
      <c r="I1017" s="664"/>
      <c r="J1017" s="664"/>
      <c r="K1017" s="664"/>
      <c r="L1017" s="664"/>
      <c r="M1017" s="664"/>
      <c r="N1017" s="664">
        <v>2</v>
      </c>
      <c r="O1017" s="664">
        <v>592</v>
      </c>
      <c r="P1017" s="677"/>
      <c r="Q1017" s="665">
        <v>296</v>
      </c>
    </row>
    <row r="1018" spans="1:17" ht="14.4" customHeight="1" x14ac:dyDescent="0.3">
      <c r="A1018" s="660" t="s">
        <v>566</v>
      </c>
      <c r="B1018" s="661" t="s">
        <v>5408</v>
      </c>
      <c r="C1018" s="661" t="s">
        <v>5328</v>
      </c>
      <c r="D1018" s="661" t="s">
        <v>5455</v>
      </c>
      <c r="E1018" s="661" t="s">
        <v>5456</v>
      </c>
      <c r="F1018" s="664">
        <v>397</v>
      </c>
      <c r="G1018" s="664">
        <v>6352</v>
      </c>
      <c r="H1018" s="664">
        <v>1</v>
      </c>
      <c r="I1018" s="664">
        <v>16</v>
      </c>
      <c r="J1018" s="664">
        <v>428</v>
      </c>
      <c r="K1018" s="664">
        <v>6848</v>
      </c>
      <c r="L1018" s="664">
        <v>1.0780856423173804</v>
      </c>
      <c r="M1018" s="664">
        <v>16</v>
      </c>
      <c r="N1018" s="664">
        <v>523</v>
      </c>
      <c r="O1018" s="664">
        <v>8368</v>
      </c>
      <c r="P1018" s="677">
        <v>1.3173803526448362</v>
      </c>
      <c r="Q1018" s="665">
        <v>16</v>
      </c>
    </row>
    <row r="1019" spans="1:17" ht="14.4" customHeight="1" x14ac:dyDescent="0.3">
      <c r="A1019" s="660" t="s">
        <v>566</v>
      </c>
      <c r="B1019" s="661" t="s">
        <v>5408</v>
      </c>
      <c r="C1019" s="661" t="s">
        <v>5328</v>
      </c>
      <c r="D1019" s="661" t="s">
        <v>5459</v>
      </c>
      <c r="E1019" s="661" t="s">
        <v>5460</v>
      </c>
      <c r="F1019" s="664">
        <v>874</v>
      </c>
      <c r="G1019" s="664">
        <v>304152</v>
      </c>
      <c r="H1019" s="664">
        <v>1</v>
      </c>
      <c r="I1019" s="664">
        <v>348</v>
      </c>
      <c r="J1019" s="664">
        <v>1394</v>
      </c>
      <c r="K1019" s="664">
        <v>485112</v>
      </c>
      <c r="L1019" s="664">
        <v>1.5949656750572083</v>
      </c>
      <c r="M1019" s="664">
        <v>348</v>
      </c>
      <c r="N1019" s="664">
        <v>1094</v>
      </c>
      <c r="O1019" s="664">
        <v>381806</v>
      </c>
      <c r="P1019" s="677">
        <v>1.2553131329072307</v>
      </c>
      <c r="Q1019" s="665">
        <v>349</v>
      </c>
    </row>
    <row r="1020" spans="1:17" ht="14.4" customHeight="1" x14ac:dyDescent="0.3">
      <c r="A1020" s="660" t="s">
        <v>566</v>
      </c>
      <c r="B1020" s="661" t="s">
        <v>5408</v>
      </c>
      <c r="C1020" s="661" t="s">
        <v>5328</v>
      </c>
      <c r="D1020" s="661" t="s">
        <v>5461</v>
      </c>
      <c r="E1020" s="661" t="s">
        <v>5462</v>
      </c>
      <c r="F1020" s="664">
        <v>110</v>
      </c>
      <c r="G1020" s="664">
        <v>2640</v>
      </c>
      <c r="H1020" s="664">
        <v>1</v>
      </c>
      <c r="I1020" s="664">
        <v>24</v>
      </c>
      <c r="J1020" s="664">
        <v>159</v>
      </c>
      <c r="K1020" s="664">
        <v>3816</v>
      </c>
      <c r="L1020" s="664">
        <v>1.4454545454545455</v>
      </c>
      <c r="M1020" s="664">
        <v>24</v>
      </c>
      <c r="N1020" s="664">
        <v>164</v>
      </c>
      <c r="O1020" s="664">
        <v>3936</v>
      </c>
      <c r="P1020" s="677">
        <v>1.490909090909091</v>
      </c>
      <c r="Q1020" s="665">
        <v>24</v>
      </c>
    </row>
    <row r="1021" spans="1:17" ht="14.4" customHeight="1" x14ac:dyDescent="0.3">
      <c r="A1021" s="660" t="s">
        <v>566</v>
      </c>
      <c r="B1021" s="661" t="s">
        <v>5408</v>
      </c>
      <c r="C1021" s="661" t="s">
        <v>5328</v>
      </c>
      <c r="D1021" s="661" t="s">
        <v>5463</v>
      </c>
      <c r="E1021" s="661" t="s">
        <v>5464</v>
      </c>
      <c r="F1021" s="664">
        <v>2</v>
      </c>
      <c r="G1021" s="664">
        <v>1476</v>
      </c>
      <c r="H1021" s="664">
        <v>1</v>
      </c>
      <c r="I1021" s="664">
        <v>738</v>
      </c>
      <c r="J1021" s="664">
        <v>1</v>
      </c>
      <c r="K1021" s="664">
        <v>738</v>
      </c>
      <c r="L1021" s="664">
        <v>0.5</v>
      </c>
      <c r="M1021" s="664">
        <v>738</v>
      </c>
      <c r="N1021" s="664"/>
      <c r="O1021" s="664"/>
      <c r="P1021" s="677"/>
      <c r="Q1021" s="665"/>
    </row>
    <row r="1022" spans="1:17" ht="14.4" customHeight="1" x14ac:dyDescent="0.3">
      <c r="A1022" s="660" t="s">
        <v>566</v>
      </c>
      <c r="B1022" s="661" t="s">
        <v>5408</v>
      </c>
      <c r="C1022" s="661" t="s">
        <v>5328</v>
      </c>
      <c r="D1022" s="661" t="s">
        <v>5465</v>
      </c>
      <c r="E1022" s="661" t="s">
        <v>5466</v>
      </c>
      <c r="F1022" s="664">
        <v>245</v>
      </c>
      <c r="G1022" s="664">
        <v>44100</v>
      </c>
      <c r="H1022" s="664">
        <v>1</v>
      </c>
      <c r="I1022" s="664">
        <v>180</v>
      </c>
      <c r="J1022" s="664">
        <v>234</v>
      </c>
      <c r="K1022" s="664">
        <v>42120</v>
      </c>
      <c r="L1022" s="664">
        <v>0.95510204081632655</v>
      </c>
      <c r="M1022" s="664">
        <v>180</v>
      </c>
      <c r="N1022" s="664">
        <v>363</v>
      </c>
      <c r="O1022" s="664">
        <v>65340</v>
      </c>
      <c r="P1022" s="677">
        <v>1.4816326530612245</v>
      </c>
      <c r="Q1022" s="665">
        <v>180</v>
      </c>
    </row>
    <row r="1023" spans="1:17" ht="14.4" customHeight="1" x14ac:dyDescent="0.3">
      <c r="A1023" s="660" t="s">
        <v>566</v>
      </c>
      <c r="B1023" s="661" t="s">
        <v>5408</v>
      </c>
      <c r="C1023" s="661" t="s">
        <v>5328</v>
      </c>
      <c r="D1023" s="661" t="s">
        <v>5471</v>
      </c>
      <c r="E1023" s="661" t="s">
        <v>5472</v>
      </c>
      <c r="F1023" s="664">
        <v>64</v>
      </c>
      <c r="G1023" s="664">
        <v>16192</v>
      </c>
      <c r="H1023" s="664">
        <v>1</v>
      </c>
      <c r="I1023" s="664">
        <v>253</v>
      </c>
      <c r="J1023" s="664">
        <v>225</v>
      </c>
      <c r="K1023" s="664">
        <v>56925</v>
      </c>
      <c r="L1023" s="664">
        <v>3.515625</v>
      </c>
      <c r="M1023" s="664">
        <v>253</v>
      </c>
      <c r="N1023" s="664">
        <v>481</v>
      </c>
      <c r="O1023" s="664">
        <v>121693</v>
      </c>
      <c r="P1023" s="677">
        <v>7.515625</v>
      </c>
      <c r="Q1023" s="665">
        <v>253</v>
      </c>
    </row>
    <row r="1024" spans="1:17" ht="14.4" customHeight="1" x14ac:dyDescent="0.3">
      <c r="A1024" s="660" t="s">
        <v>566</v>
      </c>
      <c r="B1024" s="661" t="s">
        <v>5408</v>
      </c>
      <c r="C1024" s="661" t="s">
        <v>5328</v>
      </c>
      <c r="D1024" s="661" t="s">
        <v>5473</v>
      </c>
      <c r="E1024" s="661" t="s">
        <v>5474</v>
      </c>
      <c r="F1024" s="664">
        <v>2</v>
      </c>
      <c r="G1024" s="664">
        <v>528</v>
      </c>
      <c r="H1024" s="664">
        <v>1</v>
      </c>
      <c r="I1024" s="664">
        <v>264</v>
      </c>
      <c r="J1024" s="664">
        <v>1</v>
      </c>
      <c r="K1024" s="664">
        <v>264</v>
      </c>
      <c r="L1024" s="664">
        <v>0.5</v>
      </c>
      <c r="M1024" s="664">
        <v>264</v>
      </c>
      <c r="N1024" s="664"/>
      <c r="O1024" s="664"/>
      <c r="P1024" s="677"/>
      <c r="Q1024" s="665"/>
    </row>
    <row r="1025" spans="1:17" ht="14.4" customHeight="1" x14ac:dyDescent="0.3">
      <c r="A1025" s="660" t="s">
        <v>566</v>
      </c>
      <c r="B1025" s="661" t="s">
        <v>5408</v>
      </c>
      <c r="C1025" s="661" t="s">
        <v>5328</v>
      </c>
      <c r="D1025" s="661" t="s">
        <v>5475</v>
      </c>
      <c r="E1025" s="661" t="s">
        <v>5476</v>
      </c>
      <c r="F1025" s="664">
        <v>9</v>
      </c>
      <c r="G1025" s="664">
        <v>1701</v>
      </c>
      <c r="H1025" s="664">
        <v>1</v>
      </c>
      <c r="I1025" s="664">
        <v>189</v>
      </c>
      <c r="J1025" s="664"/>
      <c r="K1025" s="664"/>
      <c r="L1025" s="664"/>
      <c r="M1025" s="664"/>
      <c r="N1025" s="664"/>
      <c r="O1025" s="664"/>
      <c r="P1025" s="677"/>
      <c r="Q1025" s="665"/>
    </row>
    <row r="1026" spans="1:17" ht="14.4" customHeight="1" x14ac:dyDescent="0.3">
      <c r="A1026" s="660" t="s">
        <v>566</v>
      </c>
      <c r="B1026" s="661" t="s">
        <v>5408</v>
      </c>
      <c r="C1026" s="661" t="s">
        <v>5328</v>
      </c>
      <c r="D1026" s="661" t="s">
        <v>5479</v>
      </c>
      <c r="E1026" s="661" t="s">
        <v>5480</v>
      </c>
      <c r="F1026" s="664">
        <v>383</v>
      </c>
      <c r="G1026" s="664">
        <v>82728</v>
      </c>
      <c r="H1026" s="664">
        <v>1</v>
      </c>
      <c r="I1026" s="664">
        <v>216</v>
      </c>
      <c r="J1026" s="664">
        <v>363</v>
      </c>
      <c r="K1026" s="664">
        <v>78408</v>
      </c>
      <c r="L1026" s="664">
        <v>0.9477806788511749</v>
      </c>
      <c r="M1026" s="664">
        <v>216</v>
      </c>
      <c r="N1026" s="664">
        <v>525</v>
      </c>
      <c r="O1026" s="664">
        <v>113400</v>
      </c>
      <c r="P1026" s="677">
        <v>1.370757180156658</v>
      </c>
      <c r="Q1026" s="665">
        <v>216</v>
      </c>
    </row>
    <row r="1027" spans="1:17" ht="14.4" customHeight="1" x14ac:dyDescent="0.3">
      <c r="A1027" s="660" t="s">
        <v>566</v>
      </c>
      <c r="B1027" s="661" t="s">
        <v>5408</v>
      </c>
      <c r="C1027" s="661" t="s">
        <v>5328</v>
      </c>
      <c r="D1027" s="661" t="s">
        <v>5481</v>
      </c>
      <c r="E1027" s="661" t="s">
        <v>5482</v>
      </c>
      <c r="F1027" s="664">
        <v>16</v>
      </c>
      <c r="G1027" s="664">
        <v>560</v>
      </c>
      <c r="H1027" s="664">
        <v>1</v>
      </c>
      <c r="I1027" s="664">
        <v>35</v>
      </c>
      <c r="J1027" s="664">
        <v>33</v>
      </c>
      <c r="K1027" s="664">
        <v>1155</v>
      </c>
      <c r="L1027" s="664">
        <v>2.0625</v>
      </c>
      <c r="M1027" s="664">
        <v>35</v>
      </c>
      <c r="N1027" s="664">
        <v>66</v>
      </c>
      <c r="O1027" s="664">
        <v>2376</v>
      </c>
      <c r="P1027" s="677">
        <v>4.2428571428571429</v>
      </c>
      <c r="Q1027" s="665">
        <v>36</v>
      </c>
    </row>
    <row r="1028" spans="1:17" ht="14.4" customHeight="1" x14ac:dyDescent="0.3">
      <c r="A1028" s="660" t="s">
        <v>566</v>
      </c>
      <c r="B1028" s="661" t="s">
        <v>5408</v>
      </c>
      <c r="C1028" s="661" t="s">
        <v>5328</v>
      </c>
      <c r="D1028" s="661" t="s">
        <v>5483</v>
      </c>
      <c r="E1028" s="661" t="s">
        <v>5484</v>
      </c>
      <c r="F1028" s="664">
        <v>3</v>
      </c>
      <c r="G1028" s="664">
        <v>1770</v>
      </c>
      <c r="H1028" s="664">
        <v>1</v>
      </c>
      <c r="I1028" s="664">
        <v>590</v>
      </c>
      <c r="J1028" s="664">
        <v>1</v>
      </c>
      <c r="K1028" s="664">
        <v>590</v>
      </c>
      <c r="L1028" s="664">
        <v>0.33333333333333331</v>
      </c>
      <c r="M1028" s="664">
        <v>590</v>
      </c>
      <c r="N1028" s="664"/>
      <c r="O1028" s="664"/>
      <c r="P1028" s="677"/>
      <c r="Q1028" s="665"/>
    </row>
    <row r="1029" spans="1:17" ht="14.4" customHeight="1" x14ac:dyDescent="0.3">
      <c r="A1029" s="660" t="s">
        <v>566</v>
      </c>
      <c r="B1029" s="661" t="s">
        <v>5408</v>
      </c>
      <c r="C1029" s="661" t="s">
        <v>5328</v>
      </c>
      <c r="D1029" s="661" t="s">
        <v>5570</v>
      </c>
      <c r="E1029" s="661" t="s">
        <v>5571</v>
      </c>
      <c r="F1029" s="664">
        <v>18</v>
      </c>
      <c r="G1029" s="664">
        <v>100746</v>
      </c>
      <c r="H1029" s="664">
        <v>1</v>
      </c>
      <c r="I1029" s="664">
        <v>5597</v>
      </c>
      <c r="J1029" s="664">
        <v>16</v>
      </c>
      <c r="K1029" s="664">
        <v>89552</v>
      </c>
      <c r="L1029" s="664">
        <v>0.88888888888888884</v>
      </c>
      <c r="M1029" s="664">
        <v>5597</v>
      </c>
      <c r="N1029" s="664">
        <v>16</v>
      </c>
      <c r="O1029" s="664">
        <v>89856</v>
      </c>
      <c r="P1029" s="677">
        <v>0.89190637841700915</v>
      </c>
      <c r="Q1029" s="665">
        <v>5616</v>
      </c>
    </row>
    <row r="1030" spans="1:17" ht="14.4" customHeight="1" x14ac:dyDescent="0.3">
      <c r="A1030" s="660" t="s">
        <v>566</v>
      </c>
      <c r="B1030" s="661" t="s">
        <v>5408</v>
      </c>
      <c r="C1030" s="661" t="s">
        <v>5328</v>
      </c>
      <c r="D1030" s="661" t="s">
        <v>5485</v>
      </c>
      <c r="E1030" s="661" t="s">
        <v>5486</v>
      </c>
      <c r="F1030" s="664">
        <v>15</v>
      </c>
      <c r="G1030" s="664">
        <v>750</v>
      </c>
      <c r="H1030" s="664">
        <v>1</v>
      </c>
      <c r="I1030" s="664">
        <v>50</v>
      </c>
      <c r="J1030" s="664">
        <v>54</v>
      </c>
      <c r="K1030" s="664">
        <v>2700</v>
      </c>
      <c r="L1030" s="664">
        <v>3.6</v>
      </c>
      <c r="M1030" s="664">
        <v>50</v>
      </c>
      <c r="N1030" s="664">
        <v>75</v>
      </c>
      <c r="O1030" s="664">
        <v>3750</v>
      </c>
      <c r="P1030" s="677">
        <v>5</v>
      </c>
      <c r="Q1030" s="665">
        <v>50</v>
      </c>
    </row>
    <row r="1031" spans="1:17" ht="14.4" customHeight="1" x14ac:dyDescent="0.3">
      <c r="A1031" s="660" t="s">
        <v>566</v>
      </c>
      <c r="B1031" s="661" t="s">
        <v>5408</v>
      </c>
      <c r="C1031" s="661" t="s">
        <v>5328</v>
      </c>
      <c r="D1031" s="661" t="s">
        <v>5487</v>
      </c>
      <c r="E1031" s="661" t="s">
        <v>5488</v>
      </c>
      <c r="F1031" s="664">
        <v>2</v>
      </c>
      <c r="G1031" s="664">
        <v>1090</v>
      </c>
      <c r="H1031" s="664">
        <v>1</v>
      </c>
      <c r="I1031" s="664">
        <v>545</v>
      </c>
      <c r="J1031" s="664">
        <v>1</v>
      </c>
      <c r="K1031" s="664">
        <v>545</v>
      </c>
      <c r="L1031" s="664">
        <v>0.5</v>
      </c>
      <c r="M1031" s="664">
        <v>545</v>
      </c>
      <c r="N1031" s="664"/>
      <c r="O1031" s="664"/>
      <c r="P1031" s="677"/>
      <c r="Q1031" s="665"/>
    </row>
    <row r="1032" spans="1:17" ht="14.4" customHeight="1" x14ac:dyDescent="0.3">
      <c r="A1032" s="660" t="s">
        <v>566</v>
      </c>
      <c r="B1032" s="661" t="s">
        <v>5408</v>
      </c>
      <c r="C1032" s="661" t="s">
        <v>5328</v>
      </c>
      <c r="D1032" s="661" t="s">
        <v>5489</v>
      </c>
      <c r="E1032" s="661" t="s">
        <v>5490</v>
      </c>
      <c r="F1032" s="664">
        <v>20</v>
      </c>
      <c r="G1032" s="664">
        <v>9580</v>
      </c>
      <c r="H1032" s="664">
        <v>1</v>
      </c>
      <c r="I1032" s="664">
        <v>479</v>
      </c>
      <c r="J1032" s="664">
        <v>36</v>
      </c>
      <c r="K1032" s="664">
        <v>17244</v>
      </c>
      <c r="L1032" s="664">
        <v>1.8</v>
      </c>
      <c r="M1032" s="664">
        <v>479</v>
      </c>
      <c r="N1032" s="664">
        <v>29</v>
      </c>
      <c r="O1032" s="664">
        <v>14065</v>
      </c>
      <c r="P1032" s="677">
        <v>1.4681628392484343</v>
      </c>
      <c r="Q1032" s="665">
        <v>485</v>
      </c>
    </row>
    <row r="1033" spans="1:17" ht="14.4" customHeight="1" x14ac:dyDescent="0.3">
      <c r="A1033" s="660" t="s">
        <v>566</v>
      </c>
      <c r="B1033" s="661" t="s">
        <v>5408</v>
      </c>
      <c r="C1033" s="661" t="s">
        <v>5328</v>
      </c>
      <c r="D1033" s="661" t="s">
        <v>5491</v>
      </c>
      <c r="E1033" s="661" t="s">
        <v>5492</v>
      </c>
      <c r="F1033" s="664">
        <v>2</v>
      </c>
      <c r="G1033" s="664">
        <v>1468</v>
      </c>
      <c r="H1033" s="664">
        <v>1</v>
      </c>
      <c r="I1033" s="664">
        <v>734</v>
      </c>
      <c r="J1033" s="664">
        <v>1</v>
      </c>
      <c r="K1033" s="664">
        <v>734</v>
      </c>
      <c r="L1033" s="664">
        <v>0.5</v>
      </c>
      <c r="M1033" s="664">
        <v>734</v>
      </c>
      <c r="N1033" s="664"/>
      <c r="O1033" s="664"/>
      <c r="P1033" s="677"/>
      <c r="Q1033" s="665"/>
    </row>
    <row r="1034" spans="1:17" ht="14.4" customHeight="1" x14ac:dyDescent="0.3">
      <c r="A1034" s="660" t="s">
        <v>566</v>
      </c>
      <c r="B1034" s="661" t="s">
        <v>5408</v>
      </c>
      <c r="C1034" s="661" t="s">
        <v>5328</v>
      </c>
      <c r="D1034" s="661" t="s">
        <v>5493</v>
      </c>
      <c r="E1034" s="661" t="s">
        <v>5494</v>
      </c>
      <c r="F1034" s="664">
        <v>2</v>
      </c>
      <c r="G1034" s="664">
        <v>652</v>
      </c>
      <c r="H1034" s="664">
        <v>1</v>
      </c>
      <c r="I1034" s="664">
        <v>326</v>
      </c>
      <c r="J1034" s="664"/>
      <c r="K1034" s="664"/>
      <c r="L1034" s="664"/>
      <c r="M1034" s="664"/>
      <c r="N1034" s="664">
        <v>2</v>
      </c>
      <c r="O1034" s="664">
        <v>654</v>
      </c>
      <c r="P1034" s="677">
        <v>1.0030674846625767</v>
      </c>
      <c r="Q1034" s="665">
        <v>327</v>
      </c>
    </row>
    <row r="1035" spans="1:17" ht="14.4" customHeight="1" x14ac:dyDescent="0.3">
      <c r="A1035" s="660" t="s">
        <v>566</v>
      </c>
      <c r="B1035" s="661" t="s">
        <v>5408</v>
      </c>
      <c r="C1035" s="661" t="s">
        <v>5328</v>
      </c>
      <c r="D1035" s="661" t="s">
        <v>5495</v>
      </c>
      <c r="E1035" s="661" t="s">
        <v>5496</v>
      </c>
      <c r="F1035" s="664">
        <v>2</v>
      </c>
      <c r="G1035" s="664">
        <v>688</v>
      </c>
      <c r="H1035" s="664">
        <v>1</v>
      </c>
      <c r="I1035" s="664">
        <v>344</v>
      </c>
      <c r="J1035" s="664">
        <v>1</v>
      </c>
      <c r="K1035" s="664">
        <v>344</v>
      </c>
      <c r="L1035" s="664">
        <v>0.5</v>
      </c>
      <c r="M1035" s="664">
        <v>344</v>
      </c>
      <c r="N1035" s="664"/>
      <c r="O1035" s="664"/>
      <c r="P1035" s="677"/>
      <c r="Q1035" s="665"/>
    </row>
    <row r="1036" spans="1:17" ht="14.4" customHeight="1" x14ac:dyDescent="0.3">
      <c r="A1036" s="660" t="s">
        <v>566</v>
      </c>
      <c r="B1036" s="661" t="s">
        <v>5408</v>
      </c>
      <c r="C1036" s="661" t="s">
        <v>5328</v>
      </c>
      <c r="D1036" s="661" t="s">
        <v>5497</v>
      </c>
      <c r="E1036" s="661" t="s">
        <v>5498</v>
      </c>
      <c r="F1036" s="664">
        <v>1</v>
      </c>
      <c r="G1036" s="664">
        <v>751</v>
      </c>
      <c r="H1036" s="664">
        <v>1</v>
      </c>
      <c r="I1036" s="664">
        <v>751</v>
      </c>
      <c r="J1036" s="664"/>
      <c r="K1036" s="664"/>
      <c r="L1036" s="664"/>
      <c r="M1036" s="664"/>
      <c r="N1036" s="664"/>
      <c r="O1036" s="664"/>
      <c r="P1036" s="677"/>
      <c r="Q1036" s="665"/>
    </row>
    <row r="1037" spans="1:17" ht="14.4" customHeight="1" x14ac:dyDescent="0.3">
      <c r="A1037" s="660" t="s">
        <v>566</v>
      </c>
      <c r="B1037" s="661" t="s">
        <v>5408</v>
      </c>
      <c r="C1037" s="661" t="s">
        <v>5328</v>
      </c>
      <c r="D1037" s="661" t="s">
        <v>5499</v>
      </c>
      <c r="E1037" s="661" t="s">
        <v>5500</v>
      </c>
      <c r="F1037" s="664"/>
      <c r="G1037" s="664"/>
      <c r="H1037" s="664"/>
      <c r="I1037" s="664"/>
      <c r="J1037" s="664">
        <v>1</v>
      </c>
      <c r="K1037" s="664">
        <v>230</v>
      </c>
      <c r="L1037" s="664"/>
      <c r="M1037" s="664">
        <v>230</v>
      </c>
      <c r="N1037" s="664">
        <v>5</v>
      </c>
      <c r="O1037" s="664">
        <v>1155</v>
      </c>
      <c r="P1037" s="677"/>
      <c r="Q1037" s="665">
        <v>231</v>
      </c>
    </row>
    <row r="1038" spans="1:17" ht="14.4" customHeight="1" x14ac:dyDescent="0.3">
      <c r="A1038" s="660" t="s">
        <v>566</v>
      </c>
      <c r="B1038" s="661" t="s">
        <v>5408</v>
      </c>
      <c r="C1038" s="661" t="s">
        <v>5328</v>
      </c>
      <c r="D1038" s="661" t="s">
        <v>5501</v>
      </c>
      <c r="E1038" s="661" t="s">
        <v>5502</v>
      </c>
      <c r="F1038" s="664">
        <v>45</v>
      </c>
      <c r="G1038" s="664">
        <v>150075</v>
      </c>
      <c r="H1038" s="664">
        <v>1</v>
      </c>
      <c r="I1038" s="664">
        <v>3335</v>
      </c>
      <c r="J1038" s="664">
        <v>82</v>
      </c>
      <c r="K1038" s="664">
        <v>273470</v>
      </c>
      <c r="L1038" s="664">
        <v>1.8222222222222222</v>
      </c>
      <c r="M1038" s="664">
        <v>3335</v>
      </c>
      <c r="N1038" s="664">
        <v>98</v>
      </c>
      <c r="O1038" s="664">
        <v>327418</v>
      </c>
      <c r="P1038" s="677">
        <v>2.1816958187572881</v>
      </c>
      <c r="Q1038" s="665">
        <v>3341</v>
      </c>
    </row>
    <row r="1039" spans="1:17" ht="14.4" customHeight="1" x14ac:dyDescent="0.3">
      <c r="A1039" s="660" t="s">
        <v>566</v>
      </c>
      <c r="B1039" s="661" t="s">
        <v>5408</v>
      </c>
      <c r="C1039" s="661" t="s">
        <v>5328</v>
      </c>
      <c r="D1039" s="661" t="s">
        <v>5503</v>
      </c>
      <c r="E1039" s="661" t="s">
        <v>5504</v>
      </c>
      <c r="F1039" s="664"/>
      <c r="G1039" s="664"/>
      <c r="H1039" s="664"/>
      <c r="I1039" s="664"/>
      <c r="J1039" s="664">
        <v>1</v>
      </c>
      <c r="K1039" s="664">
        <v>229</v>
      </c>
      <c r="L1039" s="664"/>
      <c r="M1039" s="664">
        <v>229</v>
      </c>
      <c r="N1039" s="664"/>
      <c r="O1039" s="664"/>
      <c r="P1039" s="677"/>
      <c r="Q1039" s="665"/>
    </row>
    <row r="1040" spans="1:17" ht="14.4" customHeight="1" x14ac:dyDescent="0.3">
      <c r="A1040" s="660" t="s">
        <v>566</v>
      </c>
      <c r="B1040" s="661" t="s">
        <v>5408</v>
      </c>
      <c r="C1040" s="661" t="s">
        <v>5328</v>
      </c>
      <c r="D1040" s="661" t="s">
        <v>5515</v>
      </c>
      <c r="E1040" s="661" t="s">
        <v>5516</v>
      </c>
      <c r="F1040" s="664"/>
      <c r="G1040" s="664"/>
      <c r="H1040" s="664"/>
      <c r="I1040" s="664"/>
      <c r="J1040" s="664">
        <v>1</v>
      </c>
      <c r="K1040" s="664">
        <v>415</v>
      </c>
      <c r="L1040" s="664"/>
      <c r="M1040" s="664">
        <v>415</v>
      </c>
      <c r="N1040" s="664"/>
      <c r="O1040" s="664"/>
      <c r="P1040" s="677"/>
      <c r="Q1040" s="665"/>
    </row>
    <row r="1041" spans="1:17" ht="14.4" customHeight="1" x14ac:dyDescent="0.3">
      <c r="A1041" s="660" t="s">
        <v>566</v>
      </c>
      <c r="B1041" s="661" t="s">
        <v>5408</v>
      </c>
      <c r="C1041" s="661" t="s">
        <v>5328</v>
      </c>
      <c r="D1041" s="661" t="s">
        <v>5517</v>
      </c>
      <c r="E1041" s="661" t="s">
        <v>5518</v>
      </c>
      <c r="F1041" s="664"/>
      <c r="G1041" s="664"/>
      <c r="H1041" s="664"/>
      <c r="I1041" s="664"/>
      <c r="J1041" s="664">
        <v>1</v>
      </c>
      <c r="K1041" s="664">
        <v>164</v>
      </c>
      <c r="L1041" s="664"/>
      <c r="M1041" s="664">
        <v>164</v>
      </c>
      <c r="N1041" s="664">
        <v>1</v>
      </c>
      <c r="O1041" s="664">
        <v>166</v>
      </c>
      <c r="P1041" s="677"/>
      <c r="Q1041" s="665">
        <v>166</v>
      </c>
    </row>
    <row r="1042" spans="1:17" ht="14.4" customHeight="1" x14ac:dyDescent="0.3">
      <c r="A1042" s="660" t="s">
        <v>566</v>
      </c>
      <c r="B1042" s="661" t="s">
        <v>5408</v>
      </c>
      <c r="C1042" s="661" t="s">
        <v>5328</v>
      </c>
      <c r="D1042" s="661" t="s">
        <v>1024</v>
      </c>
      <c r="E1042" s="661" t="s">
        <v>5519</v>
      </c>
      <c r="F1042" s="664"/>
      <c r="G1042" s="664"/>
      <c r="H1042" s="664"/>
      <c r="I1042" s="664"/>
      <c r="J1042" s="664">
        <v>2</v>
      </c>
      <c r="K1042" s="664">
        <v>1570</v>
      </c>
      <c r="L1042" s="664"/>
      <c r="M1042" s="664">
        <v>785</v>
      </c>
      <c r="N1042" s="664">
        <v>5</v>
      </c>
      <c r="O1042" s="664">
        <v>3930</v>
      </c>
      <c r="P1042" s="677"/>
      <c r="Q1042" s="665">
        <v>786</v>
      </c>
    </row>
    <row r="1043" spans="1:17" ht="14.4" customHeight="1" x14ac:dyDescent="0.3">
      <c r="A1043" s="660" t="s">
        <v>566</v>
      </c>
      <c r="B1043" s="661" t="s">
        <v>5408</v>
      </c>
      <c r="C1043" s="661" t="s">
        <v>5328</v>
      </c>
      <c r="D1043" s="661" t="s">
        <v>5520</v>
      </c>
      <c r="E1043" s="661" t="s">
        <v>5521</v>
      </c>
      <c r="F1043" s="664"/>
      <c r="G1043" s="664"/>
      <c r="H1043" s="664"/>
      <c r="I1043" s="664"/>
      <c r="J1043" s="664"/>
      <c r="K1043" s="664"/>
      <c r="L1043" s="664"/>
      <c r="M1043" s="664"/>
      <c r="N1043" s="664">
        <v>2</v>
      </c>
      <c r="O1043" s="664">
        <v>444</v>
      </c>
      <c r="P1043" s="677"/>
      <c r="Q1043" s="665">
        <v>222</v>
      </c>
    </row>
    <row r="1044" spans="1:17" ht="14.4" customHeight="1" x14ac:dyDescent="0.3">
      <c r="A1044" s="660" t="s">
        <v>566</v>
      </c>
      <c r="B1044" s="661" t="s">
        <v>5408</v>
      </c>
      <c r="C1044" s="661" t="s">
        <v>5328</v>
      </c>
      <c r="D1044" s="661" t="s">
        <v>5528</v>
      </c>
      <c r="E1044" s="661" t="s">
        <v>5529</v>
      </c>
      <c r="F1044" s="664"/>
      <c r="G1044" s="664"/>
      <c r="H1044" s="664"/>
      <c r="I1044" s="664"/>
      <c r="J1044" s="664">
        <v>1</v>
      </c>
      <c r="K1044" s="664">
        <v>1488</v>
      </c>
      <c r="L1044" s="664"/>
      <c r="M1044" s="664">
        <v>1488</v>
      </c>
      <c r="N1044" s="664"/>
      <c r="O1044" s="664"/>
      <c r="P1044" s="677"/>
      <c r="Q1044" s="665"/>
    </row>
    <row r="1045" spans="1:17" ht="14.4" customHeight="1" x14ac:dyDescent="0.3">
      <c r="A1045" s="660" t="s">
        <v>566</v>
      </c>
      <c r="B1045" s="661" t="s">
        <v>5408</v>
      </c>
      <c r="C1045" s="661" t="s">
        <v>5328</v>
      </c>
      <c r="D1045" s="661" t="s">
        <v>5532</v>
      </c>
      <c r="E1045" s="661" t="s">
        <v>5533</v>
      </c>
      <c r="F1045" s="664">
        <v>1</v>
      </c>
      <c r="G1045" s="664">
        <v>86</v>
      </c>
      <c r="H1045" s="664">
        <v>1</v>
      </c>
      <c r="I1045" s="664">
        <v>86</v>
      </c>
      <c r="J1045" s="664"/>
      <c r="K1045" s="664"/>
      <c r="L1045" s="664"/>
      <c r="M1045" s="664"/>
      <c r="N1045" s="664"/>
      <c r="O1045" s="664"/>
      <c r="P1045" s="677"/>
      <c r="Q1045" s="665"/>
    </row>
    <row r="1046" spans="1:17" ht="14.4" customHeight="1" x14ac:dyDescent="0.3">
      <c r="A1046" s="660" t="s">
        <v>5735</v>
      </c>
      <c r="B1046" s="661" t="s">
        <v>5408</v>
      </c>
      <c r="C1046" s="661" t="s">
        <v>5328</v>
      </c>
      <c r="D1046" s="661" t="s">
        <v>5415</v>
      </c>
      <c r="E1046" s="661" t="s">
        <v>5416</v>
      </c>
      <c r="F1046" s="664">
        <v>6</v>
      </c>
      <c r="G1046" s="664">
        <v>2100</v>
      </c>
      <c r="H1046" s="664">
        <v>1</v>
      </c>
      <c r="I1046" s="664">
        <v>350</v>
      </c>
      <c r="J1046" s="664">
        <v>11</v>
      </c>
      <c r="K1046" s="664">
        <v>3850</v>
      </c>
      <c r="L1046" s="664">
        <v>1.8333333333333333</v>
      </c>
      <c r="M1046" s="664">
        <v>350</v>
      </c>
      <c r="N1046" s="664"/>
      <c r="O1046" s="664"/>
      <c r="P1046" s="677"/>
      <c r="Q1046" s="665"/>
    </row>
    <row r="1047" spans="1:17" ht="14.4" customHeight="1" x14ac:dyDescent="0.3">
      <c r="A1047" s="660" t="s">
        <v>5735</v>
      </c>
      <c r="B1047" s="661" t="s">
        <v>5408</v>
      </c>
      <c r="C1047" s="661" t="s">
        <v>5328</v>
      </c>
      <c r="D1047" s="661" t="s">
        <v>5419</v>
      </c>
      <c r="E1047" s="661" t="s">
        <v>5420</v>
      </c>
      <c r="F1047" s="664">
        <v>7</v>
      </c>
      <c r="G1047" s="664">
        <v>455</v>
      </c>
      <c r="H1047" s="664">
        <v>1</v>
      </c>
      <c r="I1047" s="664">
        <v>65</v>
      </c>
      <c r="J1047" s="664">
        <v>8</v>
      </c>
      <c r="K1047" s="664">
        <v>520</v>
      </c>
      <c r="L1047" s="664">
        <v>1.1428571428571428</v>
      </c>
      <c r="M1047" s="664">
        <v>65</v>
      </c>
      <c r="N1047" s="664">
        <v>10</v>
      </c>
      <c r="O1047" s="664">
        <v>650</v>
      </c>
      <c r="P1047" s="677">
        <v>1.4285714285714286</v>
      </c>
      <c r="Q1047" s="665">
        <v>65</v>
      </c>
    </row>
    <row r="1048" spans="1:17" ht="14.4" customHeight="1" x14ac:dyDescent="0.3">
      <c r="A1048" s="660" t="s">
        <v>5735</v>
      </c>
      <c r="B1048" s="661" t="s">
        <v>5408</v>
      </c>
      <c r="C1048" s="661" t="s">
        <v>5328</v>
      </c>
      <c r="D1048" s="661" t="s">
        <v>5431</v>
      </c>
      <c r="E1048" s="661" t="s">
        <v>5432</v>
      </c>
      <c r="F1048" s="664">
        <v>9</v>
      </c>
      <c r="G1048" s="664">
        <v>207</v>
      </c>
      <c r="H1048" s="664">
        <v>1</v>
      </c>
      <c r="I1048" s="664">
        <v>23</v>
      </c>
      <c r="J1048" s="664">
        <v>7</v>
      </c>
      <c r="K1048" s="664">
        <v>161</v>
      </c>
      <c r="L1048" s="664">
        <v>0.77777777777777779</v>
      </c>
      <c r="M1048" s="664">
        <v>23</v>
      </c>
      <c r="N1048" s="664">
        <v>7</v>
      </c>
      <c r="O1048" s="664">
        <v>168</v>
      </c>
      <c r="P1048" s="677">
        <v>0.81159420289855078</v>
      </c>
      <c r="Q1048" s="665">
        <v>24</v>
      </c>
    </row>
    <row r="1049" spans="1:17" ht="14.4" customHeight="1" x14ac:dyDescent="0.3">
      <c r="A1049" s="660" t="s">
        <v>5735</v>
      </c>
      <c r="B1049" s="661" t="s">
        <v>5408</v>
      </c>
      <c r="C1049" s="661" t="s">
        <v>5328</v>
      </c>
      <c r="D1049" s="661" t="s">
        <v>5435</v>
      </c>
      <c r="E1049" s="661" t="s">
        <v>5436</v>
      </c>
      <c r="F1049" s="664">
        <v>7</v>
      </c>
      <c r="G1049" s="664">
        <v>378</v>
      </c>
      <c r="H1049" s="664">
        <v>1</v>
      </c>
      <c r="I1049" s="664">
        <v>54</v>
      </c>
      <c r="J1049" s="664">
        <v>5</v>
      </c>
      <c r="K1049" s="664">
        <v>270</v>
      </c>
      <c r="L1049" s="664">
        <v>0.7142857142857143</v>
      </c>
      <c r="M1049" s="664">
        <v>54</v>
      </c>
      <c r="N1049" s="664">
        <v>4</v>
      </c>
      <c r="O1049" s="664">
        <v>216</v>
      </c>
      <c r="P1049" s="677">
        <v>0.5714285714285714</v>
      </c>
      <c r="Q1049" s="665">
        <v>54</v>
      </c>
    </row>
    <row r="1050" spans="1:17" ht="14.4" customHeight="1" x14ac:dyDescent="0.3">
      <c r="A1050" s="660" t="s">
        <v>5735</v>
      </c>
      <c r="B1050" s="661" t="s">
        <v>5408</v>
      </c>
      <c r="C1050" s="661" t="s">
        <v>5328</v>
      </c>
      <c r="D1050" s="661" t="s">
        <v>5437</v>
      </c>
      <c r="E1050" s="661" t="s">
        <v>5438</v>
      </c>
      <c r="F1050" s="664">
        <v>301</v>
      </c>
      <c r="G1050" s="664">
        <v>23177</v>
      </c>
      <c r="H1050" s="664">
        <v>1</v>
      </c>
      <c r="I1050" s="664">
        <v>77</v>
      </c>
      <c r="J1050" s="664">
        <v>392</v>
      </c>
      <c r="K1050" s="664">
        <v>30184</v>
      </c>
      <c r="L1050" s="664">
        <v>1.3023255813953489</v>
      </c>
      <c r="M1050" s="664">
        <v>77</v>
      </c>
      <c r="N1050" s="664">
        <v>359</v>
      </c>
      <c r="O1050" s="664">
        <v>27643</v>
      </c>
      <c r="P1050" s="677">
        <v>1.1926910299003322</v>
      </c>
      <c r="Q1050" s="665">
        <v>77</v>
      </c>
    </row>
    <row r="1051" spans="1:17" ht="14.4" customHeight="1" x14ac:dyDescent="0.3">
      <c r="A1051" s="660" t="s">
        <v>5735</v>
      </c>
      <c r="B1051" s="661" t="s">
        <v>5408</v>
      </c>
      <c r="C1051" s="661" t="s">
        <v>5328</v>
      </c>
      <c r="D1051" s="661" t="s">
        <v>5441</v>
      </c>
      <c r="E1051" s="661" t="s">
        <v>5442</v>
      </c>
      <c r="F1051" s="664">
        <v>12</v>
      </c>
      <c r="G1051" s="664">
        <v>264</v>
      </c>
      <c r="H1051" s="664">
        <v>1</v>
      </c>
      <c r="I1051" s="664">
        <v>22</v>
      </c>
      <c r="J1051" s="664">
        <v>7</v>
      </c>
      <c r="K1051" s="664">
        <v>154</v>
      </c>
      <c r="L1051" s="664">
        <v>0.58333333333333337</v>
      </c>
      <c r="M1051" s="664">
        <v>22</v>
      </c>
      <c r="N1051" s="664">
        <v>11</v>
      </c>
      <c r="O1051" s="664">
        <v>253</v>
      </c>
      <c r="P1051" s="677">
        <v>0.95833333333333337</v>
      </c>
      <c r="Q1051" s="665">
        <v>23</v>
      </c>
    </row>
    <row r="1052" spans="1:17" ht="14.4" customHeight="1" x14ac:dyDescent="0.3">
      <c r="A1052" s="660" t="s">
        <v>5735</v>
      </c>
      <c r="B1052" s="661" t="s">
        <v>5408</v>
      </c>
      <c r="C1052" s="661" t="s">
        <v>5328</v>
      </c>
      <c r="D1052" s="661" t="s">
        <v>5451</v>
      </c>
      <c r="E1052" s="661" t="s">
        <v>5452</v>
      </c>
      <c r="F1052" s="664">
        <v>4</v>
      </c>
      <c r="G1052" s="664">
        <v>836</v>
      </c>
      <c r="H1052" s="664">
        <v>1</v>
      </c>
      <c r="I1052" s="664">
        <v>209</v>
      </c>
      <c r="J1052" s="664"/>
      <c r="K1052" s="664"/>
      <c r="L1052" s="664"/>
      <c r="M1052" s="664"/>
      <c r="N1052" s="664"/>
      <c r="O1052" s="664"/>
      <c r="P1052" s="677"/>
      <c r="Q1052" s="665"/>
    </row>
    <row r="1053" spans="1:17" ht="14.4" customHeight="1" x14ac:dyDescent="0.3">
      <c r="A1053" s="660" t="s">
        <v>5735</v>
      </c>
      <c r="B1053" s="661" t="s">
        <v>5408</v>
      </c>
      <c r="C1053" s="661" t="s">
        <v>5328</v>
      </c>
      <c r="D1053" s="661" t="s">
        <v>5453</v>
      </c>
      <c r="E1053" s="661" t="s">
        <v>5454</v>
      </c>
      <c r="F1053" s="664">
        <v>7</v>
      </c>
      <c r="G1053" s="664">
        <v>462</v>
      </c>
      <c r="H1053" s="664">
        <v>1</v>
      </c>
      <c r="I1053" s="664">
        <v>66</v>
      </c>
      <c r="J1053" s="664">
        <v>1</v>
      </c>
      <c r="K1053" s="664">
        <v>66</v>
      </c>
      <c r="L1053" s="664">
        <v>0.14285714285714285</v>
      </c>
      <c r="M1053" s="664">
        <v>66</v>
      </c>
      <c r="N1053" s="664">
        <v>1</v>
      </c>
      <c r="O1053" s="664">
        <v>66</v>
      </c>
      <c r="P1053" s="677">
        <v>0.14285714285714285</v>
      </c>
      <c r="Q1053" s="665">
        <v>66</v>
      </c>
    </row>
    <row r="1054" spans="1:17" ht="14.4" customHeight="1" x14ac:dyDescent="0.3">
      <c r="A1054" s="660" t="s">
        <v>5735</v>
      </c>
      <c r="B1054" s="661" t="s">
        <v>5408</v>
      </c>
      <c r="C1054" s="661" t="s">
        <v>5328</v>
      </c>
      <c r="D1054" s="661" t="s">
        <v>5455</v>
      </c>
      <c r="E1054" s="661" t="s">
        <v>5456</v>
      </c>
      <c r="F1054" s="664">
        <v>407</v>
      </c>
      <c r="G1054" s="664">
        <v>6512</v>
      </c>
      <c r="H1054" s="664">
        <v>1</v>
      </c>
      <c r="I1054" s="664">
        <v>16</v>
      </c>
      <c r="J1054" s="664">
        <v>447</v>
      </c>
      <c r="K1054" s="664">
        <v>7152</v>
      </c>
      <c r="L1054" s="664">
        <v>1.0982800982800982</v>
      </c>
      <c r="M1054" s="664">
        <v>16</v>
      </c>
      <c r="N1054" s="664">
        <v>386</v>
      </c>
      <c r="O1054" s="664">
        <v>6176</v>
      </c>
      <c r="P1054" s="677">
        <v>0.94840294840294836</v>
      </c>
      <c r="Q1054" s="665">
        <v>16</v>
      </c>
    </row>
    <row r="1055" spans="1:17" ht="14.4" customHeight="1" x14ac:dyDescent="0.3">
      <c r="A1055" s="660" t="s">
        <v>5735</v>
      </c>
      <c r="B1055" s="661" t="s">
        <v>5408</v>
      </c>
      <c r="C1055" s="661" t="s">
        <v>5328</v>
      </c>
      <c r="D1055" s="661" t="s">
        <v>5461</v>
      </c>
      <c r="E1055" s="661" t="s">
        <v>5462</v>
      </c>
      <c r="F1055" s="664">
        <v>3</v>
      </c>
      <c r="G1055" s="664">
        <v>72</v>
      </c>
      <c r="H1055" s="664">
        <v>1</v>
      </c>
      <c r="I1055" s="664">
        <v>24</v>
      </c>
      <c r="J1055" s="664"/>
      <c r="K1055" s="664"/>
      <c r="L1055" s="664"/>
      <c r="M1055" s="664"/>
      <c r="N1055" s="664">
        <v>2</v>
      </c>
      <c r="O1055" s="664">
        <v>48</v>
      </c>
      <c r="P1055" s="677">
        <v>0.66666666666666663</v>
      </c>
      <c r="Q1055" s="665">
        <v>24</v>
      </c>
    </row>
    <row r="1056" spans="1:17" ht="14.4" customHeight="1" x14ac:dyDescent="0.3">
      <c r="A1056" s="660" t="s">
        <v>5735</v>
      </c>
      <c r="B1056" s="661" t="s">
        <v>5408</v>
      </c>
      <c r="C1056" s="661" t="s">
        <v>5328</v>
      </c>
      <c r="D1056" s="661" t="s">
        <v>5465</v>
      </c>
      <c r="E1056" s="661" t="s">
        <v>5466</v>
      </c>
      <c r="F1056" s="664">
        <v>4</v>
      </c>
      <c r="G1056" s="664">
        <v>720</v>
      </c>
      <c r="H1056" s="664">
        <v>1</v>
      </c>
      <c r="I1056" s="664">
        <v>180</v>
      </c>
      <c r="J1056" s="664">
        <v>7</v>
      </c>
      <c r="K1056" s="664">
        <v>1260</v>
      </c>
      <c r="L1056" s="664">
        <v>1.75</v>
      </c>
      <c r="M1056" s="664">
        <v>180</v>
      </c>
      <c r="N1056" s="664">
        <v>6</v>
      </c>
      <c r="O1056" s="664">
        <v>1080</v>
      </c>
      <c r="P1056" s="677">
        <v>1.5</v>
      </c>
      <c r="Q1056" s="665">
        <v>180</v>
      </c>
    </row>
    <row r="1057" spans="1:17" ht="14.4" customHeight="1" x14ac:dyDescent="0.3">
      <c r="A1057" s="660" t="s">
        <v>5735</v>
      </c>
      <c r="B1057" s="661" t="s">
        <v>5408</v>
      </c>
      <c r="C1057" s="661" t="s">
        <v>5328</v>
      </c>
      <c r="D1057" s="661" t="s">
        <v>5471</v>
      </c>
      <c r="E1057" s="661" t="s">
        <v>5472</v>
      </c>
      <c r="F1057" s="664">
        <v>1</v>
      </c>
      <c r="G1057" s="664">
        <v>253</v>
      </c>
      <c r="H1057" s="664">
        <v>1</v>
      </c>
      <c r="I1057" s="664">
        <v>253</v>
      </c>
      <c r="J1057" s="664">
        <v>5</v>
      </c>
      <c r="K1057" s="664">
        <v>1265</v>
      </c>
      <c r="L1057" s="664">
        <v>5</v>
      </c>
      <c r="M1057" s="664">
        <v>253</v>
      </c>
      <c r="N1057" s="664">
        <v>4</v>
      </c>
      <c r="O1057" s="664">
        <v>1012</v>
      </c>
      <c r="P1057" s="677">
        <v>4</v>
      </c>
      <c r="Q1057" s="665">
        <v>253</v>
      </c>
    </row>
    <row r="1058" spans="1:17" ht="14.4" customHeight="1" x14ac:dyDescent="0.3">
      <c r="A1058" s="660" t="s">
        <v>5735</v>
      </c>
      <c r="B1058" s="661" t="s">
        <v>5408</v>
      </c>
      <c r="C1058" s="661" t="s">
        <v>5328</v>
      </c>
      <c r="D1058" s="661" t="s">
        <v>5479</v>
      </c>
      <c r="E1058" s="661" t="s">
        <v>5480</v>
      </c>
      <c r="F1058" s="664">
        <v>103</v>
      </c>
      <c r="G1058" s="664">
        <v>22248</v>
      </c>
      <c r="H1058" s="664">
        <v>1</v>
      </c>
      <c r="I1058" s="664">
        <v>216</v>
      </c>
      <c r="J1058" s="664">
        <v>111</v>
      </c>
      <c r="K1058" s="664">
        <v>23976</v>
      </c>
      <c r="L1058" s="664">
        <v>1.0776699029126213</v>
      </c>
      <c r="M1058" s="664">
        <v>216</v>
      </c>
      <c r="N1058" s="664">
        <v>114</v>
      </c>
      <c r="O1058" s="664">
        <v>24624</v>
      </c>
      <c r="P1058" s="677">
        <v>1.1067961165048543</v>
      </c>
      <c r="Q1058" s="665">
        <v>216</v>
      </c>
    </row>
    <row r="1059" spans="1:17" ht="14.4" customHeight="1" x14ac:dyDescent="0.3">
      <c r="A1059" s="660" t="s">
        <v>5735</v>
      </c>
      <c r="B1059" s="661" t="s">
        <v>5408</v>
      </c>
      <c r="C1059" s="661" t="s">
        <v>5328</v>
      </c>
      <c r="D1059" s="661" t="s">
        <v>5485</v>
      </c>
      <c r="E1059" s="661" t="s">
        <v>5486</v>
      </c>
      <c r="F1059" s="664">
        <v>10</v>
      </c>
      <c r="G1059" s="664">
        <v>500</v>
      </c>
      <c r="H1059" s="664">
        <v>1</v>
      </c>
      <c r="I1059" s="664">
        <v>50</v>
      </c>
      <c r="J1059" s="664">
        <v>2</v>
      </c>
      <c r="K1059" s="664">
        <v>100</v>
      </c>
      <c r="L1059" s="664">
        <v>0.2</v>
      </c>
      <c r="M1059" s="664">
        <v>50</v>
      </c>
      <c r="N1059" s="664">
        <v>5</v>
      </c>
      <c r="O1059" s="664">
        <v>250</v>
      </c>
      <c r="P1059" s="677">
        <v>0.5</v>
      </c>
      <c r="Q1059" s="665">
        <v>50</v>
      </c>
    </row>
    <row r="1060" spans="1:17" ht="14.4" customHeight="1" x14ac:dyDescent="0.3">
      <c r="A1060" s="660" t="s">
        <v>5736</v>
      </c>
      <c r="B1060" s="661" t="s">
        <v>5199</v>
      </c>
      <c r="C1060" s="661" t="s">
        <v>5328</v>
      </c>
      <c r="D1060" s="661" t="s">
        <v>5333</v>
      </c>
      <c r="E1060" s="661" t="s">
        <v>5334</v>
      </c>
      <c r="F1060" s="664">
        <v>1</v>
      </c>
      <c r="G1060" s="664">
        <v>34</v>
      </c>
      <c r="H1060" s="664">
        <v>1</v>
      </c>
      <c r="I1060" s="664">
        <v>34</v>
      </c>
      <c r="J1060" s="664"/>
      <c r="K1060" s="664"/>
      <c r="L1060" s="664"/>
      <c r="M1060" s="664"/>
      <c r="N1060" s="664"/>
      <c r="O1060" s="664"/>
      <c r="P1060" s="677"/>
      <c r="Q1060" s="665"/>
    </row>
    <row r="1061" spans="1:17" ht="14.4" customHeight="1" x14ac:dyDescent="0.3">
      <c r="A1061" s="660" t="s">
        <v>5736</v>
      </c>
      <c r="B1061" s="661" t="s">
        <v>5199</v>
      </c>
      <c r="C1061" s="661" t="s">
        <v>5328</v>
      </c>
      <c r="D1061" s="661" t="s">
        <v>5371</v>
      </c>
      <c r="E1061" s="661" t="s">
        <v>5372</v>
      </c>
      <c r="F1061" s="664">
        <v>1</v>
      </c>
      <c r="G1061" s="664">
        <v>159</v>
      </c>
      <c r="H1061" s="664">
        <v>1</v>
      </c>
      <c r="I1061" s="664">
        <v>159</v>
      </c>
      <c r="J1061" s="664"/>
      <c r="K1061" s="664"/>
      <c r="L1061" s="664"/>
      <c r="M1061" s="664"/>
      <c r="N1061" s="664">
        <v>3</v>
      </c>
      <c r="O1061" s="664">
        <v>483</v>
      </c>
      <c r="P1061" s="677">
        <v>3.0377358490566038</v>
      </c>
      <c r="Q1061" s="665">
        <v>161</v>
      </c>
    </row>
    <row r="1062" spans="1:17" ht="14.4" customHeight="1" x14ac:dyDescent="0.3">
      <c r="A1062" s="660" t="s">
        <v>5736</v>
      </c>
      <c r="B1062" s="661" t="s">
        <v>5199</v>
      </c>
      <c r="C1062" s="661" t="s">
        <v>5328</v>
      </c>
      <c r="D1062" s="661" t="s">
        <v>5379</v>
      </c>
      <c r="E1062" s="661" t="s">
        <v>5380</v>
      </c>
      <c r="F1062" s="664"/>
      <c r="G1062" s="664"/>
      <c r="H1062" s="664"/>
      <c r="I1062" s="664"/>
      <c r="J1062" s="664">
        <v>1</v>
      </c>
      <c r="K1062" s="664">
        <v>645</v>
      </c>
      <c r="L1062" s="664"/>
      <c r="M1062" s="664">
        <v>645</v>
      </c>
      <c r="N1062" s="664"/>
      <c r="O1062" s="664"/>
      <c r="P1062" s="677"/>
      <c r="Q1062" s="665"/>
    </row>
    <row r="1063" spans="1:17" ht="14.4" customHeight="1" x14ac:dyDescent="0.3">
      <c r="A1063" s="660" t="s">
        <v>5736</v>
      </c>
      <c r="B1063" s="661" t="s">
        <v>5408</v>
      </c>
      <c r="C1063" s="661" t="s">
        <v>5328</v>
      </c>
      <c r="D1063" s="661" t="s">
        <v>5415</v>
      </c>
      <c r="E1063" s="661" t="s">
        <v>5416</v>
      </c>
      <c r="F1063" s="664">
        <v>9</v>
      </c>
      <c r="G1063" s="664">
        <v>3150</v>
      </c>
      <c r="H1063" s="664">
        <v>1</v>
      </c>
      <c r="I1063" s="664">
        <v>350</v>
      </c>
      <c r="J1063" s="664">
        <v>19</v>
      </c>
      <c r="K1063" s="664">
        <v>6650</v>
      </c>
      <c r="L1063" s="664">
        <v>2.1111111111111112</v>
      </c>
      <c r="M1063" s="664">
        <v>350</v>
      </c>
      <c r="N1063" s="664">
        <v>13</v>
      </c>
      <c r="O1063" s="664">
        <v>4563</v>
      </c>
      <c r="P1063" s="677">
        <v>1.4485714285714286</v>
      </c>
      <c r="Q1063" s="665">
        <v>351</v>
      </c>
    </row>
    <row r="1064" spans="1:17" ht="14.4" customHeight="1" x14ac:dyDescent="0.3">
      <c r="A1064" s="660" t="s">
        <v>5736</v>
      </c>
      <c r="B1064" s="661" t="s">
        <v>5408</v>
      </c>
      <c r="C1064" s="661" t="s">
        <v>5328</v>
      </c>
      <c r="D1064" s="661" t="s">
        <v>5419</v>
      </c>
      <c r="E1064" s="661" t="s">
        <v>5420</v>
      </c>
      <c r="F1064" s="664">
        <v>32</v>
      </c>
      <c r="G1064" s="664">
        <v>2080</v>
      </c>
      <c r="H1064" s="664">
        <v>1</v>
      </c>
      <c r="I1064" s="664">
        <v>65</v>
      </c>
      <c r="J1064" s="664">
        <v>27</v>
      </c>
      <c r="K1064" s="664">
        <v>1755</v>
      </c>
      <c r="L1064" s="664">
        <v>0.84375</v>
      </c>
      <c r="M1064" s="664">
        <v>65</v>
      </c>
      <c r="N1064" s="664">
        <v>23</v>
      </c>
      <c r="O1064" s="664">
        <v>1495</v>
      </c>
      <c r="P1064" s="677">
        <v>0.71875</v>
      </c>
      <c r="Q1064" s="665">
        <v>65</v>
      </c>
    </row>
    <row r="1065" spans="1:17" ht="14.4" customHeight="1" x14ac:dyDescent="0.3">
      <c r="A1065" s="660" t="s">
        <v>5736</v>
      </c>
      <c r="B1065" s="661" t="s">
        <v>5408</v>
      </c>
      <c r="C1065" s="661" t="s">
        <v>5328</v>
      </c>
      <c r="D1065" s="661" t="s">
        <v>5431</v>
      </c>
      <c r="E1065" s="661" t="s">
        <v>5432</v>
      </c>
      <c r="F1065" s="664">
        <v>10</v>
      </c>
      <c r="G1065" s="664">
        <v>230</v>
      </c>
      <c r="H1065" s="664">
        <v>1</v>
      </c>
      <c r="I1065" s="664">
        <v>23</v>
      </c>
      <c r="J1065" s="664">
        <v>7</v>
      </c>
      <c r="K1065" s="664">
        <v>161</v>
      </c>
      <c r="L1065" s="664">
        <v>0.7</v>
      </c>
      <c r="M1065" s="664">
        <v>23</v>
      </c>
      <c r="N1065" s="664">
        <v>6</v>
      </c>
      <c r="O1065" s="664">
        <v>144</v>
      </c>
      <c r="P1065" s="677">
        <v>0.62608695652173918</v>
      </c>
      <c r="Q1065" s="665">
        <v>24</v>
      </c>
    </row>
    <row r="1066" spans="1:17" ht="14.4" customHeight="1" x14ac:dyDescent="0.3">
      <c r="A1066" s="660" t="s">
        <v>5736</v>
      </c>
      <c r="B1066" s="661" t="s">
        <v>5408</v>
      </c>
      <c r="C1066" s="661" t="s">
        <v>5328</v>
      </c>
      <c r="D1066" s="661" t="s">
        <v>5435</v>
      </c>
      <c r="E1066" s="661" t="s">
        <v>5436</v>
      </c>
      <c r="F1066" s="664">
        <v>3</v>
      </c>
      <c r="G1066" s="664">
        <v>162</v>
      </c>
      <c r="H1066" s="664">
        <v>1</v>
      </c>
      <c r="I1066" s="664">
        <v>54</v>
      </c>
      <c r="J1066" s="664">
        <v>10</v>
      </c>
      <c r="K1066" s="664">
        <v>540</v>
      </c>
      <c r="L1066" s="664">
        <v>3.3333333333333335</v>
      </c>
      <c r="M1066" s="664">
        <v>54</v>
      </c>
      <c r="N1066" s="664">
        <v>5</v>
      </c>
      <c r="O1066" s="664">
        <v>270</v>
      </c>
      <c r="P1066" s="677">
        <v>1.6666666666666667</v>
      </c>
      <c r="Q1066" s="665">
        <v>54</v>
      </c>
    </row>
    <row r="1067" spans="1:17" ht="14.4" customHeight="1" x14ac:dyDescent="0.3">
      <c r="A1067" s="660" t="s">
        <v>5736</v>
      </c>
      <c r="B1067" s="661" t="s">
        <v>5408</v>
      </c>
      <c r="C1067" s="661" t="s">
        <v>5328</v>
      </c>
      <c r="D1067" s="661" t="s">
        <v>5437</v>
      </c>
      <c r="E1067" s="661" t="s">
        <v>5438</v>
      </c>
      <c r="F1067" s="664">
        <v>384</v>
      </c>
      <c r="G1067" s="664">
        <v>29568</v>
      </c>
      <c r="H1067" s="664">
        <v>1</v>
      </c>
      <c r="I1067" s="664">
        <v>77</v>
      </c>
      <c r="J1067" s="664">
        <v>376</v>
      </c>
      <c r="K1067" s="664">
        <v>28952</v>
      </c>
      <c r="L1067" s="664">
        <v>0.97916666666666663</v>
      </c>
      <c r="M1067" s="664">
        <v>77</v>
      </c>
      <c r="N1067" s="664">
        <v>362</v>
      </c>
      <c r="O1067" s="664">
        <v>27874</v>
      </c>
      <c r="P1067" s="677">
        <v>0.94270833333333337</v>
      </c>
      <c r="Q1067" s="665">
        <v>77</v>
      </c>
    </row>
    <row r="1068" spans="1:17" ht="14.4" customHeight="1" x14ac:dyDescent="0.3">
      <c r="A1068" s="660" t="s">
        <v>5736</v>
      </c>
      <c r="B1068" s="661" t="s">
        <v>5408</v>
      </c>
      <c r="C1068" s="661" t="s">
        <v>5328</v>
      </c>
      <c r="D1068" s="661" t="s">
        <v>5441</v>
      </c>
      <c r="E1068" s="661" t="s">
        <v>5442</v>
      </c>
      <c r="F1068" s="664">
        <v>25</v>
      </c>
      <c r="G1068" s="664">
        <v>550</v>
      </c>
      <c r="H1068" s="664">
        <v>1</v>
      </c>
      <c r="I1068" s="664">
        <v>22</v>
      </c>
      <c r="J1068" s="664">
        <v>17</v>
      </c>
      <c r="K1068" s="664">
        <v>374</v>
      </c>
      <c r="L1068" s="664">
        <v>0.68</v>
      </c>
      <c r="M1068" s="664">
        <v>22</v>
      </c>
      <c r="N1068" s="664">
        <v>13</v>
      </c>
      <c r="O1068" s="664">
        <v>299</v>
      </c>
      <c r="P1068" s="677">
        <v>0.54363636363636358</v>
      </c>
      <c r="Q1068" s="665">
        <v>23</v>
      </c>
    </row>
    <row r="1069" spans="1:17" ht="14.4" customHeight="1" x14ac:dyDescent="0.3">
      <c r="A1069" s="660" t="s">
        <v>5736</v>
      </c>
      <c r="B1069" s="661" t="s">
        <v>5408</v>
      </c>
      <c r="C1069" s="661" t="s">
        <v>5328</v>
      </c>
      <c r="D1069" s="661" t="s">
        <v>5451</v>
      </c>
      <c r="E1069" s="661" t="s">
        <v>5452</v>
      </c>
      <c r="F1069" s="664">
        <v>6</v>
      </c>
      <c r="G1069" s="664">
        <v>1254</v>
      </c>
      <c r="H1069" s="664">
        <v>1</v>
      </c>
      <c r="I1069" s="664">
        <v>209</v>
      </c>
      <c r="J1069" s="664"/>
      <c r="K1069" s="664"/>
      <c r="L1069" s="664"/>
      <c r="M1069" s="664"/>
      <c r="N1069" s="664"/>
      <c r="O1069" s="664"/>
      <c r="P1069" s="677"/>
      <c r="Q1069" s="665"/>
    </row>
    <row r="1070" spans="1:17" ht="14.4" customHeight="1" x14ac:dyDescent="0.3">
      <c r="A1070" s="660" t="s">
        <v>5736</v>
      </c>
      <c r="B1070" s="661" t="s">
        <v>5408</v>
      </c>
      <c r="C1070" s="661" t="s">
        <v>5328</v>
      </c>
      <c r="D1070" s="661" t="s">
        <v>5453</v>
      </c>
      <c r="E1070" s="661" t="s">
        <v>5454</v>
      </c>
      <c r="F1070" s="664">
        <v>1</v>
      </c>
      <c r="G1070" s="664">
        <v>66</v>
      </c>
      <c r="H1070" s="664">
        <v>1</v>
      </c>
      <c r="I1070" s="664">
        <v>66</v>
      </c>
      <c r="J1070" s="664">
        <v>2</v>
      </c>
      <c r="K1070" s="664">
        <v>132</v>
      </c>
      <c r="L1070" s="664">
        <v>2</v>
      </c>
      <c r="M1070" s="664">
        <v>66</v>
      </c>
      <c r="N1070" s="664">
        <v>1</v>
      </c>
      <c r="O1070" s="664">
        <v>66</v>
      </c>
      <c r="P1070" s="677">
        <v>1</v>
      </c>
      <c r="Q1070" s="665">
        <v>66</v>
      </c>
    </row>
    <row r="1071" spans="1:17" ht="14.4" customHeight="1" x14ac:dyDescent="0.3">
      <c r="A1071" s="660" t="s">
        <v>5736</v>
      </c>
      <c r="B1071" s="661" t="s">
        <v>5408</v>
      </c>
      <c r="C1071" s="661" t="s">
        <v>5328</v>
      </c>
      <c r="D1071" s="661" t="s">
        <v>5455</v>
      </c>
      <c r="E1071" s="661" t="s">
        <v>5456</v>
      </c>
      <c r="F1071" s="664">
        <v>388</v>
      </c>
      <c r="G1071" s="664">
        <v>6208</v>
      </c>
      <c r="H1071" s="664">
        <v>1</v>
      </c>
      <c r="I1071" s="664">
        <v>16</v>
      </c>
      <c r="J1071" s="664">
        <v>379</v>
      </c>
      <c r="K1071" s="664">
        <v>6064</v>
      </c>
      <c r="L1071" s="664">
        <v>0.97680412371134018</v>
      </c>
      <c r="M1071" s="664">
        <v>16</v>
      </c>
      <c r="N1071" s="664">
        <v>369</v>
      </c>
      <c r="O1071" s="664">
        <v>5904</v>
      </c>
      <c r="P1071" s="677">
        <v>0.9510309278350515</v>
      </c>
      <c r="Q1071" s="665">
        <v>16</v>
      </c>
    </row>
    <row r="1072" spans="1:17" ht="14.4" customHeight="1" x14ac:dyDescent="0.3">
      <c r="A1072" s="660" t="s">
        <v>5736</v>
      </c>
      <c r="B1072" s="661" t="s">
        <v>5408</v>
      </c>
      <c r="C1072" s="661" t="s">
        <v>5328</v>
      </c>
      <c r="D1072" s="661" t="s">
        <v>5461</v>
      </c>
      <c r="E1072" s="661" t="s">
        <v>5462</v>
      </c>
      <c r="F1072" s="664">
        <v>15</v>
      </c>
      <c r="G1072" s="664">
        <v>360</v>
      </c>
      <c r="H1072" s="664">
        <v>1</v>
      </c>
      <c r="I1072" s="664">
        <v>24</v>
      </c>
      <c r="J1072" s="664">
        <v>9</v>
      </c>
      <c r="K1072" s="664">
        <v>216</v>
      </c>
      <c r="L1072" s="664">
        <v>0.6</v>
      </c>
      <c r="M1072" s="664">
        <v>24</v>
      </c>
      <c r="N1072" s="664">
        <v>6</v>
      </c>
      <c r="O1072" s="664">
        <v>144</v>
      </c>
      <c r="P1072" s="677">
        <v>0.4</v>
      </c>
      <c r="Q1072" s="665">
        <v>24</v>
      </c>
    </row>
    <row r="1073" spans="1:17" ht="14.4" customHeight="1" x14ac:dyDescent="0.3">
      <c r="A1073" s="660" t="s">
        <v>5736</v>
      </c>
      <c r="B1073" s="661" t="s">
        <v>5408</v>
      </c>
      <c r="C1073" s="661" t="s">
        <v>5328</v>
      </c>
      <c r="D1073" s="661" t="s">
        <v>5465</v>
      </c>
      <c r="E1073" s="661" t="s">
        <v>5466</v>
      </c>
      <c r="F1073" s="664">
        <v>12</v>
      </c>
      <c r="G1073" s="664">
        <v>2160</v>
      </c>
      <c r="H1073" s="664">
        <v>1</v>
      </c>
      <c r="I1073" s="664">
        <v>180</v>
      </c>
      <c r="J1073" s="664">
        <v>21</v>
      </c>
      <c r="K1073" s="664">
        <v>3780</v>
      </c>
      <c r="L1073" s="664">
        <v>1.75</v>
      </c>
      <c r="M1073" s="664">
        <v>180</v>
      </c>
      <c r="N1073" s="664">
        <v>30</v>
      </c>
      <c r="O1073" s="664">
        <v>5400</v>
      </c>
      <c r="P1073" s="677">
        <v>2.5</v>
      </c>
      <c r="Q1073" s="665">
        <v>180</v>
      </c>
    </row>
    <row r="1074" spans="1:17" ht="14.4" customHeight="1" x14ac:dyDescent="0.3">
      <c r="A1074" s="660" t="s">
        <v>5736</v>
      </c>
      <c r="B1074" s="661" t="s">
        <v>5408</v>
      </c>
      <c r="C1074" s="661" t="s">
        <v>5328</v>
      </c>
      <c r="D1074" s="661" t="s">
        <v>5471</v>
      </c>
      <c r="E1074" s="661" t="s">
        <v>5472</v>
      </c>
      <c r="F1074" s="664">
        <v>1</v>
      </c>
      <c r="G1074" s="664">
        <v>253</v>
      </c>
      <c r="H1074" s="664">
        <v>1</v>
      </c>
      <c r="I1074" s="664">
        <v>253</v>
      </c>
      <c r="J1074" s="664">
        <v>15</v>
      </c>
      <c r="K1074" s="664">
        <v>3795</v>
      </c>
      <c r="L1074" s="664">
        <v>15</v>
      </c>
      <c r="M1074" s="664">
        <v>253</v>
      </c>
      <c r="N1074" s="664">
        <v>15</v>
      </c>
      <c r="O1074" s="664">
        <v>3795</v>
      </c>
      <c r="P1074" s="677">
        <v>15</v>
      </c>
      <c r="Q1074" s="665">
        <v>253</v>
      </c>
    </row>
    <row r="1075" spans="1:17" ht="14.4" customHeight="1" x14ac:dyDescent="0.3">
      <c r="A1075" s="660" t="s">
        <v>5736</v>
      </c>
      <c r="B1075" s="661" t="s">
        <v>5408</v>
      </c>
      <c r="C1075" s="661" t="s">
        <v>5328</v>
      </c>
      <c r="D1075" s="661" t="s">
        <v>5479</v>
      </c>
      <c r="E1075" s="661" t="s">
        <v>5480</v>
      </c>
      <c r="F1075" s="664">
        <v>28</v>
      </c>
      <c r="G1075" s="664">
        <v>6048</v>
      </c>
      <c r="H1075" s="664">
        <v>1</v>
      </c>
      <c r="I1075" s="664">
        <v>216</v>
      </c>
      <c r="J1075" s="664">
        <v>40</v>
      </c>
      <c r="K1075" s="664">
        <v>8640</v>
      </c>
      <c r="L1075" s="664">
        <v>1.4285714285714286</v>
      </c>
      <c r="M1075" s="664">
        <v>216</v>
      </c>
      <c r="N1075" s="664">
        <v>43</v>
      </c>
      <c r="O1075" s="664">
        <v>9288</v>
      </c>
      <c r="P1075" s="677">
        <v>1.5357142857142858</v>
      </c>
      <c r="Q1075" s="665">
        <v>216</v>
      </c>
    </row>
    <row r="1076" spans="1:17" ht="14.4" customHeight="1" x14ac:dyDescent="0.3">
      <c r="A1076" s="660" t="s">
        <v>5736</v>
      </c>
      <c r="B1076" s="661" t="s">
        <v>5408</v>
      </c>
      <c r="C1076" s="661" t="s">
        <v>5328</v>
      </c>
      <c r="D1076" s="661" t="s">
        <v>5481</v>
      </c>
      <c r="E1076" s="661" t="s">
        <v>5482</v>
      </c>
      <c r="F1076" s="664"/>
      <c r="G1076" s="664"/>
      <c r="H1076" s="664"/>
      <c r="I1076" s="664"/>
      <c r="J1076" s="664"/>
      <c r="K1076" s="664"/>
      <c r="L1076" s="664"/>
      <c r="M1076" s="664"/>
      <c r="N1076" s="664">
        <v>1</v>
      </c>
      <c r="O1076" s="664">
        <v>36</v>
      </c>
      <c r="P1076" s="677"/>
      <c r="Q1076" s="665">
        <v>36</v>
      </c>
    </row>
    <row r="1077" spans="1:17" ht="14.4" customHeight="1" thickBot="1" x14ac:dyDescent="0.35">
      <c r="A1077" s="666" t="s">
        <v>5736</v>
      </c>
      <c r="B1077" s="667" t="s">
        <v>5408</v>
      </c>
      <c r="C1077" s="667" t="s">
        <v>5328</v>
      </c>
      <c r="D1077" s="667" t="s">
        <v>5485</v>
      </c>
      <c r="E1077" s="667" t="s">
        <v>5486</v>
      </c>
      <c r="F1077" s="670">
        <v>3</v>
      </c>
      <c r="G1077" s="670">
        <v>150</v>
      </c>
      <c r="H1077" s="670">
        <v>1</v>
      </c>
      <c r="I1077" s="670">
        <v>50</v>
      </c>
      <c r="J1077" s="670">
        <v>5</v>
      </c>
      <c r="K1077" s="670">
        <v>250</v>
      </c>
      <c r="L1077" s="670">
        <v>1.6666666666666667</v>
      </c>
      <c r="M1077" s="670">
        <v>50</v>
      </c>
      <c r="N1077" s="670">
        <v>1</v>
      </c>
      <c r="O1077" s="670">
        <v>50</v>
      </c>
      <c r="P1077" s="678">
        <v>0.33333333333333331</v>
      </c>
      <c r="Q1077" s="671">
        <v>50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218.107</v>
      </c>
      <c r="C5" s="114">
        <v>183.87200000000001</v>
      </c>
      <c r="D5" s="114">
        <v>129.392</v>
      </c>
      <c r="E5" s="131">
        <v>0.59325010201414896</v>
      </c>
      <c r="F5" s="132">
        <v>62</v>
      </c>
      <c r="G5" s="114">
        <v>57</v>
      </c>
      <c r="H5" s="114">
        <v>52</v>
      </c>
      <c r="I5" s="133">
        <v>0.83870967741935487</v>
      </c>
      <c r="J5" s="123"/>
      <c r="K5" s="123"/>
      <c r="L5" s="7">
        <f>D5-B5</f>
        <v>-88.715000000000003</v>
      </c>
      <c r="M5" s="8">
        <f>H5-F5</f>
        <v>-10</v>
      </c>
    </row>
    <row r="6" spans="1:13" ht="14.4" hidden="1" customHeight="1" outlineLevel="1" x14ac:dyDescent="0.3">
      <c r="A6" s="119" t="s">
        <v>170</v>
      </c>
      <c r="B6" s="122">
        <v>11.411</v>
      </c>
      <c r="C6" s="113">
        <v>18.14</v>
      </c>
      <c r="D6" s="113">
        <v>22.835000000000001</v>
      </c>
      <c r="E6" s="134">
        <v>2.001139251599334</v>
      </c>
      <c r="F6" s="135">
        <v>9</v>
      </c>
      <c r="G6" s="113">
        <v>10</v>
      </c>
      <c r="H6" s="113">
        <v>9</v>
      </c>
      <c r="I6" s="136">
        <v>1</v>
      </c>
      <c r="J6" s="123"/>
      <c r="K6" s="123"/>
      <c r="L6" s="5">
        <f t="shared" ref="L6:L11" si="0">D6-B6</f>
        <v>11.424000000000001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171</v>
      </c>
      <c r="B7" s="122">
        <v>91.546999999999997</v>
      </c>
      <c r="C7" s="113">
        <v>111.04300000000001</v>
      </c>
      <c r="D7" s="113">
        <v>114.545</v>
      </c>
      <c r="E7" s="134">
        <v>1.2512152227817406</v>
      </c>
      <c r="F7" s="135">
        <v>30</v>
      </c>
      <c r="G7" s="113">
        <v>44</v>
      </c>
      <c r="H7" s="113">
        <v>37</v>
      </c>
      <c r="I7" s="136">
        <v>1.2333333333333334</v>
      </c>
      <c r="J7" s="123"/>
      <c r="K7" s="123"/>
      <c r="L7" s="5">
        <f t="shared" si="0"/>
        <v>22.998000000000005</v>
      </c>
      <c r="M7" s="6">
        <f t="shared" si="1"/>
        <v>7</v>
      </c>
    </row>
    <row r="8" spans="1:13" ht="14.4" hidden="1" customHeight="1" outlineLevel="1" x14ac:dyDescent="0.3">
      <c r="A8" s="119" t="s">
        <v>172</v>
      </c>
      <c r="B8" s="122">
        <v>18.524000000000001</v>
      </c>
      <c r="C8" s="113">
        <v>22.172999999999998</v>
      </c>
      <c r="D8" s="113">
        <v>24.18</v>
      </c>
      <c r="E8" s="134">
        <v>1.3053336212481106</v>
      </c>
      <c r="F8" s="135">
        <v>11</v>
      </c>
      <c r="G8" s="113">
        <v>6</v>
      </c>
      <c r="H8" s="113">
        <v>7</v>
      </c>
      <c r="I8" s="136">
        <v>0.63636363636363635</v>
      </c>
      <c r="J8" s="123"/>
      <c r="K8" s="123"/>
      <c r="L8" s="5">
        <f t="shared" si="0"/>
        <v>5.6559999999999988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568</v>
      </c>
      <c r="F9" s="135">
        <v>0</v>
      </c>
      <c r="G9" s="113">
        <v>0</v>
      </c>
      <c r="H9" s="113">
        <v>0</v>
      </c>
      <c r="I9" s="136" t="s">
        <v>568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31.529</v>
      </c>
      <c r="C10" s="113">
        <v>67.652000000000001</v>
      </c>
      <c r="D10" s="113">
        <v>18.800999999999998</v>
      </c>
      <c r="E10" s="134">
        <v>0.5963081607409052</v>
      </c>
      <c r="F10" s="135">
        <v>12</v>
      </c>
      <c r="G10" s="113">
        <v>14</v>
      </c>
      <c r="H10" s="113">
        <v>13</v>
      </c>
      <c r="I10" s="136">
        <v>1.0833333333333333</v>
      </c>
      <c r="J10" s="123"/>
      <c r="K10" s="123"/>
      <c r="L10" s="5">
        <f t="shared" si="0"/>
        <v>-12.728000000000002</v>
      </c>
      <c r="M10" s="6">
        <f t="shared" si="1"/>
        <v>1</v>
      </c>
    </row>
    <row r="11" spans="1:13" ht="14.4" hidden="1" customHeight="1" outlineLevel="1" x14ac:dyDescent="0.3">
      <c r="A11" s="119" t="s">
        <v>175</v>
      </c>
      <c r="B11" s="122">
        <v>67.478999999999999</v>
      </c>
      <c r="C11" s="113">
        <v>92.742000000000004</v>
      </c>
      <c r="D11" s="113">
        <v>87.102000000000004</v>
      </c>
      <c r="E11" s="134">
        <v>1.2908015827146224</v>
      </c>
      <c r="F11" s="135">
        <v>8</v>
      </c>
      <c r="G11" s="113">
        <v>10</v>
      </c>
      <c r="H11" s="113">
        <v>12</v>
      </c>
      <c r="I11" s="136">
        <v>1.5</v>
      </c>
      <c r="J11" s="123"/>
      <c r="K11" s="123"/>
      <c r="L11" s="5">
        <f t="shared" si="0"/>
        <v>19.623000000000005</v>
      </c>
      <c r="M11" s="6">
        <f t="shared" si="1"/>
        <v>4</v>
      </c>
    </row>
    <row r="12" spans="1:13" ht="14.4" hidden="1" customHeight="1" outlineLevel="1" thickBot="1" x14ac:dyDescent="0.35">
      <c r="A12" s="244" t="s">
        <v>213</v>
      </c>
      <c r="B12" s="245">
        <v>1.825</v>
      </c>
      <c r="C12" s="246">
        <v>0</v>
      </c>
      <c r="D12" s="246">
        <v>0</v>
      </c>
      <c r="E12" s="247"/>
      <c r="F12" s="248">
        <v>1</v>
      </c>
      <c r="G12" s="246">
        <v>0</v>
      </c>
      <c r="H12" s="246">
        <v>0</v>
      </c>
      <c r="I12" s="249"/>
      <c r="J12" s="123"/>
      <c r="K12" s="123"/>
      <c r="L12" s="250">
        <f>D12-B12</f>
        <v>-1.825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440.42199999999997</v>
      </c>
      <c r="C13" s="116">
        <f>SUM(C5:C12)</f>
        <v>495.62200000000001</v>
      </c>
      <c r="D13" s="116">
        <f>SUM(D5:D12)</f>
        <v>396.85500000000002</v>
      </c>
      <c r="E13" s="137">
        <f>IF(OR(D13=0,B13=0),0,D13/B13)</f>
        <v>0.90107896517431019</v>
      </c>
      <c r="F13" s="138">
        <f>SUM(F5:F12)</f>
        <v>133</v>
      </c>
      <c r="G13" s="116">
        <f>SUM(G5:G12)</f>
        <v>141</v>
      </c>
      <c r="H13" s="116">
        <f>SUM(H5:H12)</f>
        <v>130</v>
      </c>
      <c r="I13" s="139">
        <f>IF(OR(H13=0,F13=0),0,H13/F13)</f>
        <v>0.97744360902255634</v>
      </c>
      <c r="J13" s="123"/>
      <c r="K13" s="123"/>
      <c r="L13" s="129">
        <f>D13-B13</f>
        <v>-43.56699999999995</v>
      </c>
      <c r="M13" s="140">
        <f t="shared" si="1"/>
        <v>-3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218.107</v>
      </c>
      <c r="C18" s="114">
        <v>183.87200000000001</v>
      </c>
      <c r="D18" s="114">
        <v>129.392</v>
      </c>
      <c r="E18" s="131">
        <v>0.59325010201414896</v>
      </c>
      <c r="F18" s="121">
        <v>62</v>
      </c>
      <c r="G18" s="114">
        <v>57</v>
      </c>
      <c r="H18" s="114">
        <v>52</v>
      </c>
      <c r="I18" s="133">
        <v>0.83870967741935487</v>
      </c>
      <c r="J18" s="575">
        <f>0.97*0.976</f>
        <v>0.94672000000000001</v>
      </c>
      <c r="K18" s="576"/>
      <c r="L18" s="147">
        <f>D18-B18</f>
        <v>-88.715000000000003</v>
      </c>
      <c r="M18" s="148">
        <f>H18-F18</f>
        <v>-10</v>
      </c>
    </row>
    <row r="19" spans="1:13" ht="14.4" hidden="1" customHeight="1" outlineLevel="1" x14ac:dyDescent="0.3">
      <c r="A19" s="119" t="s">
        <v>170</v>
      </c>
      <c r="B19" s="122">
        <v>11.411</v>
      </c>
      <c r="C19" s="113">
        <v>18.14</v>
      </c>
      <c r="D19" s="113">
        <v>22.835000000000001</v>
      </c>
      <c r="E19" s="134">
        <v>2.001139251599334</v>
      </c>
      <c r="F19" s="122">
        <v>9</v>
      </c>
      <c r="G19" s="113">
        <v>10</v>
      </c>
      <c r="H19" s="113">
        <v>9</v>
      </c>
      <c r="I19" s="136">
        <v>1</v>
      </c>
      <c r="J19" s="575">
        <f>0.97*1.096</f>
        <v>1.0631200000000001</v>
      </c>
      <c r="K19" s="576"/>
      <c r="L19" s="149">
        <f t="shared" ref="L19:L26" si="2">D19-B19</f>
        <v>11.424000000000001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171</v>
      </c>
      <c r="B20" s="122">
        <v>91.546999999999997</v>
      </c>
      <c r="C20" s="113">
        <v>111.04300000000001</v>
      </c>
      <c r="D20" s="113">
        <v>114.545</v>
      </c>
      <c r="E20" s="134">
        <v>1.2512152227817406</v>
      </c>
      <c r="F20" s="122">
        <v>30</v>
      </c>
      <c r="G20" s="113">
        <v>44</v>
      </c>
      <c r="H20" s="113">
        <v>37</v>
      </c>
      <c r="I20" s="136">
        <v>1.2333333333333334</v>
      </c>
      <c r="J20" s="575">
        <f>0.97*1.047</f>
        <v>1.01559</v>
      </c>
      <c r="K20" s="576"/>
      <c r="L20" s="149">
        <f t="shared" si="2"/>
        <v>22.998000000000005</v>
      </c>
      <c r="M20" s="150">
        <f t="shared" si="3"/>
        <v>7</v>
      </c>
    </row>
    <row r="21" spans="1:13" ht="14.4" hidden="1" customHeight="1" outlineLevel="1" x14ac:dyDescent="0.3">
      <c r="A21" s="119" t="s">
        <v>172</v>
      </c>
      <c r="B21" s="122">
        <v>18.524000000000001</v>
      </c>
      <c r="C21" s="113">
        <v>22.172999999999998</v>
      </c>
      <c r="D21" s="113">
        <v>24.18</v>
      </c>
      <c r="E21" s="134">
        <v>1.3053336212481106</v>
      </c>
      <c r="F21" s="122">
        <v>11</v>
      </c>
      <c r="G21" s="113">
        <v>6</v>
      </c>
      <c r="H21" s="113">
        <v>7</v>
      </c>
      <c r="I21" s="136">
        <v>0.63636363636363635</v>
      </c>
      <c r="J21" s="575">
        <f>0.97*1.091</f>
        <v>1.05827</v>
      </c>
      <c r="K21" s="576"/>
      <c r="L21" s="149">
        <f t="shared" si="2"/>
        <v>5.6559999999999988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568</v>
      </c>
      <c r="F22" s="122">
        <v>0</v>
      </c>
      <c r="G22" s="113">
        <v>0</v>
      </c>
      <c r="H22" s="113">
        <v>0</v>
      </c>
      <c r="I22" s="136" t="s">
        <v>568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31.529</v>
      </c>
      <c r="C23" s="113">
        <v>67.652000000000001</v>
      </c>
      <c r="D23" s="113">
        <v>18.800999999999998</v>
      </c>
      <c r="E23" s="134">
        <v>0.5963081607409052</v>
      </c>
      <c r="F23" s="122">
        <v>12</v>
      </c>
      <c r="G23" s="113">
        <v>14</v>
      </c>
      <c r="H23" s="113">
        <v>13</v>
      </c>
      <c r="I23" s="136">
        <v>1.0833333333333333</v>
      </c>
      <c r="J23" s="575">
        <f>0.97*1.096</f>
        <v>1.0631200000000001</v>
      </c>
      <c r="K23" s="576"/>
      <c r="L23" s="149">
        <f t="shared" si="2"/>
        <v>-12.728000000000002</v>
      </c>
      <c r="M23" s="150">
        <f t="shared" si="3"/>
        <v>1</v>
      </c>
    </row>
    <row r="24" spans="1:13" ht="14.4" hidden="1" customHeight="1" outlineLevel="1" x14ac:dyDescent="0.3">
      <c r="A24" s="119" t="s">
        <v>175</v>
      </c>
      <c r="B24" s="122">
        <v>67.478999999999999</v>
      </c>
      <c r="C24" s="113">
        <v>92.742000000000004</v>
      </c>
      <c r="D24" s="113">
        <v>87.102000000000004</v>
      </c>
      <c r="E24" s="134">
        <v>1.2908015827146224</v>
      </c>
      <c r="F24" s="122">
        <v>8</v>
      </c>
      <c r="G24" s="113">
        <v>10</v>
      </c>
      <c r="H24" s="113">
        <v>12</v>
      </c>
      <c r="I24" s="136">
        <v>1.5</v>
      </c>
      <c r="J24" s="575">
        <f>0.97*0.989</f>
        <v>0.95933000000000002</v>
      </c>
      <c r="K24" s="576"/>
      <c r="L24" s="149">
        <f t="shared" si="2"/>
        <v>19.623000000000005</v>
      </c>
      <c r="M24" s="150">
        <f t="shared" si="3"/>
        <v>4</v>
      </c>
    </row>
    <row r="25" spans="1:13" ht="14.4" hidden="1" customHeight="1" outlineLevel="1" thickBot="1" x14ac:dyDescent="0.35">
      <c r="A25" s="244" t="s">
        <v>213</v>
      </c>
      <c r="B25" s="245">
        <v>1.825</v>
      </c>
      <c r="C25" s="246">
        <v>0</v>
      </c>
      <c r="D25" s="246">
        <v>0</v>
      </c>
      <c r="E25" s="247"/>
      <c r="F25" s="245">
        <v>1</v>
      </c>
      <c r="G25" s="246">
        <v>0</v>
      </c>
      <c r="H25" s="246">
        <v>0</v>
      </c>
      <c r="I25" s="249"/>
      <c r="J25" s="365"/>
      <c r="K25" s="366"/>
      <c r="L25" s="252">
        <f>D25-B25</f>
        <v>-1.825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440.42199999999997</v>
      </c>
      <c r="C26" s="153">
        <f>SUM(C18:C25)</f>
        <v>495.62200000000001</v>
      </c>
      <c r="D26" s="153">
        <f>SUM(D18:D25)</f>
        <v>396.85500000000002</v>
      </c>
      <c r="E26" s="154">
        <f>IF(OR(D26=0,B26=0),0,D26/B26)</f>
        <v>0.90107896517431019</v>
      </c>
      <c r="F26" s="152">
        <f>SUM(F18:F25)</f>
        <v>133</v>
      </c>
      <c r="G26" s="153">
        <f>SUM(G18:G25)</f>
        <v>141</v>
      </c>
      <c r="H26" s="153">
        <f>SUM(H18:H25)</f>
        <v>130</v>
      </c>
      <c r="I26" s="155">
        <f>IF(OR(H26=0,F26=0),0,H26/F26)</f>
        <v>0.97744360902255634</v>
      </c>
      <c r="J26" s="123"/>
      <c r="K26" s="123"/>
      <c r="L26" s="145">
        <f t="shared" si="2"/>
        <v>-43.56699999999995</v>
      </c>
      <c r="M26" s="156">
        <f t="shared" si="3"/>
        <v>-3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568</v>
      </c>
      <c r="F31" s="132">
        <v>0</v>
      </c>
      <c r="G31" s="114">
        <v>0</v>
      </c>
      <c r="H31" s="114">
        <v>0</v>
      </c>
      <c r="I31" s="133" t="s">
        <v>568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568</v>
      </c>
      <c r="F32" s="135">
        <v>0</v>
      </c>
      <c r="G32" s="113">
        <v>0</v>
      </c>
      <c r="H32" s="113">
        <v>0</v>
      </c>
      <c r="I32" s="136" t="s">
        <v>568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568</v>
      </c>
      <c r="F33" s="135">
        <v>0</v>
      </c>
      <c r="G33" s="113">
        <v>0</v>
      </c>
      <c r="H33" s="113">
        <v>0</v>
      </c>
      <c r="I33" s="136" t="s">
        <v>568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568</v>
      </c>
      <c r="F34" s="135">
        <v>0</v>
      </c>
      <c r="G34" s="113">
        <v>0</v>
      </c>
      <c r="H34" s="113">
        <v>0</v>
      </c>
      <c r="I34" s="136" t="s">
        <v>568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568</v>
      </c>
      <c r="F35" s="135">
        <v>0</v>
      </c>
      <c r="G35" s="113">
        <v>0</v>
      </c>
      <c r="H35" s="113">
        <v>0</v>
      </c>
      <c r="I35" s="136" t="s">
        <v>568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568</v>
      </c>
      <c r="F36" s="135">
        <v>0</v>
      </c>
      <c r="G36" s="113">
        <v>0</v>
      </c>
      <c r="H36" s="113">
        <v>0</v>
      </c>
      <c r="I36" s="136" t="s">
        <v>568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568</v>
      </c>
      <c r="F37" s="135">
        <v>0</v>
      </c>
      <c r="G37" s="113">
        <v>0</v>
      </c>
      <c r="H37" s="113">
        <v>0</v>
      </c>
      <c r="I37" s="136" t="s">
        <v>568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568</v>
      </c>
      <c r="F38" s="248">
        <v>0</v>
      </c>
      <c r="G38" s="246">
        <v>0</v>
      </c>
      <c r="H38" s="246">
        <v>0</v>
      </c>
      <c r="I38" s="249" t="s">
        <v>568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395.89</v>
      </c>
      <c r="C33" s="203">
        <v>611</v>
      </c>
      <c r="D33" s="84">
        <f>IF(C33="","",C33-B33)</f>
        <v>215.11</v>
      </c>
      <c r="E33" s="85">
        <f>IF(C33="","",C33/B33)</f>
        <v>1.5433580034858168</v>
      </c>
      <c r="F33" s="86">
        <v>308.95999999999998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1157.05</v>
      </c>
      <c r="C34" s="204">
        <v>1538</v>
      </c>
      <c r="D34" s="87">
        <f t="shared" ref="D34:D45" si="0">IF(C34="","",C34-B34)</f>
        <v>380.95000000000005</v>
      </c>
      <c r="E34" s="88">
        <f t="shared" ref="E34:E45" si="1">IF(C34="","",C34/B34)</f>
        <v>1.3292424700747592</v>
      </c>
      <c r="F34" s="89">
        <v>565.98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5800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0" t="s">
        <v>5738</v>
      </c>
      <c r="B5" s="851">
        <v>6</v>
      </c>
      <c r="C5" s="852">
        <v>161.63</v>
      </c>
      <c r="D5" s="853">
        <v>38.5</v>
      </c>
      <c r="E5" s="854">
        <v>3</v>
      </c>
      <c r="F5" s="855">
        <v>73.31</v>
      </c>
      <c r="G5" s="856">
        <v>35.299999999999997</v>
      </c>
      <c r="H5" s="857">
        <v>2</v>
      </c>
      <c r="I5" s="855">
        <v>54.35</v>
      </c>
      <c r="J5" s="858">
        <v>39</v>
      </c>
      <c r="K5" s="859">
        <v>27.6</v>
      </c>
      <c r="L5" s="857">
        <v>13</v>
      </c>
      <c r="M5" s="857">
        <v>116</v>
      </c>
      <c r="N5" s="860">
        <v>38.65</v>
      </c>
      <c r="O5" s="857" t="s">
        <v>5739</v>
      </c>
      <c r="P5" s="861" t="s">
        <v>5740</v>
      </c>
      <c r="Q5" s="862">
        <f>H5-B5</f>
        <v>-4</v>
      </c>
      <c r="R5" s="862">
        <f>I5-C5</f>
        <v>-107.28</v>
      </c>
      <c r="S5" s="863">
        <f>IF(H5=0,"",H5*N5)</f>
        <v>77.3</v>
      </c>
      <c r="T5" s="863">
        <f>IF(H5=0,"",H5*J5)</f>
        <v>78</v>
      </c>
      <c r="U5" s="863">
        <f>IF(H5=0,"",T5-S5)</f>
        <v>0.70000000000000284</v>
      </c>
      <c r="V5" s="864">
        <f>IF(H5=0,"",T5/S5)</f>
        <v>1.0090556274256146</v>
      </c>
      <c r="W5" s="865">
        <v>0.7</v>
      </c>
    </row>
    <row r="6" spans="1:23" ht="14.4" customHeight="1" x14ac:dyDescent="0.3">
      <c r="A6" s="881" t="s">
        <v>5741</v>
      </c>
      <c r="B6" s="811">
        <v>1</v>
      </c>
      <c r="C6" s="812">
        <v>5.82</v>
      </c>
      <c r="D6" s="813">
        <v>18</v>
      </c>
      <c r="E6" s="830"/>
      <c r="F6" s="814"/>
      <c r="G6" s="815"/>
      <c r="H6" s="816">
        <v>1</v>
      </c>
      <c r="I6" s="814">
        <v>5.82</v>
      </c>
      <c r="J6" s="817">
        <v>22</v>
      </c>
      <c r="K6" s="818">
        <v>5.82</v>
      </c>
      <c r="L6" s="816">
        <v>5</v>
      </c>
      <c r="M6" s="816">
        <v>47</v>
      </c>
      <c r="N6" s="819">
        <v>15.52</v>
      </c>
      <c r="O6" s="816" t="s">
        <v>5739</v>
      </c>
      <c r="P6" s="831" t="s">
        <v>5742</v>
      </c>
      <c r="Q6" s="820">
        <f t="shared" ref="Q6:R35" si="0">H6-B6</f>
        <v>0</v>
      </c>
      <c r="R6" s="820">
        <f t="shared" si="0"/>
        <v>0</v>
      </c>
      <c r="S6" s="832">
        <f t="shared" ref="S6:S35" si="1">IF(H6=0,"",H6*N6)</f>
        <v>15.52</v>
      </c>
      <c r="T6" s="832">
        <f t="shared" ref="T6:T35" si="2">IF(H6=0,"",H6*J6)</f>
        <v>22</v>
      </c>
      <c r="U6" s="832">
        <f t="shared" ref="U6:U35" si="3">IF(H6=0,"",T6-S6)</f>
        <v>6.48</v>
      </c>
      <c r="V6" s="833">
        <f t="shared" ref="V6:V35" si="4">IF(H6=0,"",T6/S6)</f>
        <v>1.4175257731958764</v>
      </c>
      <c r="W6" s="821">
        <v>6.48</v>
      </c>
    </row>
    <row r="7" spans="1:23" ht="14.4" customHeight="1" x14ac:dyDescent="0.3">
      <c r="A7" s="882" t="s">
        <v>5743</v>
      </c>
      <c r="B7" s="866">
        <v>6</v>
      </c>
      <c r="C7" s="867">
        <v>42.46</v>
      </c>
      <c r="D7" s="822">
        <v>20.8</v>
      </c>
      <c r="E7" s="868">
        <v>3</v>
      </c>
      <c r="F7" s="869">
        <v>21.6</v>
      </c>
      <c r="G7" s="823">
        <v>22.3</v>
      </c>
      <c r="H7" s="870">
        <v>5</v>
      </c>
      <c r="I7" s="869">
        <v>37.950000000000003</v>
      </c>
      <c r="J7" s="824">
        <v>24.6</v>
      </c>
      <c r="K7" s="871">
        <v>7.2</v>
      </c>
      <c r="L7" s="870">
        <v>7</v>
      </c>
      <c r="M7" s="870">
        <v>61</v>
      </c>
      <c r="N7" s="872">
        <v>20.32</v>
      </c>
      <c r="O7" s="870" t="s">
        <v>5739</v>
      </c>
      <c r="P7" s="873" t="s">
        <v>5744</v>
      </c>
      <c r="Q7" s="874">
        <f t="shared" si="0"/>
        <v>-1</v>
      </c>
      <c r="R7" s="874">
        <f t="shared" si="0"/>
        <v>-4.509999999999998</v>
      </c>
      <c r="S7" s="875">
        <f t="shared" si="1"/>
        <v>101.6</v>
      </c>
      <c r="T7" s="875">
        <f t="shared" si="2"/>
        <v>123</v>
      </c>
      <c r="U7" s="875">
        <f t="shared" si="3"/>
        <v>21.400000000000006</v>
      </c>
      <c r="V7" s="876">
        <f t="shared" si="4"/>
        <v>1.2106299212598426</v>
      </c>
      <c r="W7" s="825">
        <v>24.72</v>
      </c>
    </row>
    <row r="8" spans="1:23" ht="14.4" customHeight="1" x14ac:dyDescent="0.3">
      <c r="A8" s="881" t="s">
        <v>5745</v>
      </c>
      <c r="B8" s="832">
        <v>3</v>
      </c>
      <c r="C8" s="834">
        <v>16.760000000000002</v>
      </c>
      <c r="D8" s="835">
        <v>16</v>
      </c>
      <c r="E8" s="826">
        <v>4</v>
      </c>
      <c r="F8" s="827">
        <v>24.76</v>
      </c>
      <c r="G8" s="828">
        <v>17.5</v>
      </c>
      <c r="H8" s="816">
        <v>3</v>
      </c>
      <c r="I8" s="814">
        <v>17.72</v>
      </c>
      <c r="J8" s="817">
        <v>12.3</v>
      </c>
      <c r="K8" s="818">
        <v>4.4000000000000004</v>
      </c>
      <c r="L8" s="816">
        <v>3</v>
      </c>
      <c r="M8" s="816">
        <v>25</v>
      </c>
      <c r="N8" s="819">
        <v>8.3699999999999992</v>
      </c>
      <c r="O8" s="816" t="s">
        <v>5739</v>
      </c>
      <c r="P8" s="831" t="s">
        <v>5746</v>
      </c>
      <c r="Q8" s="820">
        <f t="shared" si="0"/>
        <v>0</v>
      </c>
      <c r="R8" s="820">
        <f t="shared" si="0"/>
        <v>0.9599999999999973</v>
      </c>
      <c r="S8" s="832">
        <f t="shared" si="1"/>
        <v>25.11</v>
      </c>
      <c r="T8" s="832">
        <f t="shared" si="2"/>
        <v>36.900000000000006</v>
      </c>
      <c r="U8" s="832">
        <f t="shared" si="3"/>
        <v>11.790000000000006</v>
      </c>
      <c r="V8" s="833">
        <f t="shared" si="4"/>
        <v>1.4695340501792118</v>
      </c>
      <c r="W8" s="821">
        <v>18.63</v>
      </c>
    </row>
    <row r="9" spans="1:23" ht="14.4" customHeight="1" x14ac:dyDescent="0.3">
      <c r="A9" s="881" t="s">
        <v>5747</v>
      </c>
      <c r="B9" s="832"/>
      <c r="C9" s="834"/>
      <c r="D9" s="835"/>
      <c r="E9" s="830"/>
      <c r="F9" s="814"/>
      <c r="G9" s="815"/>
      <c r="H9" s="826">
        <v>1</v>
      </c>
      <c r="I9" s="827">
        <v>1.39</v>
      </c>
      <c r="J9" s="817">
        <v>14</v>
      </c>
      <c r="K9" s="818">
        <v>1.39</v>
      </c>
      <c r="L9" s="816">
        <v>3</v>
      </c>
      <c r="M9" s="816">
        <v>27</v>
      </c>
      <c r="N9" s="819">
        <v>9.09</v>
      </c>
      <c r="O9" s="816" t="s">
        <v>5739</v>
      </c>
      <c r="P9" s="831" t="s">
        <v>5748</v>
      </c>
      <c r="Q9" s="820">
        <f t="shared" si="0"/>
        <v>1</v>
      </c>
      <c r="R9" s="820">
        <f t="shared" si="0"/>
        <v>1.39</v>
      </c>
      <c r="S9" s="832">
        <f t="shared" si="1"/>
        <v>9.09</v>
      </c>
      <c r="T9" s="832">
        <f t="shared" si="2"/>
        <v>14</v>
      </c>
      <c r="U9" s="832">
        <f t="shared" si="3"/>
        <v>4.91</v>
      </c>
      <c r="V9" s="833">
        <f t="shared" si="4"/>
        <v>1.5401540154015403</v>
      </c>
      <c r="W9" s="821">
        <v>4.91</v>
      </c>
    </row>
    <row r="10" spans="1:23" ht="14.4" customHeight="1" x14ac:dyDescent="0.3">
      <c r="A10" s="881" t="s">
        <v>5749</v>
      </c>
      <c r="B10" s="832"/>
      <c r="C10" s="834"/>
      <c r="D10" s="835"/>
      <c r="E10" s="830"/>
      <c r="F10" s="814"/>
      <c r="G10" s="815"/>
      <c r="H10" s="826">
        <v>1</v>
      </c>
      <c r="I10" s="827">
        <v>2.09</v>
      </c>
      <c r="J10" s="817">
        <v>6</v>
      </c>
      <c r="K10" s="818">
        <v>0.56999999999999995</v>
      </c>
      <c r="L10" s="816">
        <v>2</v>
      </c>
      <c r="M10" s="816">
        <v>18</v>
      </c>
      <c r="N10" s="819">
        <v>5.9</v>
      </c>
      <c r="O10" s="816" t="s">
        <v>5739</v>
      </c>
      <c r="P10" s="831" t="s">
        <v>5750</v>
      </c>
      <c r="Q10" s="820">
        <f t="shared" si="0"/>
        <v>1</v>
      </c>
      <c r="R10" s="820">
        <f t="shared" si="0"/>
        <v>2.09</v>
      </c>
      <c r="S10" s="832">
        <f t="shared" si="1"/>
        <v>5.9</v>
      </c>
      <c r="T10" s="832">
        <f t="shared" si="2"/>
        <v>6</v>
      </c>
      <c r="U10" s="832">
        <f t="shared" si="3"/>
        <v>9.9999999999999645E-2</v>
      </c>
      <c r="V10" s="833">
        <f t="shared" si="4"/>
        <v>1.0169491525423728</v>
      </c>
      <c r="W10" s="821">
        <v>0.1</v>
      </c>
    </row>
    <row r="11" spans="1:23" ht="14.4" customHeight="1" x14ac:dyDescent="0.3">
      <c r="A11" s="882" t="s">
        <v>5751</v>
      </c>
      <c r="B11" s="875"/>
      <c r="C11" s="877"/>
      <c r="D11" s="836"/>
      <c r="E11" s="868"/>
      <c r="F11" s="869"/>
      <c r="G11" s="823"/>
      <c r="H11" s="878">
        <v>1</v>
      </c>
      <c r="I11" s="879">
        <v>0.72</v>
      </c>
      <c r="J11" s="829">
        <v>6</v>
      </c>
      <c r="K11" s="871">
        <v>0.72</v>
      </c>
      <c r="L11" s="870">
        <v>3</v>
      </c>
      <c r="M11" s="870">
        <v>24</v>
      </c>
      <c r="N11" s="872">
        <v>7.89</v>
      </c>
      <c r="O11" s="870" t="s">
        <v>5739</v>
      </c>
      <c r="P11" s="873" t="s">
        <v>5752</v>
      </c>
      <c r="Q11" s="874">
        <f t="shared" si="0"/>
        <v>1</v>
      </c>
      <c r="R11" s="874">
        <f t="shared" si="0"/>
        <v>0.72</v>
      </c>
      <c r="S11" s="875">
        <f t="shared" si="1"/>
        <v>7.89</v>
      </c>
      <c r="T11" s="875">
        <f t="shared" si="2"/>
        <v>6</v>
      </c>
      <c r="U11" s="875">
        <f t="shared" si="3"/>
        <v>-1.8899999999999997</v>
      </c>
      <c r="V11" s="876">
        <f t="shared" si="4"/>
        <v>0.76045627376425862</v>
      </c>
      <c r="W11" s="825"/>
    </row>
    <row r="12" spans="1:23" ht="14.4" customHeight="1" x14ac:dyDescent="0.3">
      <c r="A12" s="881" t="s">
        <v>5753</v>
      </c>
      <c r="B12" s="832">
        <v>2</v>
      </c>
      <c r="C12" s="834">
        <v>1.1299999999999999</v>
      </c>
      <c r="D12" s="835">
        <v>3.5</v>
      </c>
      <c r="E12" s="830">
        <v>2</v>
      </c>
      <c r="F12" s="814">
        <v>1.23</v>
      </c>
      <c r="G12" s="815">
        <v>6</v>
      </c>
      <c r="H12" s="826">
        <v>2</v>
      </c>
      <c r="I12" s="827">
        <v>1.1299999999999999</v>
      </c>
      <c r="J12" s="828">
        <v>4</v>
      </c>
      <c r="K12" s="818">
        <v>0.56000000000000005</v>
      </c>
      <c r="L12" s="816">
        <v>2</v>
      </c>
      <c r="M12" s="816">
        <v>15</v>
      </c>
      <c r="N12" s="819">
        <v>5.07</v>
      </c>
      <c r="O12" s="816" t="s">
        <v>5739</v>
      </c>
      <c r="P12" s="831" t="s">
        <v>5754</v>
      </c>
      <c r="Q12" s="820">
        <f t="shared" si="0"/>
        <v>0</v>
      </c>
      <c r="R12" s="820">
        <f t="shared" si="0"/>
        <v>0</v>
      </c>
      <c r="S12" s="832">
        <f t="shared" si="1"/>
        <v>10.14</v>
      </c>
      <c r="T12" s="832">
        <f t="shared" si="2"/>
        <v>8</v>
      </c>
      <c r="U12" s="832">
        <f t="shared" si="3"/>
        <v>-2.1400000000000006</v>
      </c>
      <c r="V12" s="833">
        <f t="shared" si="4"/>
        <v>0.78895463510848118</v>
      </c>
      <c r="W12" s="821"/>
    </row>
    <row r="13" spans="1:23" ht="14.4" customHeight="1" x14ac:dyDescent="0.3">
      <c r="A13" s="882" t="s">
        <v>5755</v>
      </c>
      <c r="B13" s="875">
        <v>1</v>
      </c>
      <c r="C13" s="877">
        <v>1.01</v>
      </c>
      <c r="D13" s="836">
        <v>20</v>
      </c>
      <c r="E13" s="868"/>
      <c r="F13" s="869"/>
      <c r="G13" s="823"/>
      <c r="H13" s="878">
        <v>1</v>
      </c>
      <c r="I13" s="879">
        <v>1.45</v>
      </c>
      <c r="J13" s="829">
        <v>6</v>
      </c>
      <c r="K13" s="871">
        <v>0.72</v>
      </c>
      <c r="L13" s="870">
        <v>2</v>
      </c>
      <c r="M13" s="870">
        <v>21</v>
      </c>
      <c r="N13" s="872">
        <v>6.98</v>
      </c>
      <c r="O13" s="870" t="s">
        <v>5739</v>
      </c>
      <c r="P13" s="873" t="s">
        <v>5756</v>
      </c>
      <c r="Q13" s="874">
        <f t="shared" si="0"/>
        <v>0</v>
      </c>
      <c r="R13" s="874">
        <f t="shared" si="0"/>
        <v>0.43999999999999995</v>
      </c>
      <c r="S13" s="875">
        <f t="shared" si="1"/>
        <v>6.98</v>
      </c>
      <c r="T13" s="875">
        <f t="shared" si="2"/>
        <v>6</v>
      </c>
      <c r="U13" s="875">
        <f t="shared" si="3"/>
        <v>-0.98000000000000043</v>
      </c>
      <c r="V13" s="876">
        <f t="shared" si="4"/>
        <v>0.85959885386819479</v>
      </c>
      <c r="W13" s="825"/>
    </row>
    <row r="14" spans="1:23" ht="14.4" customHeight="1" x14ac:dyDescent="0.3">
      <c r="A14" s="882" t="s">
        <v>5757</v>
      </c>
      <c r="B14" s="875">
        <v>1</v>
      </c>
      <c r="C14" s="877">
        <v>10.47</v>
      </c>
      <c r="D14" s="836">
        <v>34</v>
      </c>
      <c r="E14" s="868">
        <v>2</v>
      </c>
      <c r="F14" s="869">
        <v>9.65</v>
      </c>
      <c r="G14" s="823">
        <v>22</v>
      </c>
      <c r="H14" s="878">
        <v>4</v>
      </c>
      <c r="I14" s="879">
        <v>35.72</v>
      </c>
      <c r="J14" s="824">
        <v>22.3</v>
      </c>
      <c r="K14" s="871">
        <v>1.04</v>
      </c>
      <c r="L14" s="870">
        <v>3</v>
      </c>
      <c r="M14" s="870">
        <v>27</v>
      </c>
      <c r="N14" s="872">
        <v>9.01</v>
      </c>
      <c r="O14" s="870" t="s">
        <v>5739</v>
      </c>
      <c r="P14" s="873" t="s">
        <v>5758</v>
      </c>
      <c r="Q14" s="874">
        <f t="shared" si="0"/>
        <v>3</v>
      </c>
      <c r="R14" s="874">
        <f t="shared" si="0"/>
        <v>25.25</v>
      </c>
      <c r="S14" s="875">
        <f t="shared" si="1"/>
        <v>36.04</v>
      </c>
      <c r="T14" s="875">
        <f t="shared" si="2"/>
        <v>89.2</v>
      </c>
      <c r="U14" s="875">
        <f t="shared" si="3"/>
        <v>53.160000000000004</v>
      </c>
      <c r="V14" s="876">
        <f t="shared" si="4"/>
        <v>2.4750277469478359</v>
      </c>
      <c r="W14" s="825">
        <v>58.97</v>
      </c>
    </row>
    <row r="15" spans="1:23" ht="14.4" customHeight="1" x14ac:dyDescent="0.3">
      <c r="A15" s="881" t="s">
        <v>5759</v>
      </c>
      <c r="B15" s="832"/>
      <c r="C15" s="834"/>
      <c r="D15" s="835"/>
      <c r="E15" s="830"/>
      <c r="F15" s="814"/>
      <c r="G15" s="815"/>
      <c r="H15" s="826">
        <v>1</v>
      </c>
      <c r="I15" s="827">
        <v>0.93</v>
      </c>
      <c r="J15" s="817">
        <v>8</v>
      </c>
      <c r="K15" s="818">
        <v>0.67</v>
      </c>
      <c r="L15" s="816">
        <v>2</v>
      </c>
      <c r="M15" s="816">
        <v>18</v>
      </c>
      <c r="N15" s="819">
        <v>5.94</v>
      </c>
      <c r="O15" s="816" t="s">
        <v>5739</v>
      </c>
      <c r="P15" s="831" t="s">
        <v>5760</v>
      </c>
      <c r="Q15" s="820">
        <f t="shared" si="0"/>
        <v>1</v>
      </c>
      <c r="R15" s="820">
        <f t="shared" si="0"/>
        <v>0.93</v>
      </c>
      <c r="S15" s="832">
        <f t="shared" si="1"/>
        <v>5.94</v>
      </c>
      <c r="T15" s="832">
        <f t="shared" si="2"/>
        <v>8</v>
      </c>
      <c r="U15" s="832">
        <f t="shared" si="3"/>
        <v>2.0599999999999996</v>
      </c>
      <c r="V15" s="833">
        <f t="shared" si="4"/>
        <v>1.3468013468013467</v>
      </c>
      <c r="W15" s="821">
        <v>2.06</v>
      </c>
    </row>
    <row r="16" spans="1:23" ht="14.4" customHeight="1" x14ac:dyDescent="0.3">
      <c r="A16" s="881" t="s">
        <v>1055</v>
      </c>
      <c r="B16" s="832"/>
      <c r="C16" s="834"/>
      <c r="D16" s="835"/>
      <c r="E16" s="830"/>
      <c r="F16" s="814"/>
      <c r="G16" s="815"/>
      <c r="H16" s="826">
        <v>1</v>
      </c>
      <c r="I16" s="827">
        <v>1.79</v>
      </c>
      <c r="J16" s="817">
        <v>10</v>
      </c>
      <c r="K16" s="818">
        <v>1.79</v>
      </c>
      <c r="L16" s="816">
        <v>3</v>
      </c>
      <c r="M16" s="816">
        <v>24</v>
      </c>
      <c r="N16" s="819">
        <v>8.09</v>
      </c>
      <c r="O16" s="816" t="s">
        <v>5739</v>
      </c>
      <c r="P16" s="831" t="s">
        <v>5761</v>
      </c>
      <c r="Q16" s="820">
        <f t="shared" si="0"/>
        <v>1</v>
      </c>
      <c r="R16" s="820">
        <f t="shared" si="0"/>
        <v>1.79</v>
      </c>
      <c r="S16" s="832">
        <f t="shared" si="1"/>
        <v>8.09</v>
      </c>
      <c r="T16" s="832">
        <f t="shared" si="2"/>
        <v>10</v>
      </c>
      <c r="U16" s="832">
        <f t="shared" si="3"/>
        <v>1.9100000000000001</v>
      </c>
      <c r="V16" s="833">
        <f t="shared" si="4"/>
        <v>1.2360939431396787</v>
      </c>
      <c r="W16" s="821">
        <v>1.91</v>
      </c>
    </row>
    <row r="17" spans="1:23" ht="14.4" customHeight="1" x14ac:dyDescent="0.3">
      <c r="A17" s="881" t="s">
        <v>5762</v>
      </c>
      <c r="B17" s="832"/>
      <c r="C17" s="834"/>
      <c r="D17" s="835"/>
      <c r="E17" s="830">
        <v>1</v>
      </c>
      <c r="F17" s="814">
        <v>5.03</v>
      </c>
      <c r="G17" s="815">
        <v>19</v>
      </c>
      <c r="H17" s="826">
        <v>1</v>
      </c>
      <c r="I17" s="827">
        <v>4.82</v>
      </c>
      <c r="J17" s="817">
        <v>23</v>
      </c>
      <c r="K17" s="818">
        <v>4.82</v>
      </c>
      <c r="L17" s="816">
        <v>6</v>
      </c>
      <c r="M17" s="816">
        <v>56</v>
      </c>
      <c r="N17" s="819">
        <v>18.62</v>
      </c>
      <c r="O17" s="816" t="s">
        <v>5739</v>
      </c>
      <c r="P17" s="831" t="s">
        <v>5763</v>
      </c>
      <c r="Q17" s="820">
        <f t="shared" si="0"/>
        <v>1</v>
      </c>
      <c r="R17" s="820">
        <f t="shared" si="0"/>
        <v>4.82</v>
      </c>
      <c r="S17" s="832">
        <f t="shared" si="1"/>
        <v>18.62</v>
      </c>
      <c r="T17" s="832">
        <f t="shared" si="2"/>
        <v>23</v>
      </c>
      <c r="U17" s="832">
        <f t="shared" si="3"/>
        <v>4.379999999999999</v>
      </c>
      <c r="V17" s="833">
        <f t="shared" si="4"/>
        <v>1.2352309344790546</v>
      </c>
      <c r="W17" s="821">
        <v>4.38</v>
      </c>
    </row>
    <row r="18" spans="1:23" ht="14.4" customHeight="1" x14ac:dyDescent="0.3">
      <c r="A18" s="881" t="s">
        <v>5764</v>
      </c>
      <c r="B18" s="811">
        <v>3</v>
      </c>
      <c r="C18" s="812">
        <v>4.18</v>
      </c>
      <c r="D18" s="813">
        <v>14.3</v>
      </c>
      <c r="E18" s="830">
        <v>1</v>
      </c>
      <c r="F18" s="814">
        <v>1.03</v>
      </c>
      <c r="G18" s="815">
        <v>3</v>
      </c>
      <c r="H18" s="816"/>
      <c r="I18" s="814"/>
      <c r="J18" s="815"/>
      <c r="K18" s="818">
        <v>1.03</v>
      </c>
      <c r="L18" s="816">
        <v>2</v>
      </c>
      <c r="M18" s="816">
        <v>19</v>
      </c>
      <c r="N18" s="819">
        <v>6.44</v>
      </c>
      <c r="O18" s="816" t="s">
        <v>5739</v>
      </c>
      <c r="P18" s="831" t="s">
        <v>5765</v>
      </c>
      <c r="Q18" s="820">
        <f t="shared" si="0"/>
        <v>-3</v>
      </c>
      <c r="R18" s="820">
        <f t="shared" si="0"/>
        <v>-4.18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3" t="str">
        <f t="shared" si="4"/>
        <v/>
      </c>
      <c r="W18" s="821"/>
    </row>
    <row r="19" spans="1:23" ht="14.4" customHeight="1" x14ac:dyDescent="0.3">
      <c r="A19" s="881" t="s">
        <v>5766</v>
      </c>
      <c r="B19" s="832">
        <v>1</v>
      </c>
      <c r="C19" s="834">
        <v>1.22</v>
      </c>
      <c r="D19" s="835">
        <v>5</v>
      </c>
      <c r="E19" s="830">
        <v>1</v>
      </c>
      <c r="F19" s="814">
        <v>0.91</v>
      </c>
      <c r="G19" s="815">
        <v>3</v>
      </c>
      <c r="H19" s="826">
        <v>2</v>
      </c>
      <c r="I19" s="827">
        <v>1.82</v>
      </c>
      <c r="J19" s="828">
        <v>3</v>
      </c>
      <c r="K19" s="818">
        <v>0.91</v>
      </c>
      <c r="L19" s="816">
        <v>2</v>
      </c>
      <c r="M19" s="816">
        <v>14</v>
      </c>
      <c r="N19" s="819">
        <v>4.79</v>
      </c>
      <c r="O19" s="816" t="s">
        <v>5739</v>
      </c>
      <c r="P19" s="831" t="s">
        <v>5767</v>
      </c>
      <c r="Q19" s="820">
        <f t="shared" si="0"/>
        <v>1</v>
      </c>
      <c r="R19" s="820">
        <f t="shared" si="0"/>
        <v>0.60000000000000009</v>
      </c>
      <c r="S19" s="832">
        <f t="shared" si="1"/>
        <v>9.58</v>
      </c>
      <c r="T19" s="832">
        <f t="shared" si="2"/>
        <v>6</v>
      </c>
      <c r="U19" s="832">
        <f t="shared" si="3"/>
        <v>-3.58</v>
      </c>
      <c r="V19" s="833">
        <f t="shared" si="4"/>
        <v>0.62630480167014613</v>
      </c>
      <c r="W19" s="821"/>
    </row>
    <row r="20" spans="1:23" ht="14.4" customHeight="1" x14ac:dyDescent="0.3">
      <c r="A20" s="882" t="s">
        <v>5768</v>
      </c>
      <c r="B20" s="875"/>
      <c r="C20" s="877"/>
      <c r="D20" s="836"/>
      <c r="E20" s="868"/>
      <c r="F20" s="869"/>
      <c r="G20" s="823"/>
      <c r="H20" s="878">
        <v>1</v>
      </c>
      <c r="I20" s="879">
        <v>0.92</v>
      </c>
      <c r="J20" s="824">
        <v>7</v>
      </c>
      <c r="K20" s="871">
        <v>0.92</v>
      </c>
      <c r="L20" s="870">
        <v>2</v>
      </c>
      <c r="M20" s="870">
        <v>17</v>
      </c>
      <c r="N20" s="872">
        <v>5.7</v>
      </c>
      <c r="O20" s="870" t="s">
        <v>5739</v>
      </c>
      <c r="P20" s="873" t="s">
        <v>5769</v>
      </c>
      <c r="Q20" s="874">
        <f t="shared" si="0"/>
        <v>1</v>
      </c>
      <c r="R20" s="874">
        <f t="shared" si="0"/>
        <v>0.92</v>
      </c>
      <c r="S20" s="875">
        <f t="shared" si="1"/>
        <v>5.7</v>
      </c>
      <c r="T20" s="875">
        <f t="shared" si="2"/>
        <v>7</v>
      </c>
      <c r="U20" s="875">
        <f t="shared" si="3"/>
        <v>1.2999999999999998</v>
      </c>
      <c r="V20" s="876">
        <f t="shared" si="4"/>
        <v>1.2280701754385965</v>
      </c>
      <c r="W20" s="825">
        <v>1.3</v>
      </c>
    </row>
    <row r="21" spans="1:23" ht="14.4" customHeight="1" x14ac:dyDescent="0.3">
      <c r="A21" s="882" t="s">
        <v>5770</v>
      </c>
      <c r="B21" s="875">
        <v>7</v>
      </c>
      <c r="C21" s="877">
        <v>23.76</v>
      </c>
      <c r="D21" s="836">
        <v>11.4</v>
      </c>
      <c r="E21" s="868">
        <v>3</v>
      </c>
      <c r="F21" s="869">
        <v>8.84</v>
      </c>
      <c r="G21" s="823">
        <v>12.3</v>
      </c>
      <c r="H21" s="878">
        <v>5</v>
      </c>
      <c r="I21" s="879">
        <v>14.77</v>
      </c>
      <c r="J21" s="829">
        <v>9.1999999999999993</v>
      </c>
      <c r="K21" s="871">
        <v>3.09</v>
      </c>
      <c r="L21" s="870">
        <v>3</v>
      </c>
      <c r="M21" s="870">
        <v>30</v>
      </c>
      <c r="N21" s="872">
        <v>10.119999999999999</v>
      </c>
      <c r="O21" s="870" t="s">
        <v>5739</v>
      </c>
      <c r="P21" s="873" t="s">
        <v>5771</v>
      </c>
      <c r="Q21" s="874">
        <f t="shared" si="0"/>
        <v>-2</v>
      </c>
      <c r="R21" s="874">
        <f t="shared" si="0"/>
        <v>-8.990000000000002</v>
      </c>
      <c r="S21" s="875">
        <f t="shared" si="1"/>
        <v>50.599999999999994</v>
      </c>
      <c r="T21" s="875">
        <f t="shared" si="2"/>
        <v>46</v>
      </c>
      <c r="U21" s="875">
        <f t="shared" si="3"/>
        <v>-4.5999999999999943</v>
      </c>
      <c r="V21" s="876">
        <f t="shared" si="4"/>
        <v>0.90909090909090917</v>
      </c>
      <c r="W21" s="825">
        <v>7.64</v>
      </c>
    </row>
    <row r="22" spans="1:23" ht="14.4" customHeight="1" x14ac:dyDescent="0.3">
      <c r="A22" s="881" t="s">
        <v>5772</v>
      </c>
      <c r="B22" s="832">
        <v>7</v>
      </c>
      <c r="C22" s="834">
        <v>6.51</v>
      </c>
      <c r="D22" s="835">
        <v>7.7</v>
      </c>
      <c r="E22" s="826">
        <v>8</v>
      </c>
      <c r="F22" s="827">
        <v>6.26</v>
      </c>
      <c r="G22" s="828">
        <v>6.3</v>
      </c>
      <c r="H22" s="816">
        <v>7</v>
      </c>
      <c r="I22" s="814">
        <v>4.9000000000000004</v>
      </c>
      <c r="J22" s="815">
        <v>5.6</v>
      </c>
      <c r="K22" s="818">
        <v>0.66</v>
      </c>
      <c r="L22" s="816">
        <v>2</v>
      </c>
      <c r="M22" s="816">
        <v>18</v>
      </c>
      <c r="N22" s="819">
        <v>5.94</v>
      </c>
      <c r="O22" s="816" t="s">
        <v>5739</v>
      </c>
      <c r="P22" s="831" t="s">
        <v>5773</v>
      </c>
      <c r="Q22" s="820">
        <f t="shared" si="0"/>
        <v>0</v>
      </c>
      <c r="R22" s="820">
        <f t="shared" si="0"/>
        <v>-1.6099999999999994</v>
      </c>
      <c r="S22" s="832">
        <f t="shared" si="1"/>
        <v>41.580000000000005</v>
      </c>
      <c r="T22" s="832">
        <f t="shared" si="2"/>
        <v>39.199999999999996</v>
      </c>
      <c r="U22" s="832">
        <f t="shared" si="3"/>
        <v>-2.3800000000000097</v>
      </c>
      <c r="V22" s="833">
        <f t="shared" si="4"/>
        <v>0.94276094276094258</v>
      </c>
      <c r="W22" s="821">
        <v>7.18</v>
      </c>
    </row>
    <row r="23" spans="1:23" ht="14.4" customHeight="1" x14ac:dyDescent="0.3">
      <c r="A23" s="882" t="s">
        <v>5774</v>
      </c>
      <c r="B23" s="875">
        <v>1</v>
      </c>
      <c r="C23" s="877">
        <v>2.0499999999999998</v>
      </c>
      <c r="D23" s="836">
        <v>22</v>
      </c>
      <c r="E23" s="878">
        <v>3</v>
      </c>
      <c r="F23" s="879">
        <v>3.39</v>
      </c>
      <c r="G23" s="829">
        <v>5</v>
      </c>
      <c r="H23" s="870">
        <v>7</v>
      </c>
      <c r="I23" s="869">
        <v>8.3800000000000008</v>
      </c>
      <c r="J23" s="824">
        <v>13.6</v>
      </c>
      <c r="K23" s="871">
        <v>0.76</v>
      </c>
      <c r="L23" s="870">
        <v>2</v>
      </c>
      <c r="M23" s="870">
        <v>18</v>
      </c>
      <c r="N23" s="872">
        <v>6.08</v>
      </c>
      <c r="O23" s="870" t="s">
        <v>5739</v>
      </c>
      <c r="P23" s="873" t="s">
        <v>5775</v>
      </c>
      <c r="Q23" s="874">
        <f t="shared" si="0"/>
        <v>6</v>
      </c>
      <c r="R23" s="874">
        <f t="shared" si="0"/>
        <v>6.330000000000001</v>
      </c>
      <c r="S23" s="875">
        <f t="shared" si="1"/>
        <v>42.56</v>
      </c>
      <c r="T23" s="875">
        <f t="shared" si="2"/>
        <v>95.2</v>
      </c>
      <c r="U23" s="875">
        <f t="shared" si="3"/>
        <v>52.64</v>
      </c>
      <c r="V23" s="876">
        <f t="shared" si="4"/>
        <v>2.236842105263158</v>
      </c>
      <c r="W23" s="825">
        <v>63.76</v>
      </c>
    </row>
    <row r="24" spans="1:23" ht="14.4" customHeight="1" x14ac:dyDescent="0.3">
      <c r="A24" s="882" t="s">
        <v>5776</v>
      </c>
      <c r="B24" s="875">
        <v>11</v>
      </c>
      <c r="C24" s="877">
        <v>23.21</v>
      </c>
      <c r="D24" s="836">
        <v>11.4</v>
      </c>
      <c r="E24" s="878">
        <v>18</v>
      </c>
      <c r="F24" s="879">
        <v>46.34</v>
      </c>
      <c r="G24" s="829">
        <v>8.5</v>
      </c>
      <c r="H24" s="870">
        <v>13</v>
      </c>
      <c r="I24" s="869">
        <v>33.67</v>
      </c>
      <c r="J24" s="824">
        <v>12.8</v>
      </c>
      <c r="K24" s="871">
        <v>1.83</v>
      </c>
      <c r="L24" s="870">
        <v>3</v>
      </c>
      <c r="M24" s="870">
        <v>31</v>
      </c>
      <c r="N24" s="872">
        <v>10.23</v>
      </c>
      <c r="O24" s="870" t="s">
        <v>5739</v>
      </c>
      <c r="P24" s="873" t="s">
        <v>5777</v>
      </c>
      <c r="Q24" s="874">
        <f t="shared" si="0"/>
        <v>2</v>
      </c>
      <c r="R24" s="874">
        <f t="shared" si="0"/>
        <v>10.46</v>
      </c>
      <c r="S24" s="875">
        <f t="shared" si="1"/>
        <v>132.99</v>
      </c>
      <c r="T24" s="875">
        <f t="shared" si="2"/>
        <v>166.4</v>
      </c>
      <c r="U24" s="875">
        <f t="shared" si="3"/>
        <v>33.409999999999997</v>
      </c>
      <c r="V24" s="876">
        <f t="shared" si="4"/>
        <v>1.2512218963831867</v>
      </c>
      <c r="W24" s="825">
        <v>79.08</v>
      </c>
    </row>
    <row r="25" spans="1:23" ht="14.4" customHeight="1" x14ac:dyDescent="0.3">
      <c r="A25" s="881" t="s">
        <v>5778</v>
      </c>
      <c r="B25" s="811">
        <v>42</v>
      </c>
      <c r="C25" s="812">
        <v>21.74</v>
      </c>
      <c r="D25" s="813">
        <v>4</v>
      </c>
      <c r="E25" s="830">
        <v>40</v>
      </c>
      <c r="F25" s="814">
        <v>21.32</v>
      </c>
      <c r="G25" s="815">
        <v>4.8</v>
      </c>
      <c r="H25" s="816">
        <v>31</v>
      </c>
      <c r="I25" s="814">
        <v>16.8</v>
      </c>
      <c r="J25" s="817">
        <v>4</v>
      </c>
      <c r="K25" s="818">
        <v>0.49</v>
      </c>
      <c r="L25" s="816">
        <v>1</v>
      </c>
      <c r="M25" s="816">
        <v>11</v>
      </c>
      <c r="N25" s="819">
        <v>3.7</v>
      </c>
      <c r="O25" s="816" t="s">
        <v>5739</v>
      </c>
      <c r="P25" s="831" t="s">
        <v>5779</v>
      </c>
      <c r="Q25" s="820">
        <f t="shared" si="0"/>
        <v>-11</v>
      </c>
      <c r="R25" s="820">
        <f t="shared" si="0"/>
        <v>-4.9399999999999977</v>
      </c>
      <c r="S25" s="832">
        <f t="shared" si="1"/>
        <v>114.7</v>
      </c>
      <c r="T25" s="832">
        <f t="shared" si="2"/>
        <v>124</v>
      </c>
      <c r="U25" s="832">
        <f t="shared" si="3"/>
        <v>9.2999999999999972</v>
      </c>
      <c r="V25" s="833">
        <f t="shared" si="4"/>
        <v>1.0810810810810811</v>
      </c>
      <c r="W25" s="821">
        <v>31.5</v>
      </c>
    </row>
    <row r="26" spans="1:23" ht="14.4" customHeight="1" x14ac:dyDescent="0.3">
      <c r="A26" s="882" t="s">
        <v>5780</v>
      </c>
      <c r="B26" s="866">
        <v>6</v>
      </c>
      <c r="C26" s="867">
        <v>3.8</v>
      </c>
      <c r="D26" s="822">
        <v>8.1999999999999993</v>
      </c>
      <c r="E26" s="868">
        <v>10</v>
      </c>
      <c r="F26" s="869">
        <v>6.58</v>
      </c>
      <c r="G26" s="823">
        <v>8.1</v>
      </c>
      <c r="H26" s="870">
        <v>7</v>
      </c>
      <c r="I26" s="869">
        <v>4.33</v>
      </c>
      <c r="J26" s="824">
        <v>5.3</v>
      </c>
      <c r="K26" s="871">
        <v>0.55000000000000004</v>
      </c>
      <c r="L26" s="870">
        <v>1</v>
      </c>
      <c r="M26" s="870">
        <v>13</v>
      </c>
      <c r="N26" s="872">
        <v>4.2</v>
      </c>
      <c r="O26" s="870" t="s">
        <v>5739</v>
      </c>
      <c r="P26" s="873" t="s">
        <v>5781</v>
      </c>
      <c r="Q26" s="874">
        <f t="shared" si="0"/>
        <v>1</v>
      </c>
      <c r="R26" s="874">
        <f t="shared" si="0"/>
        <v>0.53000000000000025</v>
      </c>
      <c r="S26" s="875">
        <f t="shared" si="1"/>
        <v>29.400000000000002</v>
      </c>
      <c r="T26" s="875">
        <f t="shared" si="2"/>
        <v>37.1</v>
      </c>
      <c r="U26" s="875">
        <f t="shared" si="3"/>
        <v>7.6999999999999993</v>
      </c>
      <c r="V26" s="876">
        <f t="shared" si="4"/>
        <v>1.2619047619047619</v>
      </c>
      <c r="W26" s="825">
        <v>14.4</v>
      </c>
    </row>
    <row r="27" spans="1:23" ht="14.4" customHeight="1" x14ac:dyDescent="0.3">
      <c r="A27" s="882" t="s">
        <v>5782</v>
      </c>
      <c r="B27" s="866">
        <v>19</v>
      </c>
      <c r="C27" s="867">
        <v>22.15</v>
      </c>
      <c r="D27" s="822">
        <v>15.5</v>
      </c>
      <c r="E27" s="868">
        <v>13</v>
      </c>
      <c r="F27" s="869">
        <v>14.67</v>
      </c>
      <c r="G27" s="823">
        <v>14.2</v>
      </c>
      <c r="H27" s="870">
        <v>17</v>
      </c>
      <c r="I27" s="869">
        <v>20.67</v>
      </c>
      <c r="J27" s="824">
        <v>14.1</v>
      </c>
      <c r="K27" s="871">
        <v>0.69</v>
      </c>
      <c r="L27" s="870">
        <v>2</v>
      </c>
      <c r="M27" s="870">
        <v>16</v>
      </c>
      <c r="N27" s="872">
        <v>5.3</v>
      </c>
      <c r="O27" s="870" t="s">
        <v>5739</v>
      </c>
      <c r="P27" s="873" t="s">
        <v>5783</v>
      </c>
      <c r="Q27" s="874">
        <f t="shared" si="0"/>
        <v>-2</v>
      </c>
      <c r="R27" s="874">
        <f t="shared" si="0"/>
        <v>-1.4799999999999969</v>
      </c>
      <c r="S27" s="875">
        <f t="shared" si="1"/>
        <v>90.1</v>
      </c>
      <c r="T27" s="875">
        <f t="shared" si="2"/>
        <v>239.7</v>
      </c>
      <c r="U27" s="875">
        <f t="shared" si="3"/>
        <v>149.6</v>
      </c>
      <c r="V27" s="876">
        <f t="shared" si="4"/>
        <v>2.6603773584905661</v>
      </c>
      <c r="W27" s="825">
        <v>156.4</v>
      </c>
    </row>
    <row r="28" spans="1:23" ht="14.4" customHeight="1" x14ac:dyDescent="0.3">
      <c r="A28" s="881" t="s">
        <v>5784</v>
      </c>
      <c r="B28" s="811"/>
      <c r="C28" s="812"/>
      <c r="D28" s="813"/>
      <c r="E28" s="830">
        <v>2</v>
      </c>
      <c r="F28" s="814">
        <v>1.0900000000000001</v>
      </c>
      <c r="G28" s="815">
        <v>4</v>
      </c>
      <c r="H28" s="816"/>
      <c r="I28" s="814"/>
      <c r="J28" s="815"/>
      <c r="K28" s="818">
        <v>0.54</v>
      </c>
      <c r="L28" s="816">
        <v>2</v>
      </c>
      <c r="M28" s="816">
        <v>15</v>
      </c>
      <c r="N28" s="819">
        <v>5.16</v>
      </c>
      <c r="O28" s="816" t="s">
        <v>5739</v>
      </c>
      <c r="P28" s="831" t="s">
        <v>5785</v>
      </c>
      <c r="Q28" s="820">
        <f t="shared" si="0"/>
        <v>0</v>
      </c>
      <c r="R28" s="820">
        <f t="shared" si="0"/>
        <v>0</v>
      </c>
      <c r="S28" s="832" t="str">
        <f t="shared" si="1"/>
        <v/>
      </c>
      <c r="T28" s="832" t="str">
        <f t="shared" si="2"/>
        <v/>
      </c>
      <c r="U28" s="832" t="str">
        <f t="shared" si="3"/>
        <v/>
      </c>
      <c r="V28" s="833" t="str">
        <f t="shared" si="4"/>
        <v/>
      </c>
      <c r="W28" s="821"/>
    </row>
    <row r="29" spans="1:23" ht="14.4" customHeight="1" x14ac:dyDescent="0.3">
      <c r="A29" s="882" t="s">
        <v>5786</v>
      </c>
      <c r="B29" s="866">
        <v>2</v>
      </c>
      <c r="C29" s="867">
        <v>1.59</v>
      </c>
      <c r="D29" s="822">
        <v>14.5</v>
      </c>
      <c r="E29" s="868"/>
      <c r="F29" s="869"/>
      <c r="G29" s="823"/>
      <c r="H29" s="870">
        <v>1</v>
      </c>
      <c r="I29" s="869">
        <v>0.66</v>
      </c>
      <c r="J29" s="823">
        <v>3</v>
      </c>
      <c r="K29" s="871">
        <v>0.66</v>
      </c>
      <c r="L29" s="870">
        <v>2</v>
      </c>
      <c r="M29" s="870">
        <v>21</v>
      </c>
      <c r="N29" s="872">
        <v>7</v>
      </c>
      <c r="O29" s="870" t="s">
        <v>5739</v>
      </c>
      <c r="P29" s="873" t="s">
        <v>5787</v>
      </c>
      <c r="Q29" s="874">
        <f t="shared" si="0"/>
        <v>-1</v>
      </c>
      <c r="R29" s="874">
        <f t="shared" si="0"/>
        <v>-0.93</v>
      </c>
      <c r="S29" s="875">
        <f t="shared" si="1"/>
        <v>7</v>
      </c>
      <c r="T29" s="875">
        <f t="shared" si="2"/>
        <v>3</v>
      </c>
      <c r="U29" s="875">
        <f t="shared" si="3"/>
        <v>-4</v>
      </c>
      <c r="V29" s="876">
        <f t="shared" si="4"/>
        <v>0.42857142857142855</v>
      </c>
      <c r="W29" s="825"/>
    </row>
    <row r="30" spans="1:23" ht="14.4" customHeight="1" x14ac:dyDescent="0.3">
      <c r="A30" s="882" t="s">
        <v>5788</v>
      </c>
      <c r="B30" s="866">
        <v>3</v>
      </c>
      <c r="C30" s="867">
        <v>3.36</v>
      </c>
      <c r="D30" s="822">
        <v>8.6999999999999993</v>
      </c>
      <c r="E30" s="868">
        <v>1</v>
      </c>
      <c r="F30" s="869">
        <v>1.05</v>
      </c>
      <c r="G30" s="823">
        <v>3</v>
      </c>
      <c r="H30" s="870"/>
      <c r="I30" s="869"/>
      <c r="J30" s="823"/>
      <c r="K30" s="871">
        <v>1.05</v>
      </c>
      <c r="L30" s="870">
        <v>3</v>
      </c>
      <c r="M30" s="870">
        <v>28</v>
      </c>
      <c r="N30" s="872">
        <v>9.4600000000000009</v>
      </c>
      <c r="O30" s="870" t="s">
        <v>5739</v>
      </c>
      <c r="P30" s="873" t="s">
        <v>5789</v>
      </c>
      <c r="Q30" s="874">
        <f t="shared" si="0"/>
        <v>-3</v>
      </c>
      <c r="R30" s="874">
        <f t="shared" si="0"/>
        <v>-3.36</v>
      </c>
      <c r="S30" s="875" t="str">
        <f t="shared" si="1"/>
        <v/>
      </c>
      <c r="T30" s="875" t="str">
        <f t="shared" si="2"/>
        <v/>
      </c>
      <c r="U30" s="875" t="str">
        <f t="shared" si="3"/>
        <v/>
      </c>
      <c r="V30" s="876" t="str">
        <f t="shared" si="4"/>
        <v/>
      </c>
      <c r="W30" s="825"/>
    </row>
    <row r="31" spans="1:23" ht="14.4" customHeight="1" x14ac:dyDescent="0.3">
      <c r="A31" s="881" t="s">
        <v>5790</v>
      </c>
      <c r="B31" s="832"/>
      <c r="C31" s="834"/>
      <c r="D31" s="835"/>
      <c r="E31" s="826">
        <v>1</v>
      </c>
      <c r="F31" s="827">
        <v>1.21</v>
      </c>
      <c r="G31" s="828">
        <v>2</v>
      </c>
      <c r="H31" s="816">
        <v>2</v>
      </c>
      <c r="I31" s="814">
        <v>6.75</v>
      </c>
      <c r="J31" s="817">
        <v>21.5</v>
      </c>
      <c r="K31" s="818">
        <v>0.86</v>
      </c>
      <c r="L31" s="816">
        <v>1</v>
      </c>
      <c r="M31" s="816">
        <v>13</v>
      </c>
      <c r="N31" s="819">
        <v>4.29</v>
      </c>
      <c r="O31" s="816" t="s">
        <v>5739</v>
      </c>
      <c r="P31" s="831" t="s">
        <v>5791</v>
      </c>
      <c r="Q31" s="820">
        <f t="shared" si="0"/>
        <v>2</v>
      </c>
      <c r="R31" s="820">
        <f t="shared" si="0"/>
        <v>6.75</v>
      </c>
      <c r="S31" s="832">
        <f t="shared" si="1"/>
        <v>8.58</v>
      </c>
      <c r="T31" s="832">
        <f t="shared" si="2"/>
        <v>43</v>
      </c>
      <c r="U31" s="832">
        <f t="shared" si="3"/>
        <v>34.42</v>
      </c>
      <c r="V31" s="833">
        <f t="shared" si="4"/>
        <v>5.0116550116550114</v>
      </c>
      <c r="W31" s="821">
        <v>34.42</v>
      </c>
    </row>
    <row r="32" spans="1:23" ht="14.4" customHeight="1" x14ac:dyDescent="0.3">
      <c r="A32" s="882" t="s">
        <v>5792</v>
      </c>
      <c r="B32" s="875"/>
      <c r="C32" s="877"/>
      <c r="D32" s="836"/>
      <c r="E32" s="878"/>
      <c r="F32" s="879"/>
      <c r="G32" s="829"/>
      <c r="H32" s="870">
        <v>1</v>
      </c>
      <c r="I32" s="869">
        <v>2.02</v>
      </c>
      <c r="J32" s="824">
        <v>25</v>
      </c>
      <c r="K32" s="871">
        <v>2.02</v>
      </c>
      <c r="L32" s="870">
        <v>3</v>
      </c>
      <c r="M32" s="870">
        <v>25</v>
      </c>
      <c r="N32" s="872">
        <v>8.24</v>
      </c>
      <c r="O32" s="870" t="s">
        <v>5739</v>
      </c>
      <c r="P32" s="873" t="s">
        <v>5793</v>
      </c>
      <c r="Q32" s="874">
        <f t="shared" si="0"/>
        <v>1</v>
      </c>
      <c r="R32" s="874">
        <f t="shared" si="0"/>
        <v>2.02</v>
      </c>
      <c r="S32" s="875">
        <f t="shared" si="1"/>
        <v>8.24</v>
      </c>
      <c r="T32" s="875">
        <f t="shared" si="2"/>
        <v>25</v>
      </c>
      <c r="U32" s="875">
        <f t="shared" si="3"/>
        <v>16.759999999999998</v>
      </c>
      <c r="V32" s="876">
        <f t="shared" si="4"/>
        <v>3.0339805825242716</v>
      </c>
      <c r="W32" s="825">
        <v>16.760000000000002</v>
      </c>
    </row>
    <row r="33" spans="1:23" ht="14.4" customHeight="1" x14ac:dyDescent="0.3">
      <c r="A33" s="882" t="s">
        <v>5794</v>
      </c>
      <c r="B33" s="875">
        <v>9</v>
      </c>
      <c r="C33" s="877">
        <v>85.73</v>
      </c>
      <c r="D33" s="836">
        <v>24.3</v>
      </c>
      <c r="E33" s="878">
        <v>24</v>
      </c>
      <c r="F33" s="879">
        <v>246.83</v>
      </c>
      <c r="G33" s="829">
        <v>29.5</v>
      </c>
      <c r="H33" s="870">
        <v>11</v>
      </c>
      <c r="I33" s="869">
        <v>114.27</v>
      </c>
      <c r="J33" s="823">
        <v>24.6</v>
      </c>
      <c r="K33" s="871">
        <v>10.61</v>
      </c>
      <c r="L33" s="870">
        <v>9</v>
      </c>
      <c r="M33" s="870">
        <v>77</v>
      </c>
      <c r="N33" s="872">
        <v>25.81</v>
      </c>
      <c r="O33" s="870" t="s">
        <v>5739</v>
      </c>
      <c r="P33" s="873" t="s">
        <v>5795</v>
      </c>
      <c r="Q33" s="874">
        <f t="shared" si="0"/>
        <v>2</v>
      </c>
      <c r="R33" s="874">
        <f t="shared" si="0"/>
        <v>28.539999999999992</v>
      </c>
      <c r="S33" s="875">
        <f t="shared" si="1"/>
        <v>283.90999999999997</v>
      </c>
      <c r="T33" s="875">
        <f t="shared" si="2"/>
        <v>270.60000000000002</v>
      </c>
      <c r="U33" s="875">
        <f t="shared" si="3"/>
        <v>-13.309999999999945</v>
      </c>
      <c r="V33" s="876">
        <f t="shared" si="4"/>
        <v>0.95311894614490522</v>
      </c>
      <c r="W33" s="825">
        <v>28.57</v>
      </c>
    </row>
    <row r="34" spans="1:23" ht="14.4" customHeight="1" x14ac:dyDescent="0.3">
      <c r="A34" s="881" t="s">
        <v>5796</v>
      </c>
      <c r="B34" s="811"/>
      <c r="C34" s="812"/>
      <c r="D34" s="813"/>
      <c r="E34" s="830">
        <v>1</v>
      </c>
      <c r="F34" s="814">
        <v>0.51</v>
      </c>
      <c r="G34" s="815">
        <v>2</v>
      </c>
      <c r="H34" s="816">
        <v>1</v>
      </c>
      <c r="I34" s="814">
        <v>1.06</v>
      </c>
      <c r="J34" s="817">
        <v>6</v>
      </c>
      <c r="K34" s="818">
        <v>0.36</v>
      </c>
      <c r="L34" s="816">
        <v>1</v>
      </c>
      <c r="M34" s="816">
        <v>12</v>
      </c>
      <c r="N34" s="819">
        <v>3.89</v>
      </c>
      <c r="O34" s="816" t="s">
        <v>5739</v>
      </c>
      <c r="P34" s="831" t="s">
        <v>5797</v>
      </c>
      <c r="Q34" s="820">
        <f t="shared" si="0"/>
        <v>1</v>
      </c>
      <c r="R34" s="820">
        <f t="shared" si="0"/>
        <v>1.06</v>
      </c>
      <c r="S34" s="832">
        <f t="shared" si="1"/>
        <v>3.89</v>
      </c>
      <c r="T34" s="832">
        <f t="shared" si="2"/>
        <v>6</v>
      </c>
      <c r="U34" s="832">
        <f t="shared" si="3"/>
        <v>2.11</v>
      </c>
      <c r="V34" s="833">
        <f t="shared" si="4"/>
        <v>1.5424164524421593</v>
      </c>
      <c r="W34" s="821">
        <v>2.11</v>
      </c>
    </row>
    <row r="35" spans="1:23" ht="14.4" customHeight="1" thickBot="1" x14ac:dyDescent="0.35">
      <c r="A35" s="883" t="s">
        <v>5798</v>
      </c>
      <c r="B35" s="884">
        <v>2</v>
      </c>
      <c r="C35" s="885">
        <v>1.84</v>
      </c>
      <c r="D35" s="886">
        <v>2</v>
      </c>
      <c r="E35" s="887"/>
      <c r="F35" s="888"/>
      <c r="G35" s="889"/>
      <c r="H35" s="890"/>
      <c r="I35" s="888"/>
      <c r="J35" s="889"/>
      <c r="K35" s="891">
        <v>0.85</v>
      </c>
      <c r="L35" s="890">
        <v>3</v>
      </c>
      <c r="M35" s="890">
        <v>23</v>
      </c>
      <c r="N35" s="892">
        <v>7.67</v>
      </c>
      <c r="O35" s="890" t="s">
        <v>5739</v>
      </c>
      <c r="P35" s="893" t="s">
        <v>5799</v>
      </c>
      <c r="Q35" s="894">
        <f t="shared" si="0"/>
        <v>-2</v>
      </c>
      <c r="R35" s="894">
        <f t="shared" si="0"/>
        <v>-1.84</v>
      </c>
      <c r="S35" s="895" t="str">
        <f t="shared" si="1"/>
        <v/>
      </c>
      <c r="T35" s="895" t="str">
        <f t="shared" si="2"/>
        <v/>
      </c>
      <c r="U35" s="895" t="str">
        <f t="shared" si="3"/>
        <v/>
      </c>
      <c r="V35" s="896" t="str">
        <f t="shared" si="4"/>
        <v/>
      </c>
      <c r="W35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6:Q1048576">
    <cfRule type="cellIs" dxfId="12" priority="9" stopIfTrue="1" operator="lessThan">
      <formula>0</formula>
    </cfRule>
  </conditionalFormatting>
  <conditionalFormatting sqref="U36:U1048576">
    <cfRule type="cellIs" dxfId="11" priority="8" stopIfTrue="1" operator="greaterThan">
      <formula>0</formula>
    </cfRule>
  </conditionalFormatting>
  <conditionalFormatting sqref="V36:V1048576">
    <cfRule type="cellIs" dxfId="10" priority="7" stopIfTrue="1" operator="greaterThan">
      <formula>1</formula>
    </cfRule>
  </conditionalFormatting>
  <conditionalFormatting sqref="V36:V1048576">
    <cfRule type="cellIs" dxfId="9" priority="4" stopIfTrue="1" operator="greaterThan">
      <formula>1</formula>
    </cfRule>
  </conditionalFormatting>
  <conditionalFormatting sqref="U36:U1048576">
    <cfRule type="cellIs" dxfId="8" priority="5" stopIfTrue="1" operator="greaterThan">
      <formula>0</formula>
    </cfRule>
  </conditionalFormatting>
  <conditionalFormatting sqref="Q36:Q1048576">
    <cfRule type="cellIs" dxfId="7" priority="6" stopIfTrue="1" operator="lessThan">
      <formula>0</formula>
    </cfRule>
  </conditionalFormatting>
  <conditionalFormatting sqref="V5:V35">
    <cfRule type="cellIs" dxfId="6" priority="1" stopIfTrue="1" operator="greaterThan">
      <formula>1</formula>
    </cfRule>
  </conditionalFormatting>
  <conditionalFormatting sqref="U5:U35">
    <cfRule type="cellIs" dxfId="5" priority="2" stopIfTrue="1" operator="greaterThan">
      <formula>0</formula>
    </cfRule>
  </conditionalFormatting>
  <conditionalFormatting sqref="Q5:Q3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5043993</v>
      </c>
      <c r="C3" s="352">
        <f t="shared" ref="C3:L3" si="0">SUBTOTAL(9,C6:C1048576)</f>
        <v>8</v>
      </c>
      <c r="D3" s="352">
        <f t="shared" si="0"/>
        <v>8508090</v>
      </c>
      <c r="E3" s="352">
        <f t="shared" si="0"/>
        <v>13.111154855686454</v>
      </c>
      <c r="F3" s="352">
        <f t="shared" si="0"/>
        <v>7263307</v>
      </c>
      <c r="G3" s="355">
        <f>IF(B3&lt;&gt;0,F3/B3,"")</f>
        <v>1.4399914908684448</v>
      </c>
      <c r="H3" s="351">
        <f t="shared" si="0"/>
        <v>211240.53999999998</v>
      </c>
      <c r="I3" s="352">
        <f t="shared" si="0"/>
        <v>2</v>
      </c>
      <c r="J3" s="352">
        <f t="shared" si="0"/>
        <v>294525.47000000003</v>
      </c>
      <c r="K3" s="352">
        <f t="shared" si="0"/>
        <v>2.2133375035113132</v>
      </c>
      <c r="L3" s="352">
        <f t="shared" si="0"/>
        <v>154158.68000000005</v>
      </c>
      <c r="M3" s="353">
        <f>IF(H3&lt;&gt;0,L3/H3,"")</f>
        <v>0.72977791100136402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2013</v>
      </c>
      <c r="C5" s="900"/>
      <c r="D5" s="900">
        <v>2014</v>
      </c>
      <c r="E5" s="900"/>
      <c r="F5" s="900">
        <v>2015</v>
      </c>
      <c r="G5" s="786" t="s">
        <v>2</v>
      </c>
      <c r="H5" s="899">
        <v>2013</v>
      </c>
      <c r="I5" s="900"/>
      <c r="J5" s="900">
        <v>2014</v>
      </c>
      <c r="K5" s="900"/>
      <c r="L5" s="900">
        <v>2015</v>
      </c>
      <c r="M5" s="786" t="s">
        <v>2</v>
      </c>
    </row>
    <row r="6" spans="1:13" ht="14.4" customHeight="1" x14ac:dyDescent="0.3">
      <c r="A6" s="748" t="s">
        <v>5553</v>
      </c>
      <c r="B6" s="787"/>
      <c r="C6" s="734"/>
      <c r="D6" s="787">
        <v>1358</v>
      </c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5558</v>
      </c>
      <c r="B7" s="788">
        <v>191856</v>
      </c>
      <c r="C7" s="661">
        <v>1</v>
      </c>
      <c r="D7" s="788">
        <v>257904</v>
      </c>
      <c r="E7" s="661">
        <v>1.344258193645234</v>
      </c>
      <c r="F7" s="788">
        <v>129060</v>
      </c>
      <c r="G7" s="677">
        <v>0.67269201901426068</v>
      </c>
      <c r="H7" s="788">
        <v>200241.84999999998</v>
      </c>
      <c r="I7" s="661">
        <v>1</v>
      </c>
      <c r="J7" s="788">
        <v>285884.44</v>
      </c>
      <c r="K7" s="661">
        <v>1.4276957589035462</v>
      </c>
      <c r="L7" s="788">
        <v>142921.07000000007</v>
      </c>
      <c r="M7" s="700">
        <v>0.71374225717551087</v>
      </c>
    </row>
    <row r="8" spans="1:13" ht="14.4" customHeight="1" x14ac:dyDescent="0.3">
      <c r="A8" s="687" t="s">
        <v>2859</v>
      </c>
      <c r="B8" s="788">
        <v>1932007</v>
      </c>
      <c r="C8" s="661">
        <v>1</v>
      </c>
      <c r="D8" s="788">
        <v>3175410</v>
      </c>
      <c r="E8" s="661">
        <v>1.6435810015181105</v>
      </c>
      <c r="F8" s="788">
        <v>2883488</v>
      </c>
      <c r="G8" s="677">
        <v>1.4924832052885937</v>
      </c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5801</v>
      </c>
      <c r="B9" s="788">
        <v>1510831</v>
      </c>
      <c r="C9" s="661">
        <v>1</v>
      </c>
      <c r="D9" s="788">
        <v>1573847</v>
      </c>
      <c r="E9" s="661">
        <v>1.041709496297071</v>
      </c>
      <c r="F9" s="788">
        <v>2271672</v>
      </c>
      <c r="G9" s="677">
        <v>1.5035910700799759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5802</v>
      </c>
      <c r="B10" s="788">
        <v>234224</v>
      </c>
      <c r="C10" s="661">
        <v>1</v>
      </c>
      <c r="D10" s="788">
        <v>215349</v>
      </c>
      <c r="E10" s="661">
        <v>0.91941474827515546</v>
      </c>
      <c r="F10" s="788">
        <v>330750</v>
      </c>
      <c r="G10" s="677">
        <v>1.4121097752578728</v>
      </c>
      <c r="H10" s="788">
        <v>10998.689999999999</v>
      </c>
      <c r="I10" s="661">
        <v>1</v>
      </c>
      <c r="J10" s="788">
        <v>8641.0300000000007</v>
      </c>
      <c r="K10" s="661">
        <v>0.78564174460776703</v>
      </c>
      <c r="L10" s="788">
        <v>11237.61</v>
      </c>
      <c r="M10" s="700">
        <v>1.0217225869626294</v>
      </c>
    </row>
    <row r="11" spans="1:13" ht="14.4" customHeight="1" x14ac:dyDescent="0.3">
      <c r="A11" s="687" t="s">
        <v>5803</v>
      </c>
      <c r="B11" s="788">
        <v>218208</v>
      </c>
      <c r="C11" s="661">
        <v>1</v>
      </c>
      <c r="D11" s="788">
        <v>241063</v>
      </c>
      <c r="E11" s="661">
        <v>1.1047395145915824</v>
      </c>
      <c r="F11" s="788">
        <v>343637</v>
      </c>
      <c r="G11" s="677">
        <v>1.5748139389939875</v>
      </c>
      <c r="H11" s="788"/>
      <c r="I11" s="661"/>
      <c r="J11" s="788"/>
      <c r="K11" s="661"/>
      <c r="L11" s="788"/>
      <c r="M11" s="700"/>
    </row>
    <row r="12" spans="1:13" ht="14.4" customHeight="1" x14ac:dyDescent="0.3">
      <c r="A12" s="687" t="s">
        <v>5804</v>
      </c>
      <c r="B12" s="788">
        <v>77151</v>
      </c>
      <c r="C12" s="661">
        <v>1</v>
      </c>
      <c r="D12" s="788">
        <v>97437</v>
      </c>
      <c r="E12" s="661">
        <v>1.2629389120037329</v>
      </c>
      <c r="F12" s="788">
        <v>184922</v>
      </c>
      <c r="G12" s="677">
        <v>2.3968840326113723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5805</v>
      </c>
      <c r="B13" s="788">
        <v>313344</v>
      </c>
      <c r="C13" s="661">
        <v>1</v>
      </c>
      <c r="D13" s="788">
        <v>416253</v>
      </c>
      <c r="E13" s="661">
        <v>1.3284217984068627</v>
      </c>
      <c r="F13" s="788">
        <v>414904</v>
      </c>
      <c r="G13" s="677">
        <v>1.3241166258169934</v>
      </c>
      <c r="H13" s="788"/>
      <c r="I13" s="661"/>
      <c r="J13" s="788"/>
      <c r="K13" s="661"/>
      <c r="L13" s="788"/>
      <c r="M13" s="700"/>
    </row>
    <row r="14" spans="1:13" ht="14.4" customHeight="1" thickBot="1" x14ac:dyDescent="0.35">
      <c r="A14" s="790" t="s">
        <v>5806</v>
      </c>
      <c r="B14" s="789">
        <v>566372</v>
      </c>
      <c r="C14" s="667">
        <v>1</v>
      </c>
      <c r="D14" s="789">
        <v>2529469</v>
      </c>
      <c r="E14" s="667">
        <v>4.4660911909487053</v>
      </c>
      <c r="F14" s="789">
        <v>704874</v>
      </c>
      <c r="G14" s="678">
        <v>1.2445424561948684</v>
      </c>
      <c r="H14" s="789"/>
      <c r="I14" s="667"/>
      <c r="J14" s="789"/>
      <c r="K14" s="667"/>
      <c r="L14" s="789"/>
      <c r="M14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6338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33477.259999999995</v>
      </c>
      <c r="G3" s="215">
        <f t="shared" si="0"/>
        <v>5255233.5399999991</v>
      </c>
      <c r="H3" s="216"/>
      <c r="I3" s="216"/>
      <c r="J3" s="211">
        <f t="shared" si="0"/>
        <v>40803.05000000001</v>
      </c>
      <c r="K3" s="215">
        <f t="shared" si="0"/>
        <v>8802615.4699999988</v>
      </c>
      <c r="L3" s="216"/>
      <c r="M3" s="216"/>
      <c r="N3" s="211">
        <f t="shared" si="0"/>
        <v>42013.55</v>
      </c>
      <c r="O3" s="215">
        <f t="shared" si="0"/>
        <v>7417465.6799999997</v>
      </c>
      <c r="P3" s="181">
        <f>IF(G3=0,"",O3/G3)</f>
        <v>1.4114435873386515</v>
      </c>
      <c r="Q3" s="213">
        <f>IF(N3=0,"",O3/N3)</f>
        <v>176.54936752547687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5583</v>
      </c>
      <c r="B6" s="734" t="s">
        <v>5807</v>
      </c>
      <c r="C6" s="734" t="s">
        <v>5328</v>
      </c>
      <c r="D6" s="734" t="s">
        <v>5808</v>
      </c>
      <c r="E6" s="734" t="s">
        <v>5809</v>
      </c>
      <c r="F6" s="229"/>
      <c r="G6" s="229"/>
      <c r="H6" s="229"/>
      <c r="I6" s="229"/>
      <c r="J6" s="229">
        <v>1</v>
      </c>
      <c r="K6" s="229">
        <v>664</v>
      </c>
      <c r="L6" s="229"/>
      <c r="M6" s="229">
        <v>664</v>
      </c>
      <c r="N6" s="229"/>
      <c r="O6" s="229"/>
      <c r="P6" s="739"/>
      <c r="Q6" s="747"/>
    </row>
    <row r="7" spans="1:17" ht="14.4" customHeight="1" x14ac:dyDescent="0.3">
      <c r="A7" s="660" t="s">
        <v>5583</v>
      </c>
      <c r="B7" s="661" t="s">
        <v>5807</v>
      </c>
      <c r="C7" s="661" t="s">
        <v>5328</v>
      </c>
      <c r="D7" s="661" t="s">
        <v>5810</v>
      </c>
      <c r="E7" s="661" t="s">
        <v>5811</v>
      </c>
      <c r="F7" s="664"/>
      <c r="G7" s="664"/>
      <c r="H7" s="664"/>
      <c r="I7" s="664"/>
      <c r="J7" s="664">
        <v>1</v>
      </c>
      <c r="K7" s="664">
        <v>457</v>
      </c>
      <c r="L7" s="664"/>
      <c r="M7" s="664">
        <v>457</v>
      </c>
      <c r="N7" s="664"/>
      <c r="O7" s="664"/>
      <c r="P7" s="677"/>
      <c r="Q7" s="665"/>
    </row>
    <row r="8" spans="1:17" ht="14.4" customHeight="1" x14ac:dyDescent="0.3">
      <c r="A8" s="660" t="s">
        <v>5583</v>
      </c>
      <c r="B8" s="661" t="s">
        <v>5807</v>
      </c>
      <c r="C8" s="661" t="s">
        <v>5328</v>
      </c>
      <c r="D8" s="661" t="s">
        <v>5812</v>
      </c>
      <c r="E8" s="661" t="s">
        <v>5813</v>
      </c>
      <c r="F8" s="664"/>
      <c r="G8" s="664"/>
      <c r="H8" s="664"/>
      <c r="I8" s="664"/>
      <c r="J8" s="664">
        <v>1</v>
      </c>
      <c r="K8" s="664">
        <v>237</v>
      </c>
      <c r="L8" s="664"/>
      <c r="M8" s="664">
        <v>237</v>
      </c>
      <c r="N8" s="664"/>
      <c r="O8" s="664"/>
      <c r="P8" s="677"/>
      <c r="Q8" s="665"/>
    </row>
    <row r="9" spans="1:17" ht="14.4" customHeight="1" x14ac:dyDescent="0.3">
      <c r="A9" s="660" t="s">
        <v>5592</v>
      </c>
      <c r="B9" s="661" t="s">
        <v>5814</v>
      </c>
      <c r="C9" s="661" t="s">
        <v>5200</v>
      </c>
      <c r="D9" s="661" t="s">
        <v>5815</v>
      </c>
      <c r="E9" s="661" t="s">
        <v>5816</v>
      </c>
      <c r="F9" s="664"/>
      <c r="G9" s="664"/>
      <c r="H9" s="664"/>
      <c r="I9" s="664"/>
      <c r="J9" s="664"/>
      <c r="K9" s="664"/>
      <c r="L9" s="664"/>
      <c r="M9" s="664"/>
      <c r="N9" s="664">
        <v>0.02</v>
      </c>
      <c r="O9" s="664">
        <v>177.08</v>
      </c>
      <c r="P9" s="677"/>
      <c r="Q9" s="665">
        <v>8854</v>
      </c>
    </row>
    <row r="10" spans="1:17" ht="14.4" customHeight="1" x14ac:dyDescent="0.3">
      <c r="A10" s="660" t="s">
        <v>5592</v>
      </c>
      <c r="B10" s="661" t="s">
        <v>5814</v>
      </c>
      <c r="C10" s="661" t="s">
        <v>5200</v>
      </c>
      <c r="D10" s="661" t="s">
        <v>5817</v>
      </c>
      <c r="E10" s="661" t="s">
        <v>5192</v>
      </c>
      <c r="F10" s="664">
        <v>0.8</v>
      </c>
      <c r="G10" s="664">
        <v>873.72</v>
      </c>
      <c r="H10" s="664">
        <v>1</v>
      </c>
      <c r="I10" s="664">
        <v>1092.1499999999999</v>
      </c>
      <c r="J10" s="664">
        <v>0.60000000000000009</v>
      </c>
      <c r="K10" s="664">
        <v>655.29</v>
      </c>
      <c r="L10" s="664">
        <v>0.74999999999999989</v>
      </c>
      <c r="M10" s="664">
        <v>1092.1499999999999</v>
      </c>
      <c r="N10" s="664"/>
      <c r="O10" s="664"/>
      <c r="P10" s="677"/>
      <c r="Q10" s="665"/>
    </row>
    <row r="11" spans="1:17" ht="14.4" customHeight="1" x14ac:dyDescent="0.3">
      <c r="A11" s="660" t="s">
        <v>5592</v>
      </c>
      <c r="B11" s="661" t="s">
        <v>5814</v>
      </c>
      <c r="C11" s="661" t="s">
        <v>5200</v>
      </c>
      <c r="D11" s="661" t="s">
        <v>5818</v>
      </c>
      <c r="E11" s="661" t="s">
        <v>5816</v>
      </c>
      <c r="F11" s="664">
        <v>5.9</v>
      </c>
      <c r="G11" s="664">
        <v>12887.460000000003</v>
      </c>
      <c r="H11" s="664">
        <v>1</v>
      </c>
      <c r="I11" s="664">
        <v>2184.3152542372886</v>
      </c>
      <c r="J11" s="664">
        <v>6.7</v>
      </c>
      <c r="K11" s="664">
        <v>14634.910000000002</v>
      </c>
      <c r="L11" s="664">
        <v>1.1355930493673694</v>
      </c>
      <c r="M11" s="664">
        <v>2184.3149253731344</v>
      </c>
      <c r="N11" s="664">
        <v>3.6000000000000005</v>
      </c>
      <c r="O11" s="664">
        <v>6374.880000000001</v>
      </c>
      <c r="P11" s="677">
        <v>0.4946575973853653</v>
      </c>
      <c r="Q11" s="665">
        <v>1770.8</v>
      </c>
    </row>
    <row r="12" spans="1:17" ht="14.4" customHeight="1" x14ac:dyDescent="0.3">
      <c r="A12" s="660" t="s">
        <v>5592</v>
      </c>
      <c r="B12" s="661" t="s">
        <v>5814</v>
      </c>
      <c r="C12" s="661" t="s">
        <v>5200</v>
      </c>
      <c r="D12" s="661" t="s">
        <v>5819</v>
      </c>
      <c r="E12" s="661" t="s">
        <v>5820</v>
      </c>
      <c r="F12" s="664">
        <v>0.35</v>
      </c>
      <c r="G12" s="664">
        <v>330.68</v>
      </c>
      <c r="H12" s="664">
        <v>1</v>
      </c>
      <c r="I12" s="664">
        <v>944.80000000000007</v>
      </c>
      <c r="J12" s="664">
        <v>0.75000000000000022</v>
      </c>
      <c r="K12" s="664">
        <v>708.6</v>
      </c>
      <c r="L12" s="664">
        <v>2.1428571428571428</v>
      </c>
      <c r="M12" s="664">
        <v>944.79999999999973</v>
      </c>
      <c r="N12" s="664">
        <v>0.35</v>
      </c>
      <c r="O12" s="664">
        <v>316.33</v>
      </c>
      <c r="P12" s="677">
        <v>0.95660457239627428</v>
      </c>
      <c r="Q12" s="665">
        <v>903.80000000000007</v>
      </c>
    </row>
    <row r="13" spans="1:17" ht="14.4" customHeight="1" x14ac:dyDescent="0.3">
      <c r="A13" s="660" t="s">
        <v>5592</v>
      </c>
      <c r="B13" s="661" t="s">
        <v>5814</v>
      </c>
      <c r="C13" s="661" t="s">
        <v>5308</v>
      </c>
      <c r="D13" s="661" t="s">
        <v>5821</v>
      </c>
      <c r="E13" s="661" t="s">
        <v>5822</v>
      </c>
      <c r="F13" s="664">
        <v>130</v>
      </c>
      <c r="G13" s="664">
        <v>1028.3</v>
      </c>
      <c r="H13" s="664">
        <v>1</v>
      </c>
      <c r="I13" s="664">
        <v>7.9099999999999993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5592</v>
      </c>
      <c r="B14" s="661" t="s">
        <v>5814</v>
      </c>
      <c r="C14" s="661" t="s">
        <v>5308</v>
      </c>
      <c r="D14" s="661" t="s">
        <v>5823</v>
      </c>
      <c r="E14" s="661" t="s">
        <v>5824</v>
      </c>
      <c r="F14" s="664">
        <v>647</v>
      </c>
      <c r="G14" s="664">
        <v>2018.64</v>
      </c>
      <c r="H14" s="664">
        <v>1</v>
      </c>
      <c r="I14" s="664">
        <v>3.12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5592</v>
      </c>
      <c r="B15" s="661" t="s">
        <v>5814</v>
      </c>
      <c r="C15" s="661" t="s">
        <v>5308</v>
      </c>
      <c r="D15" s="661" t="s">
        <v>5825</v>
      </c>
      <c r="E15" s="661" t="s">
        <v>5826</v>
      </c>
      <c r="F15" s="664">
        <v>5540</v>
      </c>
      <c r="G15" s="664">
        <v>183103.05</v>
      </c>
      <c r="H15" s="664">
        <v>1</v>
      </c>
      <c r="I15" s="664">
        <v>33.051092057761728</v>
      </c>
      <c r="J15" s="664">
        <v>7786</v>
      </c>
      <c r="K15" s="664">
        <v>259273.8</v>
      </c>
      <c r="L15" s="664">
        <v>1.4159993511850295</v>
      </c>
      <c r="M15" s="664">
        <v>33.299999999999997</v>
      </c>
      <c r="N15" s="664">
        <v>3818</v>
      </c>
      <c r="O15" s="664">
        <v>128093.90000000001</v>
      </c>
      <c r="P15" s="677">
        <v>0.69957272694256056</v>
      </c>
      <c r="Q15" s="665">
        <v>33.550000000000004</v>
      </c>
    </row>
    <row r="16" spans="1:17" ht="14.4" customHeight="1" x14ac:dyDescent="0.3">
      <c r="A16" s="660" t="s">
        <v>5592</v>
      </c>
      <c r="B16" s="661" t="s">
        <v>5814</v>
      </c>
      <c r="C16" s="661" t="s">
        <v>5321</v>
      </c>
      <c r="D16" s="661" t="s">
        <v>5827</v>
      </c>
      <c r="E16" s="661" t="s">
        <v>5828</v>
      </c>
      <c r="F16" s="664"/>
      <c r="G16" s="664"/>
      <c r="H16" s="664"/>
      <c r="I16" s="664"/>
      <c r="J16" s="664">
        <v>12</v>
      </c>
      <c r="K16" s="664">
        <v>10611.839999999998</v>
      </c>
      <c r="L16" s="664"/>
      <c r="M16" s="664">
        <v>884.31999999999982</v>
      </c>
      <c r="N16" s="664">
        <v>9</v>
      </c>
      <c r="O16" s="664">
        <v>7958.88</v>
      </c>
      <c r="P16" s="677"/>
      <c r="Q16" s="665">
        <v>884.32</v>
      </c>
    </row>
    <row r="17" spans="1:17" ht="14.4" customHeight="1" x14ac:dyDescent="0.3">
      <c r="A17" s="660" t="s">
        <v>5592</v>
      </c>
      <c r="B17" s="661" t="s">
        <v>5814</v>
      </c>
      <c r="C17" s="661" t="s">
        <v>5328</v>
      </c>
      <c r="D17" s="661" t="s">
        <v>5829</v>
      </c>
      <c r="E17" s="661" t="s">
        <v>5830</v>
      </c>
      <c r="F17" s="664">
        <v>1</v>
      </c>
      <c r="G17" s="664">
        <v>1383</v>
      </c>
      <c r="H17" s="664">
        <v>1</v>
      </c>
      <c r="I17" s="664">
        <v>1383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5592</v>
      </c>
      <c r="B18" s="661" t="s">
        <v>5814</v>
      </c>
      <c r="C18" s="661" t="s">
        <v>5328</v>
      </c>
      <c r="D18" s="661" t="s">
        <v>5831</v>
      </c>
      <c r="E18" s="661" t="s">
        <v>5832</v>
      </c>
      <c r="F18" s="664">
        <v>1</v>
      </c>
      <c r="G18" s="664">
        <v>1169</v>
      </c>
      <c r="H18" s="664">
        <v>1</v>
      </c>
      <c r="I18" s="664">
        <v>1169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5592</v>
      </c>
      <c r="B19" s="661" t="s">
        <v>5814</v>
      </c>
      <c r="C19" s="661" t="s">
        <v>5328</v>
      </c>
      <c r="D19" s="661" t="s">
        <v>5833</v>
      </c>
      <c r="E19" s="661" t="s">
        <v>5834</v>
      </c>
      <c r="F19" s="664">
        <v>1</v>
      </c>
      <c r="G19" s="664">
        <v>1754</v>
      </c>
      <c r="H19" s="664">
        <v>1</v>
      </c>
      <c r="I19" s="664">
        <v>1754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5592</v>
      </c>
      <c r="B20" s="661" t="s">
        <v>5814</v>
      </c>
      <c r="C20" s="661" t="s">
        <v>5328</v>
      </c>
      <c r="D20" s="661" t="s">
        <v>5835</v>
      </c>
      <c r="E20" s="661" t="s">
        <v>5836</v>
      </c>
      <c r="F20" s="664">
        <v>13</v>
      </c>
      <c r="G20" s="664">
        <v>186264</v>
      </c>
      <c r="H20" s="664">
        <v>1</v>
      </c>
      <c r="I20" s="664">
        <v>14328</v>
      </c>
      <c r="J20" s="664">
        <v>18</v>
      </c>
      <c r="K20" s="664">
        <v>257904</v>
      </c>
      <c r="L20" s="664">
        <v>1.3846153846153846</v>
      </c>
      <c r="M20" s="664">
        <v>14328</v>
      </c>
      <c r="N20" s="664">
        <v>9</v>
      </c>
      <c r="O20" s="664">
        <v>129060</v>
      </c>
      <c r="P20" s="677">
        <v>0.69288751449555475</v>
      </c>
      <c r="Q20" s="665">
        <v>14340</v>
      </c>
    </row>
    <row r="21" spans="1:17" ht="14.4" customHeight="1" x14ac:dyDescent="0.3">
      <c r="A21" s="660" t="s">
        <v>5592</v>
      </c>
      <c r="B21" s="661" t="s">
        <v>5814</v>
      </c>
      <c r="C21" s="661" t="s">
        <v>5328</v>
      </c>
      <c r="D21" s="661" t="s">
        <v>5837</v>
      </c>
      <c r="E21" s="661" t="s">
        <v>5838</v>
      </c>
      <c r="F21" s="664">
        <v>1</v>
      </c>
      <c r="G21" s="664">
        <v>1286</v>
      </c>
      <c r="H21" s="664">
        <v>1</v>
      </c>
      <c r="I21" s="664">
        <v>1286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566</v>
      </c>
      <c r="B22" s="661" t="s">
        <v>5199</v>
      </c>
      <c r="C22" s="661" t="s">
        <v>5328</v>
      </c>
      <c r="D22" s="661" t="s">
        <v>5339</v>
      </c>
      <c r="E22" s="661" t="s">
        <v>5340</v>
      </c>
      <c r="F22" s="664"/>
      <c r="G22" s="664"/>
      <c r="H22" s="664"/>
      <c r="I22" s="664"/>
      <c r="J22" s="664"/>
      <c r="K22" s="664"/>
      <c r="L22" s="664"/>
      <c r="M22" s="664"/>
      <c r="N22" s="664">
        <v>2</v>
      </c>
      <c r="O22" s="664">
        <v>94</v>
      </c>
      <c r="P22" s="677"/>
      <c r="Q22" s="665">
        <v>47</v>
      </c>
    </row>
    <row r="23" spans="1:17" ht="14.4" customHeight="1" x14ac:dyDescent="0.3">
      <c r="A23" s="660" t="s">
        <v>566</v>
      </c>
      <c r="B23" s="661" t="s">
        <v>5598</v>
      </c>
      <c r="C23" s="661" t="s">
        <v>5328</v>
      </c>
      <c r="D23" s="661" t="s">
        <v>5568</v>
      </c>
      <c r="E23" s="661" t="s">
        <v>5569</v>
      </c>
      <c r="F23" s="664">
        <v>10</v>
      </c>
      <c r="G23" s="664">
        <v>104110</v>
      </c>
      <c r="H23" s="664">
        <v>1</v>
      </c>
      <c r="I23" s="664">
        <v>10411</v>
      </c>
      <c r="J23" s="664">
        <v>15</v>
      </c>
      <c r="K23" s="664">
        <v>156165</v>
      </c>
      <c r="L23" s="664">
        <v>1.5</v>
      </c>
      <c r="M23" s="664">
        <v>10411</v>
      </c>
      <c r="N23" s="664">
        <v>7</v>
      </c>
      <c r="O23" s="664">
        <v>73178</v>
      </c>
      <c r="P23" s="677">
        <v>0.70289117279800206</v>
      </c>
      <c r="Q23" s="665">
        <v>10454</v>
      </c>
    </row>
    <row r="24" spans="1:17" ht="14.4" customHeight="1" x14ac:dyDescent="0.3">
      <c r="A24" s="660" t="s">
        <v>566</v>
      </c>
      <c r="B24" s="661" t="s">
        <v>5598</v>
      </c>
      <c r="C24" s="661" t="s">
        <v>5328</v>
      </c>
      <c r="D24" s="661" t="s">
        <v>5339</v>
      </c>
      <c r="E24" s="661" t="s">
        <v>5340</v>
      </c>
      <c r="F24" s="664">
        <v>8</v>
      </c>
      <c r="G24" s="664">
        <v>368</v>
      </c>
      <c r="H24" s="664">
        <v>1</v>
      </c>
      <c r="I24" s="664">
        <v>46</v>
      </c>
      <c r="J24" s="664">
        <v>14</v>
      </c>
      <c r="K24" s="664">
        <v>644</v>
      </c>
      <c r="L24" s="664">
        <v>1.75</v>
      </c>
      <c r="M24" s="664">
        <v>46</v>
      </c>
      <c r="N24" s="664">
        <v>14</v>
      </c>
      <c r="O24" s="664">
        <v>658</v>
      </c>
      <c r="P24" s="677">
        <v>1.7880434782608696</v>
      </c>
      <c r="Q24" s="665">
        <v>47</v>
      </c>
    </row>
    <row r="25" spans="1:17" ht="14.4" customHeight="1" x14ac:dyDescent="0.3">
      <c r="A25" s="660" t="s">
        <v>566</v>
      </c>
      <c r="B25" s="661" t="s">
        <v>5381</v>
      </c>
      <c r="C25" s="661" t="s">
        <v>5328</v>
      </c>
      <c r="D25" s="661" t="s">
        <v>5382</v>
      </c>
      <c r="E25" s="661" t="s">
        <v>5383</v>
      </c>
      <c r="F25" s="664">
        <v>42</v>
      </c>
      <c r="G25" s="664">
        <v>37968</v>
      </c>
      <c r="H25" s="664">
        <v>1</v>
      </c>
      <c r="I25" s="664">
        <v>904</v>
      </c>
      <c r="J25" s="664">
        <v>93</v>
      </c>
      <c r="K25" s="664">
        <v>84072</v>
      </c>
      <c r="L25" s="664">
        <v>2.2142857142857144</v>
      </c>
      <c r="M25" s="664">
        <v>904</v>
      </c>
      <c r="N25" s="664">
        <v>247</v>
      </c>
      <c r="O25" s="664">
        <v>227734</v>
      </c>
      <c r="P25" s="677">
        <v>5.9980509903076271</v>
      </c>
      <c r="Q25" s="665">
        <v>922</v>
      </c>
    </row>
    <row r="26" spans="1:17" ht="14.4" customHeight="1" x14ac:dyDescent="0.3">
      <c r="A26" s="660" t="s">
        <v>566</v>
      </c>
      <c r="B26" s="661" t="s">
        <v>5381</v>
      </c>
      <c r="C26" s="661" t="s">
        <v>5328</v>
      </c>
      <c r="D26" s="661" t="s">
        <v>5384</v>
      </c>
      <c r="E26" s="661" t="s">
        <v>5385</v>
      </c>
      <c r="F26" s="664">
        <v>2</v>
      </c>
      <c r="G26" s="664">
        <v>20168</v>
      </c>
      <c r="H26" s="664">
        <v>1</v>
      </c>
      <c r="I26" s="664">
        <v>10084</v>
      </c>
      <c r="J26" s="664">
        <v>2</v>
      </c>
      <c r="K26" s="664">
        <v>20168</v>
      </c>
      <c r="L26" s="664">
        <v>1</v>
      </c>
      <c r="M26" s="664">
        <v>10084</v>
      </c>
      <c r="N26" s="664">
        <v>2</v>
      </c>
      <c r="O26" s="664">
        <v>20410</v>
      </c>
      <c r="P26" s="677">
        <v>1.0119992066640222</v>
      </c>
      <c r="Q26" s="665">
        <v>10205</v>
      </c>
    </row>
    <row r="27" spans="1:17" ht="14.4" customHeight="1" x14ac:dyDescent="0.3">
      <c r="A27" s="660" t="s">
        <v>566</v>
      </c>
      <c r="B27" s="661" t="s">
        <v>5381</v>
      </c>
      <c r="C27" s="661" t="s">
        <v>5328</v>
      </c>
      <c r="D27" s="661" t="s">
        <v>5386</v>
      </c>
      <c r="E27" s="661" t="s">
        <v>5387</v>
      </c>
      <c r="F27" s="664">
        <v>6</v>
      </c>
      <c r="G27" s="664">
        <v>1782</v>
      </c>
      <c r="H27" s="664">
        <v>1</v>
      </c>
      <c r="I27" s="664">
        <v>297</v>
      </c>
      <c r="J27" s="664">
        <v>12</v>
      </c>
      <c r="K27" s="664">
        <v>3564</v>
      </c>
      <c r="L27" s="664">
        <v>2</v>
      </c>
      <c r="M27" s="664">
        <v>297</v>
      </c>
      <c r="N27" s="664">
        <v>6</v>
      </c>
      <c r="O27" s="664">
        <v>1818</v>
      </c>
      <c r="P27" s="677">
        <v>1.0202020202020201</v>
      </c>
      <c r="Q27" s="665">
        <v>303</v>
      </c>
    </row>
    <row r="28" spans="1:17" ht="14.4" customHeight="1" x14ac:dyDescent="0.3">
      <c r="A28" s="660" t="s">
        <v>566</v>
      </c>
      <c r="B28" s="661" t="s">
        <v>5381</v>
      </c>
      <c r="C28" s="661" t="s">
        <v>5328</v>
      </c>
      <c r="D28" s="661" t="s">
        <v>5388</v>
      </c>
      <c r="E28" s="661" t="s">
        <v>5389</v>
      </c>
      <c r="F28" s="664">
        <v>3</v>
      </c>
      <c r="G28" s="664">
        <v>69</v>
      </c>
      <c r="H28" s="664">
        <v>1</v>
      </c>
      <c r="I28" s="664">
        <v>23</v>
      </c>
      <c r="J28" s="664">
        <v>14</v>
      </c>
      <c r="K28" s="664">
        <v>322</v>
      </c>
      <c r="L28" s="664">
        <v>4.666666666666667</v>
      </c>
      <c r="M28" s="664">
        <v>23</v>
      </c>
      <c r="N28" s="664">
        <v>2</v>
      </c>
      <c r="O28" s="664">
        <v>46</v>
      </c>
      <c r="P28" s="677">
        <v>0.66666666666666663</v>
      </c>
      <c r="Q28" s="665">
        <v>23</v>
      </c>
    </row>
    <row r="29" spans="1:17" ht="14.4" customHeight="1" x14ac:dyDescent="0.3">
      <c r="A29" s="660" t="s">
        <v>566</v>
      </c>
      <c r="B29" s="661" t="s">
        <v>5381</v>
      </c>
      <c r="C29" s="661" t="s">
        <v>5328</v>
      </c>
      <c r="D29" s="661" t="s">
        <v>5390</v>
      </c>
      <c r="E29" s="661" t="s">
        <v>5391</v>
      </c>
      <c r="F29" s="664">
        <v>59</v>
      </c>
      <c r="G29" s="664">
        <v>73455</v>
      </c>
      <c r="H29" s="664">
        <v>1</v>
      </c>
      <c r="I29" s="664">
        <v>1245</v>
      </c>
      <c r="J29" s="664">
        <v>103</v>
      </c>
      <c r="K29" s="664">
        <v>128235</v>
      </c>
      <c r="L29" s="664">
        <v>1.7457627118644068</v>
      </c>
      <c r="M29" s="664">
        <v>1245</v>
      </c>
      <c r="N29" s="664">
        <v>90</v>
      </c>
      <c r="O29" s="664">
        <v>114120</v>
      </c>
      <c r="P29" s="677">
        <v>1.5536042474984684</v>
      </c>
      <c r="Q29" s="665">
        <v>1268</v>
      </c>
    </row>
    <row r="30" spans="1:17" ht="14.4" customHeight="1" x14ac:dyDescent="0.3">
      <c r="A30" s="660" t="s">
        <v>566</v>
      </c>
      <c r="B30" s="661" t="s">
        <v>5381</v>
      </c>
      <c r="C30" s="661" t="s">
        <v>5328</v>
      </c>
      <c r="D30" s="661" t="s">
        <v>5392</v>
      </c>
      <c r="E30" s="661" t="s">
        <v>5393</v>
      </c>
      <c r="F30" s="664">
        <v>27</v>
      </c>
      <c r="G30" s="664">
        <v>252099</v>
      </c>
      <c r="H30" s="664">
        <v>1</v>
      </c>
      <c r="I30" s="664">
        <v>9337</v>
      </c>
      <c r="J30" s="664">
        <v>78</v>
      </c>
      <c r="K30" s="664">
        <v>728286</v>
      </c>
      <c r="L30" s="664">
        <v>2.8888888888888888</v>
      </c>
      <c r="M30" s="664">
        <v>9337</v>
      </c>
      <c r="N30" s="664">
        <v>49</v>
      </c>
      <c r="O30" s="664">
        <v>462854</v>
      </c>
      <c r="P30" s="677">
        <v>1.8360009361401672</v>
      </c>
      <c r="Q30" s="665">
        <v>9446</v>
      </c>
    </row>
    <row r="31" spans="1:17" ht="14.4" customHeight="1" x14ac:dyDescent="0.3">
      <c r="A31" s="660" t="s">
        <v>566</v>
      </c>
      <c r="B31" s="661" t="s">
        <v>5381</v>
      </c>
      <c r="C31" s="661" t="s">
        <v>5328</v>
      </c>
      <c r="D31" s="661" t="s">
        <v>5394</v>
      </c>
      <c r="E31" s="661" t="s">
        <v>5395</v>
      </c>
      <c r="F31" s="664">
        <v>8</v>
      </c>
      <c r="G31" s="664">
        <v>77976</v>
      </c>
      <c r="H31" s="664">
        <v>1</v>
      </c>
      <c r="I31" s="664">
        <v>9747</v>
      </c>
      <c r="J31" s="664">
        <v>20</v>
      </c>
      <c r="K31" s="664">
        <v>194940</v>
      </c>
      <c r="L31" s="664">
        <v>2.5</v>
      </c>
      <c r="M31" s="664">
        <v>9747</v>
      </c>
      <c r="N31" s="664">
        <v>10</v>
      </c>
      <c r="O31" s="664">
        <v>98640</v>
      </c>
      <c r="P31" s="677">
        <v>1.2650046168051707</v>
      </c>
      <c r="Q31" s="665">
        <v>9864</v>
      </c>
    </row>
    <row r="32" spans="1:17" ht="14.4" customHeight="1" x14ac:dyDescent="0.3">
      <c r="A32" s="660" t="s">
        <v>566</v>
      </c>
      <c r="B32" s="661" t="s">
        <v>5381</v>
      </c>
      <c r="C32" s="661" t="s">
        <v>5328</v>
      </c>
      <c r="D32" s="661" t="s">
        <v>5396</v>
      </c>
      <c r="E32" s="661" t="s">
        <v>5397</v>
      </c>
      <c r="F32" s="664"/>
      <c r="G32" s="664"/>
      <c r="H32" s="664"/>
      <c r="I32" s="664"/>
      <c r="J32" s="664">
        <v>6</v>
      </c>
      <c r="K32" s="664">
        <v>2544</v>
      </c>
      <c r="L32" s="664"/>
      <c r="M32" s="664">
        <v>424</v>
      </c>
      <c r="N32" s="664"/>
      <c r="O32" s="664"/>
      <c r="P32" s="677"/>
      <c r="Q32" s="665"/>
    </row>
    <row r="33" spans="1:17" ht="14.4" customHeight="1" x14ac:dyDescent="0.3">
      <c r="A33" s="660" t="s">
        <v>566</v>
      </c>
      <c r="B33" s="661" t="s">
        <v>5381</v>
      </c>
      <c r="C33" s="661" t="s">
        <v>5328</v>
      </c>
      <c r="D33" s="661" t="s">
        <v>5400</v>
      </c>
      <c r="E33" s="661" t="s">
        <v>5401</v>
      </c>
      <c r="F33" s="664">
        <v>108</v>
      </c>
      <c r="G33" s="664">
        <v>108216</v>
      </c>
      <c r="H33" s="664">
        <v>1</v>
      </c>
      <c r="I33" s="664">
        <v>1002</v>
      </c>
      <c r="J33" s="664">
        <v>167</v>
      </c>
      <c r="K33" s="664">
        <v>167334</v>
      </c>
      <c r="L33" s="664">
        <v>1.5462962962962963</v>
      </c>
      <c r="M33" s="664">
        <v>1002</v>
      </c>
      <c r="N33" s="664">
        <v>268</v>
      </c>
      <c r="O33" s="664">
        <v>270144</v>
      </c>
      <c r="P33" s="677">
        <v>2.4963406520292746</v>
      </c>
      <c r="Q33" s="665">
        <v>1008</v>
      </c>
    </row>
    <row r="34" spans="1:17" ht="14.4" customHeight="1" x14ac:dyDescent="0.3">
      <c r="A34" s="660" t="s">
        <v>566</v>
      </c>
      <c r="B34" s="661" t="s">
        <v>5381</v>
      </c>
      <c r="C34" s="661" t="s">
        <v>5328</v>
      </c>
      <c r="D34" s="661" t="s">
        <v>5402</v>
      </c>
      <c r="E34" s="661" t="s">
        <v>5403</v>
      </c>
      <c r="F34" s="664">
        <v>102</v>
      </c>
      <c r="G34" s="664">
        <v>227766</v>
      </c>
      <c r="H34" s="664">
        <v>1</v>
      </c>
      <c r="I34" s="664">
        <v>2233</v>
      </c>
      <c r="J34" s="664">
        <v>133</v>
      </c>
      <c r="K34" s="664">
        <v>296989</v>
      </c>
      <c r="L34" s="664">
        <v>1.303921568627451</v>
      </c>
      <c r="M34" s="664">
        <v>2233</v>
      </c>
      <c r="N34" s="664">
        <v>66</v>
      </c>
      <c r="O34" s="664">
        <v>149424</v>
      </c>
      <c r="P34" s="677">
        <v>0.6560417270356419</v>
      </c>
      <c r="Q34" s="665">
        <v>2264</v>
      </c>
    </row>
    <row r="35" spans="1:17" ht="14.4" customHeight="1" x14ac:dyDescent="0.3">
      <c r="A35" s="660" t="s">
        <v>566</v>
      </c>
      <c r="B35" s="661" t="s">
        <v>5381</v>
      </c>
      <c r="C35" s="661" t="s">
        <v>5328</v>
      </c>
      <c r="D35" s="661" t="s">
        <v>5404</v>
      </c>
      <c r="E35" s="661" t="s">
        <v>5405</v>
      </c>
      <c r="F35" s="664">
        <v>20</v>
      </c>
      <c r="G35" s="664">
        <v>7320</v>
      </c>
      <c r="H35" s="664">
        <v>1</v>
      </c>
      <c r="I35" s="664">
        <v>366</v>
      </c>
      <c r="J35" s="664">
        <v>30</v>
      </c>
      <c r="K35" s="664">
        <v>10980</v>
      </c>
      <c r="L35" s="664">
        <v>1.5</v>
      </c>
      <c r="M35" s="664">
        <v>366</v>
      </c>
      <c r="N35" s="664">
        <v>17</v>
      </c>
      <c r="O35" s="664">
        <v>6307</v>
      </c>
      <c r="P35" s="677">
        <v>0.86161202185792352</v>
      </c>
      <c r="Q35" s="665">
        <v>371</v>
      </c>
    </row>
    <row r="36" spans="1:17" ht="14.4" customHeight="1" x14ac:dyDescent="0.3">
      <c r="A36" s="660" t="s">
        <v>566</v>
      </c>
      <c r="B36" s="661" t="s">
        <v>5381</v>
      </c>
      <c r="C36" s="661" t="s">
        <v>5328</v>
      </c>
      <c r="D36" s="661" t="s">
        <v>5406</v>
      </c>
      <c r="E36" s="661" t="s">
        <v>5407</v>
      </c>
      <c r="F36" s="664">
        <v>5</v>
      </c>
      <c r="G36" s="664">
        <v>53645</v>
      </c>
      <c r="H36" s="664">
        <v>1</v>
      </c>
      <c r="I36" s="664">
        <v>10729</v>
      </c>
      <c r="J36" s="664">
        <v>5</v>
      </c>
      <c r="K36" s="664">
        <v>53645</v>
      </c>
      <c r="L36" s="664">
        <v>1</v>
      </c>
      <c r="M36" s="664">
        <v>10729</v>
      </c>
      <c r="N36" s="664">
        <v>2</v>
      </c>
      <c r="O36" s="664">
        <v>21718</v>
      </c>
      <c r="P36" s="677">
        <v>0.40484667722993756</v>
      </c>
      <c r="Q36" s="665">
        <v>10859</v>
      </c>
    </row>
    <row r="37" spans="1:17" ht="14.4" customHeight="1" x14ac:dyDescent="0.3">
      <c r="A37" s="660" t="s">
        <v>566</v>
      </c>
      <c r="B37" s="661" t="s">
        <v>5408</v>
      </c>
      <c r="C37" s="661" t="s">
        <v>5328</v>
      </c>
      <c r="D37" s="661" t="s">
        <v>5411</v>
      </c>
      <c r="E37" s="661" t="s">
        <v>5412</v>
      </c>
      <c r="F37" s="664">
        <v>24</v>
      </c>
      <c r="G37" s="664">
        <v>5208</v>
      </c>
      <c r="H37" s="664">
        <v>1</v>
      </c>
      <c r="I37" s="664">
        <v>217</v>
      </c>
      <c r="J37" s="664">
        <v>37</v>
      </c>
      <c r="K37" s="664">
        <v>8029</v>
      </c>
      <c r="L37" s="664">
        <v>1.5416666666666667</v>
      </c>
      <c r="M37" s="664">
        <v>217</v>
      </c>
      <c r="N37" s="664">
        <v>33</v>
      </c>
      <c r="O37" s="664">
        <v>7227</v>
      </c>
      <c r="P37" s="677">
        <v>1.3876728110599079</v>
      </c>
      <c r="Q37" s="665">
        <v>219</v>
      </c>
    </row>
    <row r="38" spans="1:17" ht="14.4" customHeight="1" x14ac:dyDescent="0.3">
      <c r="A38" s="660" t="s">
        <v>566</v>
      </c>
      <c r="B38" s="661" t="s">
        <v>5408</v>
      </c>
      <c r="C38" s="661" t="s">
        <v>5328</v>
      </c>
      <c r="D38" s="661" t="s">
        <v>5413</v>
      </c>
      <c r="E38" s="661" t="s">
        <v>5414</v>
      </c>
      <c r="F38" s="664">
        <v>37</v>
      </c>
      <c r="G38" s="664">
        <v>18389</v>
      </c>
      <c r="H38" s="664">
        <v>1</v>
      </c>
      <c r="I38" s="664">
        <v>497</v>
      </c>
      <c r="J38" s="664">
        <v>67</v>
      </c>
      <c r="K38" s="664">
        <v>33299</v>
      </c>
      <c r="L38" s="664">
        <v>1.8108108108108107</v>
      </c>
      <c r="M38" s="664">
        <v>497</v>
      </c>
      <c r="N38" s="664">
        <v>60</v>
      </c>
      <c r="O38" s="664">
        <v>30180</v>
      </c>
      <c r="P38" s="677">
        <v>1.6411985426069933</v>
      </c>
      <c r="Q38" s="665">
        <v>503</v>
      </c>
    </row>
    <row r="39" spans="1:17" ht="14.4" customHeight="1" x14ac:dyDescent="0.3">
      <c r="A39" s="660" t="s">
        <v>566</v>
      </c>
      <c r="B39" s="661" t="s">
        <v>5408</v>
      </c>
      <c r="C39" s="661" t="s">
        <v>5328</v>
      </c>
      <c r="D39" s="661" t="s">
        <v>5415</v>
      </c>
      <c r="E39" s="661" t="s">
        <v>5416</v>
      </c>
      <c r="F39" s="664">
        <v>29</v>
      </c>
      <c r="G39" s="664">
        <v>10150</v>
      </c>
      <c r="H39" s="664">
        <v>1</v>
      </c>
      <c r="I39" s="664">
        <v>350</v>
      </c>
      <c r="J39" s="664">
        <v>81</v>
      </c>
      <c r="K39" s="664">
        <v>28350</v>
      </c>
      <c r="L39" s="664">
        <v>2.7931034482758621</v>
      </c>
      <c r="M39" s="664">
        <v>350</v>
      </c>
      <c r="N39" s="664">
        <v>54</v>
      </c>
      <c r="O39" s="664">
        <v>18954</v>
      </c>
      <c r="P39" s="677">
        <v>1.8673891625615764</v>
      </c>
      <c r="Q39" s="665">
        <v>351</v>
      </c>
    </row>
    <row r="40" spans="1:17" ht="14.4" customHeight="1" x14ac:dyDescent="0.3">
      <c r="A40" s="660" t="s">
        <v>566</v>
      </c>
      <c r="B40" s="661" t="s">
        <v>5408</v>
      </c>
      <c r="C40" s="661" t="s">
        <v>5328</v>
      </c>
      <c r="D40" s="661" t="s">
        <v>5419</v>
      </c>
      <c r="E40" s="661" t="s">
        <v>5420</v>
      </c>
      <c r="F40" s="664">
        <v>1613</v>
      </c>
      <c r="G40" s="664">
        <v>104845</v>
      </c>
      <c r="H40" s="664">
        <v>1</v>
      </c>
      <c r="I40" s="664">
        <v>65</v>
      </c>
      <c r="J40" s="664">
        <v>1742</v>
      </c>
      <c r="K40" s="664">
        <v>113230</v>
      </c>
      <c r="L40" s="664">
        <v>1.0799752014879107</v>
      </c>
      <c r="M40" s="664">
        <v>65</v>
      </c>
      <c r="N40" s="664">
        <v>1953</v>
      </c>
      <c r="O40" s="664">
        <v>126945</v>
      </c>
      <c r="P40" s="677">
        <v>1.2107873527588344</v>
      </c>
      <c r="Q40" s="665">
        <v>65</v>
      </c>
    </row>
    <row r="41" spans="1:17" ht="14.4" customHeight="1" x14ac:dyDescent="0.3">
      <c r="A41" s="660" t="s">
        <v>566</v>
      </c>
      <c r="B41" s="661" t="s">
        <v>5408</v>
      </c>
      <c r="C41" s="661" t="s">
        <v>5328</v>
      </c>
      <c r="D41" s="661" t="s">
        <v>5733</v>
      </c>
      <c r="E41" s="661" t="s">
        <v>5734</v>
      </c>
      <c r="F41" s="664">
        <v>2</v>
      </c>
      <c r="G41" s="664">
        <v>15162</v>
      </c>
      <c r="H41" s="664">
        <v>1</v>
      </c>
      <c r="I41" s="664">
        <v>7581</v>
      </c>
      <c r="J41" s="664">
        <v>3</v>
      </c>
      <c r="K41" s="664">
        <v>22743</v>
      </c>
      <c r="L41" s="664">
        <v>1.5</v>
      </c>
      <c r="M41" s="664">
        <v>7581</v>
      </c>
      <c r="N41" s="664">
        <v>4</v>
      </c>
      <c r="O41" s="664">
        <v>30388</v>
      </c>
      <c r="P41" s="677">
        <v>2.0042210790133228</v>
      </c>
      <c r="Q41" s="665">
        <v>7597</v>
      </c>
    </row>
    <row r="42" spans="1:17" ht="14.4" customHeight="1" x14ac:dyDescent="0.3">
      <c r="A42" s="660" t="s">
        <v>566</v>
      </c>
      <c r="B42" s="661" t="s">
        <v>5408</v>
      </c>
      <c r="C42" s="661" t="s">
        <v>5328</v>
      </c>
      <c r="D42" s="661" t="s">
        <v>5423</v>
      </c>
      <c r="E42" s="661" t="s">
        <v>5424</v>
      </c>
      <c r="F42" s="664">
        <v>3</v>
      </c>
      <c r="G42" s="664">
        <v>1770</v>
      </c>
      <c r="H42" s="664">
        <v>1</v>
      </c>
      <c r="I42" s="664">
        <v>590</v>
      </c>
      <c r="J42" s="664">
        <v>1</v>
      </c>
      <c r="K42" s="664">
        <v>590</v>
      </c>
      <c r="L42" s="664">
        <v>0.33333333333333331</v>
      </c>
      <c r="M42" s="664">
        <v>590</v>
      </c>
      <c r="N42" s="664">
        <v>3</v>
      </c>
      <c r="O42" s="664">
        <v>1773</v>
      </c>
      <c r="P42" s="677">
        <v>1.0016949152542374</v>
      </c>
      <c r="Q42" s="665">
        <v>591</v>
      </c>
    </row>
    <row r="43" spans="1:17" ht="14.4" customHeight="1" x14ac:dyDescent="0.3">
      <c r="A43" s="660" t="s">
        <v>566</v>
      </c>
      <c r="B43" s="661" t="s">
        <v>5408</v>
      </c>
      <c r="C43" s="661" t="s">
        <v>5328</v>
      </c>
      <c r="D43" s="661" t="s">
        <v>5425</v>
      </c>
      <c r="E43" s="661" t="s">
        <v>5426</v>
      </c>
      <c r="F43" s="664">
        <v>3</v>
      </c>
      <c r="G43" s="664">
        <v>1845</v>
      </c>
      <c r="H43" s="664">
        <v>1</v>
      </c>
      <c r="I43" s="664">
        <v>615</v>
      </c>
      <c r="J43" s="664">
        <v>1</v>
      </c>
      <c r="K43" s="664">
        <v>615</v>
      </c>
      <c r="L43" s="664">
        <v>0.33333333333333331</v>
      </c>
      <c r="M43" s="664">
        <v>615</v>
      </c>
      <c r="N43" s="664"/>
      <c r="O43" s="664"/>
      <c r="P43" s="677"/>
      <c r="Q43" s="665"/>
    </row>
    <row r="44" spans="1:17" ht="14.4" customHeight="1" x14ac:dyDescent="0.3">
      <c r="A44" s="660" t="s">
        <v>566</v>
      </c>
      <c r="B44" s="661" t="s">
        <v>5408</v>
      </c>
      <c r="C44" s="661" t="s">
        <v>5328</v>
      </c>
      <c r="D44" s="661" t="s">
        <v>5427</v>
      </c>
      <c r="E44" s="661" t="s">
        <v>5428</v>
      </c>
      <c r="F44" s="664"/>
      <c r="G44" s="664"/>
      <c r="H44" s="664"/>
      <c r="I44" s="664"/>
      <c r="J44" s="664">
        <v>1</v>
      </c>
      <c r="K44" s="664">
        <v>149</v>
      </c>
      <c r="L44" s="664"/>
      <c r="M44" s="664">
        <v>149</v>
      </c>
      <c r="N44" s="664"/>
      <c r="O44" s="664"/>
      <c r="P44" s="677"/>
      <c r="Q44" s="665"/>
    </row>
    <row r="45" spans="1:17" ht="14.4" customHeight="1" x14ac:dyDescent="0.3">
      <c r="A45" s="660" t="s">
        <v>566</v>
      </c>
      <c r="B45" s="661" t="s">
        <v>5408</v>
      </c>
      <c r="C45" s="661" t="s">
        <v>5328</v>
      </c>
      <c r="D45" s="661" t="s">
        <v>5429</v>
      </c>
      <c r="E45" s="661" t="s">
        <v>5430</v>
      </c>
      <c r="F45" s="664">
        <v>1</v>
      </c>
      <c r="G45" s="664">
        <v>675</v>
      </c>
      <c r="H45" s="664">
        <v>1</v>
      </c>
      <c r="I45" s="664">
        <v>675</v>
      </c>
      <c r="J45" s="664"/>
      <c r="K45" s="664"/>
      <c r="L45" s="664"/>
      <c r="M45" s="664"/>
      <c r="N45" s="664">
        <v>1</v>
      </c>
      <c r="O45" s="664">
        <v>676</v>
      </c>
      <c r="P45" s="677">
        <v>1.0014814814814814</v>
      </c>
      <c r="Q45" s="665">
        <v>676</v>
      </c>
    </row>
    <row r="46" spans="1:17" ht="14.4" customHeight="1" x14ac:dyDescent="0.3">
      <c r="A46" s="660" t="s">
        <v>566</v>
      </c>
      <c r="B46" s="661" t="s">
        <v>5408</v>
      </c>
      <c r="C46" s="661" t="s">
        <v>5328</v>
      </c>
      <c r="D46" s="661" t="s">
        <v>5431</v>
      </c>
      <c r="E46" s="661" t="s">
        <v>5432</v>
      </c>
      <c r="F46" s="664">
        <v>33</v>
      </c>
      <c r="G46" s="664">
        <v>759</v>
      </c>
      <c r="H46" s="664">
        <v>1</v>
      </c>
      <c r="I46" s="664">
        <v>23</v>
      </c>
      <c r="J46" s="664">
        <v>38</v>
      </c>
      <c r="K46" s="664">
        <v>874</v>
      </c>
      <c r="L46" s="664">
        <v>1.1515151515151516</v>
      </c>
      <c r="M46" s="664">
        <v>23</v>
      </c>
      <c r="N46" s="664">
        <v>30</v>
      </c>
      <c r="O46" s="664">
        <v>720</v>
      </c>
      <c r="P46" s="677">
        <v>0.9486166007905138</v>
      </c>
      <c r="Q46" s="665">
        <v>24</v>
      </c>
    </row>
    <row r="47" spans="1:17" ht="14.4" customHeight="1" x14ac:dyDescent="0.3">
      <c r="A47" s="660" t="s">
        <v>566</v>
      </c>
      <c r="B47" s="661" t="s">
        <v>5408</v>
      </c>
      <c r="C47" s="661" t="s">
        <v>5328</v>
      </c>
      <c r="D47" s="661" t="s">
        <v>5435</v>
      </c>
      <c r="E47" s="661" t="s">
        <v>5436</v>
      </c>
      <c r="F47" s="664">
        <v>382</v>
      </c>
      <c r="G47" s="664">
        <v>20628</v>
      </c>
      <c r="H47" s="664">
        <v>1</v>
      </c>
      <c r="I47" s="664">
        <v>54</v>
      </c>
      <c r="J47" s="664">
        <v>362</v>
      </c>
      <c r="K47" s="664">
        <v>19548</v>
      </c>
      <c r="L47" s="664">
        <v>0.94764397905759157</v>
      </c>
      <c r="M47" s="664">
        <v>54</v>
      </c>
      <c r="N47" s="664">
        <v>523</v>
      </c>
      <c r="O47" s="664">
        <v>28242</v>
      </c>
      <c r="P47" s="677">
        <v>1.369109947643979</v>
      </c>
      <c r="Q47" s="665">
        <v>54</v>
      </c>
    </row>
    <row r="48" spans="1:17" ht="14.4" customHeight="1" x14ac:dyDescent="0.3">
      <c r="A48" s="660" t="s">
        <v>566</v>
      </c>
      <c r="B48" s="661" t="s">
        <v>5408</v>
      </c>
      <c r="C48" s="661" t="s">
        <v>5328</v>
      </c>
      <c r="D48" s="661" t="s">
        <v>5437</v>
      </c>
      <c r="E48" s="661" t="s">
        <v>5438</v>
      </c>
      <c r="F48" s="664">
        <v>390</v>
      </c>
      <c r="G48" s="664">
        <v>30030</v>
      </c>
      <c r="H48" s="664">
        <v>1</v>
      </c>
      <c r="I48" s="664">
        <v>77</v>
      </c>
      <c r="J48" s="664">
        <v>366</v>
      </c>
      <c r="K48" s="664">
        <v>28182</v>
      </c>
      <c r="L48" s="664">
        <v>0.93846153846153846</v>
      </c>
      <c r="M48" s="664">
        <v>77</v>
      </c>
      <c r="N48" s="664">
        <v>534</v>
      </c>
      <c r="O48" s="664">
        <v>41118</v>
      </c>
      <c r="P48" s="677">
        <v>1.3692307692307693</v>
      </c>
      <c r="Q48" s="665">
        <v>77</v>
      </c>
    </row>
    <row r="49" spans="1:17" ht="14.4" customHeight="1" x14ac:dyDescent="0.3">
      <c r="A49" s="660" t="s">
        <v>566</v>
      </c>
      <c r="B49" s="661" t="s">
        <v>5408</v>
      </c>
      <c r="C49" s="661" t="s">
        <v>5328</v>
      </c>
      <c r="D49" s="661" t="s">
        <v>5439</v>
      </c>
      <c r="E49" s="661" t="s">
        <v>5440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1630</v>
      </c>
      <c r="P49" s="677"/>
      <c r="Q49" s="665">
        <v>1630</v>
      </c>
    </row>
    <row r="50" spans="1:17" ht="14.4" customHeight="1" x14ac:dyDescent="0.3">
      <c r="A50" s="660" t="s">
        <v>566</v>
      </c>
      <c r="B50" s="661" t="s">
        <v>5408</v>
      </c>
      <c r="C50" s="661" t="s">
        <v>5328</v>
      </c>
      <c r="D50" s="661" t="s">
        <v>5441</v>
      </c>
      <c r="E50" s="661" t="s">
        <v>5442</v>
      </c>
      <c r="F50" s="664">
        <v>163</v>
      </c>
      <c r="G50" s="664">
        <v>3586</v>
      </c>
      <c r="H50" s="664">
        <v>1</v>
      </c>
      <c r="I50" s="664">
        <v>22</v>
      </c>
      <c r="J50" s="664">
        <v>237</v>
      </c>
      <c r="K50" s="664">
        <v>5214</v>
      </c>
      <c r="L50" s="664">
        <v>1.4539877300613497</v>
      </c>
      <c r="M50" s="664">
        <v>22</v>
      </c>
      <c r="N50" s="664">
        <v>263</v>
      </c>
      <c r="O50" s="664">
        <v>6049</v>
      </c>
      <c r="P50" s="677">
        <v>1.6868377021751255</v>
      </c>
      <c r="Q50" s="665">
        <v>23</v>
      </c>
    </row>
    <row r="51" spans="1:17" ht="14.4" customHeight="1" x14ac:dyDescent="0.3">
      <c r="A51" s="660" t="s">
        <v>566</v>
      </c>
      <c r="B51" s="661" t="s">
        <v>5408</v>
      </c>
      <c r="C51" s="661" t="s">
        <v>5328</v>
      </c>
      <c r="D51" s="661" t="s">
        <v>5447</v>
      </c>
      <c r="E51" s="661" t="s">
        <v>5448</v>
      </c>
      <c r="F51" s="664"/>
      <c r="G51" s="664"/>
      <c r="H51" s="664"/>
      <c r="I51" s="664"/>
      <c r="J51" s="664">
        <v>1</v>
      </c>
      <c r="K51" s="664">
        <v>405</v>
      </c>
      <c r="L51" s="664"/>
      <c r="M51" s="664">
        <v>405</v>
      </c>
      <c r="N51" s="664">
        <v>1</v>
      </c>
      <c r="O51" s="664">
        <v>406</v>
      </c>
      <c r="P51" s="677"/>
      <c r="Q51" s="665">
        <v>406</v>
      </c>
    </row>
    <row r="52" spans="1:17" ht="14.4" customHeight="1" x14ac:dyDescent="0.3">
      <c r="A52" s="660" t="s">
        <v>566</v>
      </c>
      <c r="B52" s="661" t="s">
        <v>5408</v>
      </c>
      <c r="C52" s="661" t="s">
        <v>5328</v>
      </c>
      <c r="D52" s="661" t="s">
        <v>5449</v>
      </c>
      <c r="E52" s="661" t="s">
        <v>5450</v>
      </c>
      <c r="F52" s="664">
        <v>1</v>
      </c>
      <c r="G52" s="664">
        <v>627</v>
      </c>
      <c r="H52" s="664">
        <v>1</v>
      </c>
      <c r="I52" s="664">
        <v>627</v>
      </c>
      <c r="J52" s="664">
        <v>3</v>
      </c>
      <c r="K52" s="664">
        <v>1881</v>
      </c>
      <c r="L52" s="664">
        <v>3</v>
      </c>
      <c r="M52" s="664">
        <v>627</v>
      </c>
      <c r="N52" s="664">
        <v>3</v>
      </c>
      <c r="O52" s="664">
        <v>1884</v>
      </c>
      <c r="P52" s="677">
        <v>3.0047846889952154</v>
      </c>
      <c r="Q52" s="665">
        <v>628</v>
      </c>
    </row>
    <row r="53" spans="1:17" ht="14.4" customHeight="1" x14ac:dyDescent="0.3">
      <c r="A53" s="660" t="s">
        <v>566</v>
      </c>
      <c r="B53" s="661" t="s">
        <v>5408</v>
      </c>
      <c r="C53" s="661" t="s">
        <v>5328</v>
      </c>
      <c r="D53" s="661" t="s">
        <v>5451</v>
      </c>
      <c r="E53" s="661" t="s">
        <v>5452</v>
      </c>
      <c r="F53" s="664">
        <v>118</v>
      </c>
      <c r="G53" s="664">
        <v>24662</v>
      </c>
      <c r="H53" s="664">
        <v>1</v>
      </c>
      <c r="I53" s="664">
        <v>209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566</v>
      </c>
      <c r="B54" s="661" t="s">
        <v>5408</v>
      </c>
      <c r="C54" s="661" t="s">
        <v>5328</v>
      </c>
      <c r="D54" s="661" t="s">
        <v>5453</v>
      </c>
      <c r="E54" s="661" t="s">
        <v>5454</v>
      </c>
      <c r="F54" s="664">
        <v>106</v>
      </c>
      <c r="G54" s="664">
        <v>6996</v>
      </c>
      <c r="H54" s="664">
        <v>1</v>
      </c>
      <c r="I54" s="664">
        <v>66</v>
      </c>
      <c r="J54" s="664">
        <v>100</v>
      </c>
      <c r="K54" s="664">
        <v>6600</v>
      </c>
      <c r="L54" s="664">
        <v>0.94339622641509435</v>
      </c>
      <c r="M54" s="664">
        <v>66</v>
      </c>
      <c r="N54" s="664">
        <v>145</v>
      </c>
      <c r="O54" s="664">
        <v>9570</v>
      </c>
      <c r="P54" s="677">
        <v>1.3679245283018868</v>
      </c>
      <c r="Q54" s="665">
        <v>66</v>
      </c>
    </row>
    <row r="55" spans="1:17" ht="14.4" customHeight="1" x14ac:dyDescent="0.3">
      <c r="A55" s="660" t="s">
        <v>566</v>
      </c>
      <c r="B55" s="661" t="s">
        <v>5408</v>
      </c>
      <c r="C55" s="661" t="s">
        <v>5328</v>
      </c>
      <c r="D55" s="661" t="s">
        <v>5584</v>
      </c>
      <c r="E55" s="661" t="s">
        <v>5585</v>
      </c>
      <c r="F55" s="664"/>
      <c r="G55" s="664"/>
      <c r="H55" s="664"/>
      <c r="I55" s="664"/>
      <c r="J55" s="664"/>
      <c r="K55" s="664"/>
      <c r="L55" s="664"/>
      <c r="M55" s="664"/>
      <c r="N55" s="664">
        <v>2</v>
      </c>
      <c r="O55" s="664">
        <v>592</v>
      </c>
      <c r="P55" s="677"/>
      <c r="Q55" s="665">
        <v>296</v>
      </c>
    </row>
    <row r="56" spans="1:17" ht="14.4" customHeight="1" x14ac:dyDescent="0.3">
      <c r="A56" s="660" t="s">
        <v>566</v>
      </c>
      <c r="B56" s="661" t="s">
        <v>5408</v>
      </c>
      <c r="C56" s="661" t="s">
        <v>5328</v>
      </c>
      <c r="D56" s="661" t="s">
        <v>5459</v>
      </c>
      <c r="E56" s="661" t="s">
        <v>5460</v>
      </c>
      <c r="F56" s="664">
        <v>874</v>
      </c>
      <c r="G56" s="664">
        <v>304152</v>
      </c>
      <c r="H56" s="664">
        <v>1</v>
      </c>
      <c r="I56" s="664">
        <v>348</v>
      </c>
      <c r="J56" s="664">
        <v>1394</v>
      </c>
      <c r="K56" s="664">
        <v>485112</v>
      </c>
      <c r="L56" s="664">
        <v>1.5949656750572083</v>
      </c>
      <c r="M56" s="664">
        <v>348</v>
      </c>
      <c r="N56" s="664">
        <v>1094</v>
      </c>
      <c r="O56" s="664">
        <v>381806</v>
      </c>
      <c r="P56" s="677">
        <v>1.2553131329072307</v>
      </c>
      <c r="Q56" s="665">
        <v>349</v>
      </c>
    </row>
    <row r="57" spans="1:17" ht="14.4" customHeight="1" x14ac:dyDescent="0.3">
      <c r="A57" s="660" t="s">
        <v>566</v>
      </c>
      <c r="B57" s="661" t="s">
        <v>5408</v>
      </c>
      <c r="C57" s="661" t="s">
        <v>5328</v>
      </c>
      <c r="D57" s="661" t="s">
        <v>5461</v>
      </c>
      <c r="E57" s="661" t="s">
        <v>5462</v>
      </c>
      <c r="F57" s="664">
        <v>110</v>
      </c>
      <c r="G57" s="664">
        <v>2640</v>
      </c>
      <c r="H57" s="664">
        <v>1</v>
      </c>
      <c r="I57" s="664">
        <v>24</v>
      </c>
      <c r="J57" s="664">
        <v>159</v>
      </c>
      <c r="K57" s="664">
        <v>3816</v>
      </c>
      <c r="L57" s="664">
        <v>1.4454545454545455</v>
      </c>
      <c r="M57" s="664">
        <v>24</v>
      </c>
      <c r="N57" s="664">
        <v>164</v>
      </c>
      <c r="O57" s="664">
        <v>3936</v>
      </c>
      <c r="P57" s="677">
        <v>1.490909090909091</v>
      </c>
      <c r="Q57" s="665">
        <v>24</v>
      </c>
    </row>
    <row r="58" spans="1:17" ht="14.4" customHeight="1" x14ac:dyDescent="0.3">
      <c r="A58" s="660" t="s">
        <v>566</v>
      </c>
      <c r="B58" s="661" t="s">
        <v>5408</v>
      </c>
      <c r="C58" s="661" t="s">
        <v>5328</v>
      </c>
      <c r="D58" s="661" t="s">
        <v>5463</v>
      </c>
      <c r="E58" s="661" t="s">
        <v>5464</v>
      </c>
      <c r="F58" s="664">
        <v>2</v>
      </c>
      <c r="G58" s="664">
        <v>1476</v>
      </c>
      <c r="H58" s="664">
        <v>1</v>
      </c>
      <c r="I58" s="664">
        <v>738</v>
      </c>
      <c r="J58" s="664">
        <v>1</v>
      </c>
      <c r="K58" s="664">
        <v>738</v>
      </c>
      <c r="L58" s="664">
        <v>0.5</v>
      </c>
      <c r="M58" s="664">
        <v>738</v>
      </c>
      <c r="N58" s="664"/>
      <c r="O58" s="664"/>
      <c r="P58" s="677"/>
      <c r="Q58" s="665"/>
    </row>
    <row r="59" spans="1:17" ht="14.4" customHeight="1" x14ac:dyDescent="0.3">
      <c r="A59" s="660" t="s">
        <v>566</v>
      </c>
      <c r="B59" s="661" t="s">
        <v>5408</v>
      </c>
      <c r="C59" s="661" t="s">
        <v>5328</v>
      </c>
      <c r="D59" s="661" t="s">
        <v>5465</v>
      </c>
      <c r="E59" s="661" t="s">
        <v>5466</v>
      </c>
      <c r="F59" s="664">
        <v>245</v>
      </c>
      <c r="G59" s="664">
        <v>44100</v>
      </c>
      <c r="H59" s="664">
        <v>1</v>
      </c>
      <c r="I59" s="664">
        <v>180</v>
      </c>
      <c r="J59" s="664">
        <v>234</v>
      </c>
      <c r="K59" s="664">
        <v>42120</v>
      </c>
      <c r="L59" s="664">
        <v>0.95510204081632655</v>
      </c>
      <c r="M59" s="664">
        <v>180</v>
      </c>
      <c r="N59" s="664">
        <v>363</v>
      </c>
      <c r="O59" s="664">
        <v>65340</v>
      </c>
      <c r="P59" s="677">
        <v>1.4816326530612245</v>
      </c>
      <c r="Q59" s="665">
        <v>180</v>
      </c>
    </row>
    <row r="60" spans="1:17" ht="14.4" customHeight="1" x14ac:dyDescent="0.3">
      <c r="A60" s="660" t="s">
        <v>566</v>
      </c>
      <c r="B60" s="661" t="s">
        <v>5408</v>
      </c>
      <c r="C60" s="661" t="s">
        <v>5328</v>
      </c>
      <c r="D60" s="661" t="s">
        <v>5471</v>
      </c>
      <c r="E60" s="661" t="s">
        <v>5472</v>
      </c>
      <c r="F60" s="664">
        <v>64</v>
      </c>
      <c r="G60" s="664">
        <v>16192</v>
      </c>
      <c r="H60" s="664">
        <v>1</v>
      </c>
      <c r="I60" s="664">
        <v>253</v>
      </c>
      <c r="J60" s="664">
        <v>225</v>
      </c>
      <c r="K60" s="664">
        <v>56925</v>
      </c>
      <c r="L60" s="664">
        <v>3.515625</v>
      </c>
      <c r="M60" s="664">
        <v>253</v>
      </c>
      <c r="N60" s="664">
        <v>481</v>
      </c>
      <c r="O60" s="664">
        <v>121693</v>
      </c>
      <c r="P60" s="677">
        <v>7.515625</v>
      </c>
      <c r="Q60" s="665">
        <v>253</v>
      </c>
    </row>
    <row r="61" spans="1:17" ht="14.4" customHeight="1" x14ac:dyDescent="0.3">
      <c r="A61" s="660" t="s">
        <v>566</v>
      </c>
      <c r="B61" s="661" t="s">
        <v>5408</v>
      </c>
      <c r="C61" s="661" t="s">
        <v>5328</v>
      </c>
      <c r="D61" s="661" t="s">
        <v>5473</v>
      </c>
      <c r="E61" s="661" t="s">
        <v>5474</v>
      </c>
      <c r="F61" s="664">
        <v>2</v>
      </c>
      <c r="G61" s="664">
        <v>528</v>
      </c>
      <c r="H61" s="664">
        <v>1</v>
      </c>
      <c r="I61" s="664">
        <v>264</v>
      </c>
      <c r="J61" s="664">
        <v>1</v>
      </c>
      <c r="K61" s="664">
        <v>264</v>
      </c>
      <c r="L61" s="664">
        <v>0.5</v>
      </c>
      <c r="M61" s="664">
        <v>264</v>
      </c>
      <c r="N61" s="664"/>
      <c r="O61" s="664"/>
      <c r="P61" s="677"/>
      <c r="Q61" s="665"/>
    </row>
    <row r="62" spans="1:17" ht="14.4" customHeight="1" x14ac:dyDescent="0.3">
      <c r="A62" s="660" t="s">
        <v>566</v>
      </c>
      <c r="B62" s="661" t="s">
        <v>5408</v>
      </c>
      <c r="C62" s="661" t="s">
        <v>5328</v>
      </c>
      <c r="D62" s="661" t="s">
        <v>5475</v>
      </c>
      <c r="E62" s="661" t="s">
        <v>5476</v>
      </c>
      <c r="F62" s="664">
        <v>9</v>
      </c>
      <c r="G62" s="664">
        <v>1701</v>
      </c>
      <c r="H62" s="664">
        <v>1</v>
      </c>
      <c r="I62" s="664">
        <v>189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566</v>
      </c>
      <c r="B63" s="661" t="s">
        <v>5408</v>
      </c>
      <c r="C63" s="661" t="s">
        <v>5328</v>
      </c>
      <c r="D63" s="661" t="s">
        <v>5479</v>
      </c>
      <c r="E63" s="661" t="s">
        <v>5480</v>
      </c>
      <c r="F63" s="664">
        <v>383</v>
      </c>
      <c r="G63" s="664">
        <v>82728</v>
      </c>
      <c r="H63" s="664">
        <v>1</v>
      </c>
      <c r="I63" s="664">
        <v>216</v>
      </c>
      <c r="J63" s="664">
        <v>363</v>
      </c>
      <c r="K63" s="664">
        <v>78408</v>
      </c>
      <c r="L63" s="664">
        <v>0.9477806788511749</v>
      </c>
      <c r="M63" s="664">
        <v>216</v>
      </c>
      <c r="N63" s="664">
        <v>525</v>
      </c>
      <c r="O63" s="664">
        <v>113400</v>
      </c>
      <c r="P63" s="677">
        <v>1.370757180156658</v>
      </c>
      <c r="Q63" s="665">
        <v>216</v>
      </c>
    </row>
    <row r="64" spans="1:17" ht="14.4" customHeight="1" x14ac:dyDescent="0.3">
      <c r="A64" s="660" t="s">
        <v>566</v>
      </c>
      <c r="B64" s="661" t="s">
        <v>5408</v>
      </c>
      <c r="C64" s="661" t="s">
        <v>5328</v>
      </c>
      <c r="D64" s="661" t="s">
        <v>5481</v>
      </c>
      <c r="E64" s="661" t="s">
        <v>5482</v>
      </c>
      <c r="F64" s="664">
        <v>16</v>
      </c>
      <c r="G64" s="664">
        <v>560</v>
      </c>
      <c r="H64" s="664">
        <v>1</v>
      </c>
      <c r="I64" s="664">
        <v>35</v>
      </c>
      <c r="J64" s="664">
        <v>33</v>
      </c>
      <c r="K64" s="664">
        <v>1155</v>
      </c>
      <c r="L64" s="664">
        <v>2.0625</v>
      </c>
      <c r="M64" s="664">
        <v>35</v>
      </c>
      <c r="N64" s="664">
        <v>66</v>
      </c>
      <c r="O64" s="664">
        <v>2376</v>
      </c>
      <c r="P64" s="677">
        <v>4.2428571428571429</v>
      </c>
      <c r="Q64" s="665">
        <v>36</v>
      </c>
    </row>
    <row r="65" spans="1:17" ht="14.4" customHeight="1" x14ac:dyDescent="0.3">
      <c r="A65" s="660" t="s">
        <v>566</v>
      </c>
      <c r="B65" s="661" t="s">
        <v>5408</v>
      </c>
      <c r="C65" s="661" t="s">
        <v>5328</v>
      </c>
      <c r="D65" s="661" t="s">
        <v>5483</v>
      </c>
      <c r="E65" s="661" t="s">
        <v>5484</v>
      </c>
      <c r="F65" s="664">
        <v>3</v>
      </c>
      <c r="G65" s="664">
        <v>1770</v>
      </c>
      <c r="H65" s="664">
        <v>1</v>
      </c>
      <c r="I65" s="664">
        <v>590</v>
      </c>
      <c r="J65" s="664">
        <v>1</v>
      </c>
      <c r="K65" s="664">
        <v>590</v>
      </c>
      <c r="L65" s="664">
        <v>0.33333333333333331</v>
      </c>
      <c r="M65" s="664">
        <v>590</v>
      </c>
      <c r="N65" s="664"/>
      <c r="O65" s="664"/>
      <c r="P65" s="677"/>
      <c r="Q65" s="665"/>
    </row>
    <row r="66" spans="1:17" ht="14.4" customHeight="1" x14ac:dyDescent="0.3">
      <c r="A66" s="660" t="s">
        <v>566</v>
      </c>
      <c r="B66" s="661" t="s">
        <v>5408</v>
      </c>
      <c r="C66" s="661" t="s">
        <v>5328</v>
      </c>
      <c r="D66" s="661" t="s">
        <v>5570</v>
      </c>
      <c r="E66" s="661" t="s">
        <v>5571</v>
      </c>
      <c r="F66" s="664">
        <v>18</v>
      </c>
      <c r="G66" s="664">
        <v>100746</v>
      </c>
      <c r="H66" s="664">
        <v>1</v>
      </c>
      <c r="I66" s="664">
        <v>5597</v>
      </c>
      <c r="J66" s="664">
        <v>16</v>
      </c>
      <c r="K66" s="664">
        <v>89552</v>
      </c>
      <c r="L66" s="664">
        <v>0.88888888888888884</v>
      </c>
      <c r="M66" s="664">
        <v>5597</v>
      </c>
      <c r="N66" s="664">
        <v>16</v>
      </c>
      <c r="O66" s="664">
        <v>89856</v>
      </c>
      <c r="P66" s="677">
        <v>0.89190637841700915</v>
      </c>
      <c r="Q66" s="665">
        <v>5616</v>
      </c>
    </row>
    <row r="67" spans="1:17" ht="14.4" customHeight="1" x14ac:dyDescent="0.3">
      <c r="A67" s="660" t="s">
        <v>566</v>
      </c>
      <c r="B67" s="661" t="s">
        <v>5408</v>
      </c>
      <c r="C67" s="661" t="s">
        <v>5328</v>
      </c>
      <c r="D67" s="661" t="s">
        <v>5485</v>
      </c>
      <c r="E67" s="661" t="s">
        <v>5486</v>
      </c>
      <c r="F67" s="664">
        <v>15</v>
      </c>
      <c r="G67" s="664">
        <v>750</v>
      </c>
      <c r="H67" s="664">
        <v>1</v>
      </c>
      <c r="I67" s="664">
        <v>50</v>
      </c>
      <c r="J67" s="664">
        <v>54</v>
      </c>
      <c r="K67" s="664">
        <v>2700</v>
      </c>
      <c r="L67" s="664">
        <v>3.6</v>
      </c>
      <c r="M67" s="664">
        <v>50</v>
      </c>
      <c r="N67" s="664">
        <v>75</v>
      </c>
      <c r="O67" s="664">
        <v>3750</v>
      </c>
      <c r="P67" s="677">
        <v>5</v>
      </c>
      <c r="Q67" s="665">
        <v>50</v>
      </c>
    </row>
    <row r="68" spans="1:17" ht="14.4" customHeight="1" x14ac:dyDescent="0.3">
      <c r="A68" s="660" t="s">
        <v>566</v>
      </c>
      <c r="B68" s="661" t="s">
        <v>5408</v>
      </c>
      <c r="C68" s="661" t="s">
        <v>5328</v>
      </c>
      <c r="D68" s="661" t="s">
        <v>5487</v>
      </c>
      <c r="E68" s="661" t="s">
        <v>5488</v>
      </c>
      <c r="F68" s="664">
        <v>2</v>
      </c>
      <c r="G68" s="664">
        <v>1090</v>
      </c>
      <c r="H68" s="664">
        <v>1</v>
      </c>
      <c r="I68" s="664">
        <v>545</v>
      </c>
      <c r="J68" s="664">
        <v>1</v>
      </c>
      <c r="K68" s="664">
        <v>545</v>
      </c>
      <c r="L68" s="664">
        <v>0.5</v>
      </c>
      <c r="M68" s="664">
        <v>545</v>
      </c>
      <c r="N68" s="664"/>
      <c r="O68" s="664"/>
      <c r="P68" s="677"/>
      <c r="Q68" s="665"/>
    </row>
    <row r="69" spans="1:17" ht="14.4" customHeight="1" x14ac:dyDescent="0.3">
      <c r="A69" s="660" t="s">
        <v>566</v>
      </c>
      <c r="B69" s="661" t="s">
        <v>5408</v>
      </c>
      <c r="C69" s="661" t="s">
        <v>5328</v>
      </c>
      <c r="D69" s="661" t="s">
        <v>5489</v>
      </c>
      <c r="E69" s="661" t="s">
        <v>5490</v>
      </c>
      <c r="F69" s="664">
        <v>20</v>
      </c>
      <c r="G69" s="664">
        <v>9580</v>
      </c>
      <c r="H69" s="664">
        <v>1</v>
      </c>
      <c r="I69" s="664">
        <v>479</v>
      </c>
      <c r="J69" s="664">
        <v>36</v>
      </c>
      <c r="K69" s="664">
        <v>17244</v>
      </c>
      <c r="L69" s="664">
        <v>1.8</v>
      </c>
      <c r="M69" s="664">
        <v>479</v>
      </c>
      <c r="N69" s="664">
        <v>29</v>
      </c>
      <c r="O69" s="664">
        <v>14065</v>
      </c>
      <c r="P69" s="677">
        <v>1.4681628392484343</v>
      </c>
      <c r="Q69" s="665">
        <v>485</v>
      </c>
    </row>
    <row r="70" spans="1:17" ht="14.4" customHeight="1" x14ac:dyDescent="0.3">
      <c r="A70" s="660" t="s">
        <v>566</v>
      </c>
      <c r="B70" s="661" t="s">
        <v>5408</v>
      </c>
      <c r="C70" s="661" t="s">
        <v>5328</v>
      </c>
      <c r="D70" s="661" t="s">
        <v>5491</v>
      </c>
      <c r="E70" s="661" t="s">
        <v>5492</v>
      </c>
      <c r="F70" s="664">
        <v>2</v>
      </c>
      <c r="G70" s="664">
        <v>1468</v>
      </c>
      <c r="H70" s="664">
        <v>1</v>
      </c>
      <c r="I70" s="664">
        <v>734</v>
      </c>
      <c r="J70" s="664">
        <v>1</v>
      </c>
      <c r="K70" s="664">
        <v>734</v>
      </c>
      <c r="L70" s="664">
        <v>0.5</v>
      </c>
      <c r="M70" s="664">
        <v>734</v>
      </c>
      <c r="N70" s="664"/>
      <c r="O70" s="664"/>
      <c r="P70" s="677"/>
      <c r="Q70" s="665"/>
    </row>
    <row r="71" spans="1:17" ht="14.4" customHeight="1" x14ac:dyDescent="0.3">
      <c r="A71" s="660" t="s">
        <v>566</v>
      </c>
      <c r="B71" s="661" t="s">
        <v>5408</v>
      </c>
      <c r="C71" s="661" t="s">
        <v>5328</v>
      </c>
      <c r="D71" s="661" t="s">
        <v>5493</v>
      </c>
      <c r="E71" s="661" t="s">
        <v>5494</v>
      </c>
      <c r="F71" s="664">
        <v>2</v>
      </c>
      <c r="G71" s="664">
        <v>652</v>
      </c>
      <c r="H71" s="664">
        <v>1</v>
      </c>
      <c r="I71" s="664">
        <v>326</v>
      </c>
      <c r="J71" s="664"/>
      <c r="K71" s="664"/>
      <c r="L71" s="664"/>
      <c r="M71" s="664"/>
      <c r="N71" s="664">
        <v>2</v>
      </c>
      <c r="O71" s="664">
        <v>654</v>
      </c>
      <c r="P71" s="677">
        <v>1.0030674846625767</v>
      </c>
      <c r="Q71" s="665">
        <v>327</v>
      </c>
    </row>
    <row r="72" spans="1:17" ht="14.4" customHeight="1" x14ac:dyDescent="0.3">
      <c r="A72" s="660" t="s">
        <v>566</v>
      </c>
      <c r="B72" s="661" t="s">
        <v>5408</v>
      </c>
      <c r="C72" s="661" t="s">
        <v>5328</v>
      </c>
      <c r="D72" s="661" t="s">
        <v>5495</v>
      </c>
      <c r="E72" s="661" t="s">
        <v>5496</v>
      </c>
      <c r="F72" s="664">
        <v>2</v>
      </c>
      <c r="G72" s="664">
        <v>688</v>
      </c>
      <c r="H72" s="664">
        <v>1</v>
      </c>
      <c r="I72" s="664">
        <v>344</v>
      </c>
      <c r="J72" s="664">
        <v>1</v>
      </c>
      <c r="K72" s="664">
        <v>344</v>
      </c>
      <c r="L72" s="664">
        <v>0.5</v>
      </c>
      <c r="M72" s="664">
        <v>344</v>
      </c>
      <c r="N72" s="664"/>
      <c r="O72" s="664"/>
      <c r="P72" s="677"/>
      <c r="Q72" s="665"/>
    </row>
    <row r="73" spans="1:17" ht="14.4" customHeight="1" x14ac:dyDescent="0.3">
      <c r="A73" s="660" t="s">
        <v>566</v>
      </c>
      <c r="B73" s="661" t="s">
        <v>5408</v>
      </c>
      <c r="C73" s="661" t="s">
        <v>5328</v>
      </c>
      <c r="D73" s="661" t="s">
        <v>5497</v>
      </c>
      <c r="E73" s="661" t="s">
        <v>5498</v>
      </c>
      <c r="F73" s="664">
        <v>1</v>
      </c>
      <c r="G73" s="664">
        <v>751</v>
      </c>
      <c r="H73" s="664">
        <v>1</v>
      </c>
      <c r="I73" s="664">
        <v>751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566</v>
      </c>
      <c r="B74" s="661" t="s">
        <v>5408</v>
      </c>
      <c r="C74" s="661" t="s">
        <v>5328</v>
      </c>
      <c r="D74" s="661" t="s">
        <v>5499</v>
      </c>
      <c r="E74" s="661" t="s">
        <v>5500</v>
      </c>
      <c r="F74" s="664"/>
      <c r="G74" s="664"/>
      <c r="H74" s="664"/>
      <c r="I74" s="664"/>
      <c r="J74" s="664">
        <v>1</v>
      </c>
      <c r="K74" s="664">
        <v>230</v>
      </c>
      <c r="L74" s="664"/>
      <c r="M74" s="664">
        <v>230</v>
      </c>
      <c r="N74" s="664">
        <v>5</v>
      </c>
      <c r="O74" s="664">
        <v>1155</v>
      </c>
      <c r="P74" s="677"/>
      <c r="Q74" s="665">
        <v>231</v>
      </c>
    </row>
    <row r="75" spans="1:17" ht="14.4" customHeight="1" x14ac:dyDescent="0.3">
      <c r="A75" s="660" t="s">
        <v>566</v>
      </c>
      <c r="B75" s="661" t="s">
        <v>5408</v>
      </c>
      <c r="C75" s="661" t="s">
        <v>5328</v>
      </c>
      <c r="D75" s="661" t="s">
        <v>5501</v>
      </c>
      <c r="E75" s="661" t="s">
        <v>5502</v>
      </c>
      <c r="F75" s="664">
        <v>45</v>
      </c>
      <c r="G75" s="664">
        <v>150075</v>
      </c>
      <c r="H75" s="664">
        <v>1</v>
      </c>
      <c r="I75" s="664">
        <v>3335</v>
      </c>
      <c r="J75" s="664">
        <v>82</v>
      </c>
      <c r="K75" s="664">
        <v>273470</v>
      </c>
      <c r="L75" s="664">
        <v>1.8222222222222222</v>
      </c>
      <c r="M75" s="664">
        <v>3335</v>
      </c>
      <c r="N75" s="664">
        <v>98</v>
      </c>
      <c r="O75" s="664">
        <v>327418</v>
      </c>
      <c r="P75" s="677">
        <v>2.1816958187572881</v>
      </c>
      <c r="Q75" s="665">
        <v>3341</v>
      </c>
    </row>
    <row r="76" spans="1:17" ht="14.4" customHeight="1" x14ac:dyDescent="0.3">
      <c r="A76" s="660" t="s">
        <v>566</v>
      </c>
      <c r="B76" s="661" t="s">
        <v>5408</v>
      </c>
      <c r="C76" s="661" t="s">
        <v>5328</v>
      </c>
      <c r="D76" s="661" t="s">
        <v>5503</v>
      </c>
      <c r="E76" s="661" t="s">
        <v>5504</v>
      </c>
      <c r="F76" s="664"/>
      <c r="G76" s="664"/>
      <c r="H76" s="664"/>
      <c r="I76" s="664"/>
      <c r="J76" s="664">
        <v>1</v>
      </c>
      <c r="K76" s="664">
        <v>229</v>
      </c>
      <c r="L76" s="664"/>
      <c r="M76" s="664">
        <v>229</v>
      </c>
      <c r="N76" s="664"/>
      <c r="O76" s="664"/>
      <c r="P76" s="677"/>
      <c r="Q76" s="665"/>
    </row>
    <row r="77" spans="1:17" ht="14.4" customHeight="1" x14ac:dyDescent="0.3">
      <c r="A77" s="660" t="s">
        <v>566</v>
      </c>
      <c r="B77" s="661" t="s">
        <v>5408</v>
      </c>
      <c r="C77" s="661" t="s">
        <v>5328</v>
      </c>
      <c r="D77" s="661" t="s">
        <v>5515</v>
      </c>
      <c r="E77" s="661" t="s">
        <v>5516</v>
      </c>
      <c r="F77" s="664"/>
      <c r="G77" s="664"/>
      <c r="H77" s="664"/>
      <c r="I77" s="664"/>
      <c r="J77" s="664">
        <v>1</v>
      </c>
      <c r="K77" s="664">
        <v>415</v>
      </c>
      <c r="L77" s="664"/>
      <c r="M77" s="664">
        <v>415</v>
      </c>
      <c r="N77" s="664"/>
      <c r="O77" s="664"/>
      <c r="P77" s="677"/>
      <c r="Q77" s="665"/>
    </row>
    <row r="78" spans="1:17" ht="14.4" customHeight="1" x14ac:dyDescent="0.3">
      <c r="A78" s="660" t="s">
        <v>566</v>
      </c>
      <c r="B78" s="661" t="s">
        <v>5408</v>
      </c>
      <c r="C78" s="661" t="s">
        <v>5328</v>
      </c>
      <c r="D78" s="661" t="s">
        <v>5517</v>
      </c>
      <c r="E78" s="661" t="s">
        <v>5518</v>
      </c>
      <c r="F78" s="664"/>
      <c r="G78" s="664"/>
      <c r="H78" s="664"/>
      <c r="I78" s="664"/>
      <c r="J78" s="664">
        <v>1</v>
      </c>
      <c r="K78" s="664">
        <v>164</v>
      </c>
      <c r="L78" s="664"/>
      <c r="M78" s="664">
        <v>164</v>
      </c>
      <c r="N78" s="664">
        <v>1</v>
      </c>
      <c r="O78" s="664">
        <v>166</v>
      </c>
      <c r="P78" s="677"/>
      <c r="Q78" s="665">
        <v>166</v>
      </c>
    </row>
    <row r="79" spans="1:17" ht="14.4" customHeight="1" x14ac:dyDescent="0.3">
      <c r="A79" s="660" t="s">
        <v>566</v>
      </c>
      <c r="B79" s="661" t="s">
        <v>5408</v>
      </c>
      <c r="C79" s="661" t="s">
        <v>5328</v>
      </c>
      <c r="D79" s="661" t="s">
        <v>1024</v>
      </c>
      <c r="E79" s="661" t="s">
        <v>5519</v>
      </c>
      <c r="F79" s="664"/>
      <c r="G79" s="664"/>
      <c r="H79" s="664"/>
      <c r="I79" s="664"/>
      <c r="J79" s="664">
        <v>2</v>
      </c>
      <c r="K79" s="664">
        <v>1570</v>
      </c>
      <c r="L79" s="664"/>
      <c r="M79" s="664">
        <v>785</v>
      </c>
      <c r="N79" s="664">
        <v>5</v>
      </c>
      <c r="O79" s="664">
        <v>3930</v>
      </c>
      <c r="P79" s="677"/>
      <c r="Q79" s="665">
        <v>786</v>
      </c>
    </row>
    <row r="80" spans="1:17" ht="14.4" customHeight="1" x14ac:dyDescent="0.3">
      <c r="A80" s="660" t="s">
        <v>566</v>
      </c>
      <c r="B80" s="661" t="s">
        <v>5408</v>
      </c>
      <c r="C80" s="661" t="s">
        <v>5328</v>
      </c>
      <c r="D80" s="661" t="s">
        <v>5520</v>
      </c>
      <c r="E80" s="661" t="s">
        <v>5521</v>
      </c>
      <c r="F80" s="664"/>
      <c r="G80" s="664"/>
      <c r="H80" s="664"/>
      <c r="I80" s="664"/>
      <c r="J80" s="664"/>
      <c r="K80" s="664"/>
      <c r="L80" s="664"/>
      <c r="M80" s="664"/>
      <c r="N80" s="664">
        <v>2</v>
      </c>
      <c r="O80" s="664">
        <v>444</v>
      </c>
      <c r="P80" s="677"/>
      <c r="Q80" s="665">
        <v>222</v>
      </c>
    </row>
    <row r="81" spans="1:17" ht="14.4" customHeight="1" x14ac:dyDescent="0.3">
      <c r="A81" s="660" t="s">
        <v>566</v>
      </c>
      <c r="B81" s="661" t="s">
        <v>5408</v>
      </c>
      <c r="C81" s="661" t="s">
        <v>5328</v>
      </c>
      <c r="D81" s="661" t="s">
        <v>5528</v>
      </c>
      <c r="E81" s="661" t="s">
        <v>5529</v>
      </c>
      <c r="F81" s="664"/>
      <c r="G81" s="664"/>
      <c r="H81" s="664"/>
      <c r="I81" s="664"/>
      <c r="J81" s="664">
        <v>1</v>
      </c>
      <c r="K81" s="664">
        <v>1488</v>
      </c>
      <c r="L81" s="664"/>
      <c r="M81" s="664">
        <v>1488</v>
      </c>
      <c r="N81" s="664"/>
      <c r="O81" s="664"/>
      <c r="P81" s="677"/>
      <c r="Q81" s="665"/>
    </row>
    <row r="82" spans="1:17" ht="14.4" customHeight="1" x14ac:dyDescent="0.3">
      <c r="A82" s="660" t="s">
        <v>566</v>
      </c>
      <c r="B82" s="661" t="s">
        <v>5408</v>
      </c>
      <c r="C82" s="661" t="s">
        <v>5328</v>
      </c>
      <c r="D82" s="661" t="s">
        <v>5532</v>
      </c>
      <c r="E82" s="661" t="s">
        <v>5533</v>
      </c>
      <c r="F82" s="664">
        <v>1</v>
      </c>
      <c r="G82" s="664">
        <v>86</v>
      </c>
      <c r="H82" s="664">
        <v>1</v>
      </c>
      <c r="I82" s="664">
        <v>86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5839</v>
      </c>
      <c r="B83" s="661" t="s">
        <v>5840</v>
      </c>
      <c r="C83" s="661" t="s">
        <v>5328</v>
      </c>
      <c r="D83" s="661" t="s">
        <v>5841</v>
      </c>
      <c r="E83" s="661" t="s">
        <v>5842</v>
      </c>
      <c r="F83" s="664">
        <v>463</v>
      </c>
      <c r="G83" s="664">
        <v>12501</v>
      </c>
      <c r="H83" s="664">
        <v>1</v>
      </c>
      <c r="I83" s="664">
        <v>27</v>
      </c>
      <c r="J83" s="664">
        <v>497</v>
      </c>
      <c r="K83" s="664">
        <v>13419</v>
      </c>
      <c r="L83" s="664">
        <v>1.0734341252699784</v>
      </c>
      <c r="M83" s="664">
        <v>27</v>
      </c>
      <c r="N83" s="664">
        <v>660</v>
      </c>
      <c r="O83" s="664">
        <v>17820</v>
      </c>
      <c r="P83" s="677">
        <v>1.4254859611231101</v>
      </c>
      <c r="Q83" s="665">
        <v>27</v>
      </c>
    </row>
    <row r="84" spans="1:17" ht="14.4" customHeight="1" x14ac:dyDescent="0.3">
      <c r="A84" s="660" t="s">
        <v>5839</v>
      </c>
      <c r="B84" s="661" t="s">
        <v>5840</v>
      </c>
      <c r="C84" s="661" t="s">
        <v>5328</v>
      </c>
      <c r="D84" s="661" t="s">
        <v>5843</v>
      </c>
      <c r="E84" s="661" t="s">
        <v>5844</v>
      </c>
      <c r="F84" s="664">
        <v>233</v>
      </c>
      <c r="G84" s="664">
        <v>12582</v>
      </c>
      <c r="H84" s="664">
        <v>1</v>
      </c>
      <c r="I84" s="664">
        <v>54</v>
      </c>
      <c r="J84" s="664">
        <v>225</v>
      </c>
      <c r="K84" s="664">
        <v>12150</v>
      </c>
      <c r="L84" s="664">
        <v>0.96566523605150212</v>
      </c>
      <c r="M84" s="664">
        <v>54</v>
      </c>
      <c r="N84" s="664">
        <v>480</v>
      </c>
      <c r="O84" s="664">
        <v>25920</v>
      </c>
      <c r="P84" s="677">
        <v>2.0600858369098711</v>
      </c>
      <c r="Q84" s="665">
        <v>54</v>
      </c>
    </row>
    <row r="85" spans="1:17" ht="14.4" customHeight="1" x14ac:dyDescent="0.3">
      <c r="A85" s="660" t="s">
        <v>5839</v>
      </c>
      <c r="B85" s="661" t="s">
        <v>5840</v>
      </c>
      <c r="C85" s="661" t="s">
        <v>5328</v>
      </c>
      <c r="D85" s="661" t="s">
        <v>5845</v>
      </c>
      <c r="E85" s="661" t="s">
        <v>5846</v>
      </c>
      <c r="F85" s="664">
        <v>509</v>
      </c>
      <c r="G85" s="664">
        <v>12216</v>
      </c>
      <c r="H85" s="664">
        <v>1</v>
      </c>
      <c r="I85" s="664">
        <v>24</v>
      </c>
      <c r="J85" s="664">
        <v>553</v>
      </c>
      <c r="K85" s="664">
        <v>13272</v>
      </c>
      <c r="L85" s="664">
        <v>1.0864440078585462</v>
      </c>
      <c r="M85" s="664">
        <v>24</v>
      </c>
      <c r="N85" s="664">
        <v>761</v>
      </c>
      <c r="O85" s="664">
        <v>18264</v>
      </c>
      <c r="P85" s="677">
        <v>1.4950884086444007</v>
      </c>
      <c r="Q85" s="665">
        <v>24</v>
      </c>
    </row>
    <row r="86" spans="1:17" ht="14.4" customHeight="1" x14ac:dyDescent="0.3">
      <c r="A86" s="660" t="s">
        <v>5839</v>
      </c>
      <c r="B86" s="661" t="s">
        <v>5840</v>
      </c>
      <c r="C86" s="661" t="s">
        <v>5328</v>
      </c>
      <c r="D86" s="661" t="s">
        <v>5847</v>
      </c>
      <c r="E86" s="661" t="s">
        <v>5848</v>
      </c>
      <c r="F86" s="664">
        <v>1147</v>
      </c>
      <c r="G86" s="664">
        <v>30969</v>
      </c>
      <c r="H86" s="664">
        <v>1</v>
      </c>
      <c r="I86" s="664">
        <v>27</v>
      </c>
      <c r="J86" s="664">
        <v>1207</v>
      </c>
      <c r="K86" s="664">
        <v>32589</v>
      </c>
      <c r="L86" s="664">
        <v>1.0523103748910201</v>
      </c>
      <c r="M86" s="664">
        <v>27</v>
      </c>
      <c r="N86" s="664">
        <v>1415</v>
      </c>
      <c r="O86" s="664">
        <v>38205</v>
      </c>
      <c r="P86" s="677">
        <v>1.2336530078465562</v>
      </c>
      <c r="Q86" s="665">
        <v>27</v>
      </c>
    </row>
    <row r="87" spans="1:17" ht="14.4" customHeight="1" x14ac:dyDescent="0.3">
      <c r="A87" s="660" t="s">
        <v>5839</v>
      </c>
      <c r="B87" s="661" t="s">
        <v>5840</v>
      </c>
      <c r="C87" s="661" t="s">
        <v>5328</v>
      </c>
      <c r="D87" s="661" t="s">
        <v>5849</v>
      </c>
      <c r="E87" s="661" t="s">
        <v>5850</v>
      </c>
      <c r="F87" s="664">
        <v>458</v>
      </c>
      <c r="G87" s="664">
        <v>12366</v>
      </c>
      <c r="H87" s="664">
        <v>1</v>
      </c>
      <c r="I87" s="664">
        <v>27</v>
      </c>
      <c r="J87" s="664">
        <v>495</v>
      </c>
      <c r="K87" s="664">
        <v>13365</v>
      </c>
      <c r="L87" s="664">
        <v>1.0807860262008733</v>
      </c>
      <c r="M87" s="664">
        <v>27</v>
      </c>
      <c r="N87" s="664">
        <v>659</v>
      </c>
      <c r="O87" s="664">
        <v>17793</v>
      </c>
      <c r="P87" s="677">
        <v>1.4388646288209608</v>
      </c>
      <c r="Q87" s="665">
        <v>27</v>
      </c>
    </row>
    <row r="88" spans="1:17" ht="14.4" customHeight="1" x14ac:dyDescent="0.3">
      <c r="A88" s="660" t="s">
        <v>5839</v>
      </c>
      <c r="B88" s="661" t="s">
        <v>5840</v>
      </c>
      <c r="C88" s="661" t="s">
        <v>5328</v>
      </c>
      <c r="D88" s="661" t="s">
        <v>5851</v>
      </c>
      <c r="E88" s="661" t="s">
        <v>5852</v>
      </c>
      <c r="F88" s="664">
        <v>1111</v>
      </c>
      <c r="G88" s="664">
        <v>24442</v>
      </c>
      <c r="H88" s="664">
        <v>1</v>
      </c>
      <c r="I88" s="664">
        <v>22</v>
      </c>
      <c r="J88" s="664">
        <v>1242</v>
      </c>
      <c r="K88" s="664">
        <v>27324</v>
      </c>
      <c r="L88" s="664">
        <v>1.1179117911791179</v>
      </c>
      <c r="M88" s="664">
        <v>22</v>
      </c>
      <c r="N88" s="664">
        <v>1180</v>
      </c>
      <c r="O88" s="664">
        <v>25960</v>
      </c>
      <c r="P88" s="677">
        <v>1.0621062106210621</v>
      </c>
      <c r="Q88" s="665">
        <v>22</v>
      </c>
    </row>
    <row r="89" spans="1:17" ht="14.4" customHeight="1" x14ac:dyDescent="0.3">
      <c r="A89" s="660" t="s">
        <v>5839</v>
      </c>
      <c r="B89" s="661" t="s">
        <v>5840</v>
      </c>
      <c r="C89" s="661" t="s">
        <v>5328</v>
      </c>
      <c r="D89" s="661" t="s">
        <v>5853</v>
      </c>
      <c r="E89" s="661" t="s">
        <v>5854</v>
      </c>
      <c r="F89" s="664">
        <v>4</v>
      </c>
      <c r="G89" s="664">
        <v>272</v>
      </c>
      <c r="H89" s="664">
        <v>1</v>
      </c>
      <c r="I89" s="664">
        <v>68</v>
      </c>
      <c r="J89" s="664">
        <v>14</v>
      </c>
      <c r="K89" s="664">
        <v>952</v>
      </c>
      <c r="L89" s="664">
        <v>3.5</v>
      </c>
      <c r="M89" s="664">
        <v>68</v>
      </c>
      <c r="N89" s="664">
        <v>1</v>
      </c>
      <c r="O89" s="664">
        <v>68</v>
      </c>
      <c r="P89" s="677">
        <v>0.25</v>
      </c>
      <c r="Q89" s="665">
        <v>68</v>
      </c>
    </row>
    <row r="90" spans="1:17" ht="14.4" customHeight="1" x14ac:dyDescent="0.3">
      <c r="A90" s="660" t="s">
        <v>5839</v>
      </c>
      <c r="B90" s="661" t="s">
        <v>5840</v>
      </c>
      <c r="C90" s="661" t="s">
        <v>5328</v>
      </c>
      <c r="D90" s="661" t="s">
        <v>5855</v>
      </c>
      <c r="E90" s="661" t="s">
        <v>5856</v>
      </c>
      <c r="F90" s="664">
        <v>4</v>
      </c>
      <c r="G90" s="664">
        <v>248</v>
      </c>
      <c r="H90" s="664">
        <v>1</v>
      </c>
      <c r="I90" s="664">
        <v>62</v>
      </c>
      <c r="J90" s="664">
        <v>6</v>
      </c>
      <c r="K90" s="664">
        <v>372</v>
      </c>
      <c r="L90" s="664">
        <v>1.5</v>
      </c>
      <c r="M90" s="664">
        <v>62</v>
      </c>
      <c r="N90" s="664">
        <v>7</v>
      </c>
      <c r="O90" s="664">
        <v>434</v>
      </c>
      <c r="P90" s="677">
        <v>1.75</v>
      </c>
      <c r="Q90" s="665">
        <v>62</v>
      </c>
    </row>
    <row r="91" spans="1:17" ht="14.4" customHeight="1" x14ac:dyDescent="0.3">
      <c r="A91" s="660" t="s">
        <v>5839</v>
      </c>
      <c r="B91" s="661" t="s">
        <v>5840</v>
      </c>
      <c r="C91" s="661" t="s">
        <v>5328</v>
      </c>
      <c r="D91" s="661" t="s">
        <v>5857</v>
      </c>
      <c r="E91" s="661" t="s">
        <v>5858</v>
      </c>
      <c r="F91" s="664">
        <v>7</v>
      </c>
      <c r="G91" s="664">
        <v>427</v>
      </c>
      <c r="H91" s="664">
        <v>1</v>
      </c>
      <c r="I91" s="664">
        <v>61</v>
      </c>
      <c r="J91" s="664">
        <v>7</v>
      </c>
      <c r="K91" s="664">
        <v>427</v>
      </c>
      <c r="L91" s="664">
        <v>1</v>
      </c>
      <c r="M91" s="664">
        <v>61</v>
      </c>
      <c r="N91" s="664">
        <v>7</v>
      </c>
      <c r="O91" s="664">
        <v>434</v>
      </c>
      <c r="P91" s="677">
        <v>1.0163934426229508</v>
      </c>
      <c r="Q91" s="665">
        <v>62</v>
      </c>
    </row>
    <row r="92" spans="1:17" ht="14.4" customHeight="1" x14ac:dyDescent="0.3">
      <c r="A92" s="660" t="s">
        <v>5839</v>
      </c>
      <c r="B92" s="661" t="s">
        <v>5840</v>
      </c>
      <c r="C92" s="661" t="s">
        <v>5328</v>
      </c>
      <c r="D92" s="661" t="s">
        <v>5859</v>
      </c>
      <c r="E92" s="661" t="s">
        <v>5860</v>
      </c>
      <c r="F92" s="664"/>
      <c r="G92" s="664"/>
      <c r="H92" s="664"/>
      <c r="I92" s="664"/>
      <c r="J92" s="664">
        <v>1</v>
      </c>
      <c r="K92" s="664">
        <v>394</v>
      </c>
      <c r="L92" s="664"/>
      <c r="M92" s="664">
        <v>394</v>
      </c>
      <c r="N92" s="664">
        <v>1</v>
      </c>
      <c r="O92" s="664">
        <v>394</v>
      </c>
      <c r="P92" s="677"/>
      <c r="Q92" s="665">
        <v>394</v>
      </c>
    </row>
    <row r="93" spans="1:17" ht="14.4" customHeight="1" x14ac:dyDescent="0.3">
      <c r="A93" s="660" t="s">
        <v>5839</v>
      </c>
      <c r="B93" s="661" t="s">
        <v>5840</v>
      </c>
      <c r="C93" s="661" t="s">
        <v>5328</v>
      </c>
      <c r="D93" s="661" t="s">
        <v>5861</v>
      </c>
      <c r="E93" s="661" t="s">
        <v>5862</v>
      </c>
      <c r="F93" s="664"/>
      <c r="G93" s="664"/>
      <c r="H93" s="664"/>
      <c r="I93" s="664"/>
      <c r="J93" s="664">
        <v>4</v>
      </c>
      <c r="K93" s="664">
        <v>324</v>
      </c>
      <c r="L93" s="664"/>
      <c r="M93" s="664">
        <v>81</v>
      </c>
      <c r="N93" s="664">
        <v>22</v>
      </c>
      <c r="O93" s="664">
        <v>1804</v>
      </c>
      <c r="P93" s="677"/>
      <c r="Q93" s="665">
        <v>82</v>
      </c>
    </row>
    <row r="94" spans="1:17" ht="14.4" customHeight="1" x14ac:dyDescent="0.3">
      <c r="A94" s="660" t="s">
        <v>5839</v>
      </c>
      <c r="B94" s="661" t="s">
        <v>5840</v>
      </c>
      <c r="C94" s="661" t="s">
        <v>5328</v>
      </c>
      <c r="D94" s="661" t="s">
        <v>5863</v>
      </c>
      <c r="E94" s="661" t="s">
        <v>5864</v>
      </c>
      <c r="F94" s="664">
        <v>12</v>
      </c>
      <c r="G94" s="664">
        <v>11844</v>
      </c>
      <c r="H94" s="664">
        <v>1</v>
      </c>
      <c r="I94" s="664">
        <v>987</v>
      </c>
      <c r="J94" s="664">
        <v>15</v>
      </c>
      <c r="K94" s="664">
        <v>14805</v>
      </c>
      <c r="L94" s="664">
        <v>1.25</v>
      </c>
      <c r="M94" s="664">
        <v>987</v>
      </c>
      <c r="N94" s="664">
        <v>25</v>
      </c>
      <c r="O94" s="664">
        <v>24675</v>
      </c>
      <c r="P94" s="677">
        <v>2.0833333333333335</v>
      </c>
      <c r="Q94" s="665">
        <v>987</v>
      </c>
    </row>
    <row r="95" spans="1:17" ht="14.4" customHeight="1" x14ac:dyDescent="0.3">
      <c r="A95" s="660" t="s">
        <v>5839</v>
      </c>
      <c r="B95" s="661" t="s">
        <v>5840</v>
      </c>
      <c r="C95" s="661" t="s">
        <v>5328</v>
      </c>
      <c r="D95" s="661" t="s">
        <v>5865</v>
      </c>
      <c r="E95" s="661" t="s">
        <v>5866</v>
      </c>
      <c r="F95" s="664">
        <v>1</v>
      </c>
      <c r="G95" s="664">
        <v>30</v>
      </c>
      <c r="H95" s="664">
        <v>1</v>
      </c>
      <c r="I95" s="664">
        <v>30</v>
      </c>
      <c r="J95" s="664">
        <v>1</v>
      </c>
      <c r="K95" s="664">
        <v>30</v>
      </c>
      <c r="L95" s="664">
        <v>1</v>
      </c>
      <c r="M95" s="664">
        <v>30</v>
      </c>
      <c r="N95" s="664"/>
      <c r="O95" s="664"/>
      <c r="P95" s="677"/>
      <c r="Q95" s="665"/>
    </row>
    <row r="96" spans="1:17" ht="14.4" customHeight="1" x14ac:dyDescent="0.3">
      <c r="A96" s="660" t="s">
        <v>5839</v>
      </c>
      <c r="B96" s="661" t="s">
        <v>5840</v>
      </c>
      <c r="C96" s="661" t="s">
        <v>5328</v>
      </c>
      <c r="D96" s="661" t="s">
        <v>5867</v>
      </c>
      <c r="E96" s="661" t="s">
        <v>5868</v>
      </c>
      <c r="F96" s="664"/>
      <c r="G96" s="664"/>
      <c r="H96" s="664"/>
      <c r="I96" s="664"/>
      <c r="J96" s="664"/>
      <c r="K96" s="664"/>
      <c r="L96" s="664"/>
      <c r="M96" s="664"/>
      <c r="N96" s="664">
        <v>1</v>
      </c>
      <c r="O96" s="664">
        <v>191</v>
      </c>
      <c r="P96" s="677"/>
      <c r="Q96" s="665">
        <v>191</v>
      </c>
    </row>
    <row r="97" spans="1:17" ht="14.4" customHeight="1" x14ac:dyDescent="0.3">
      <c r="A97" s="660" t="s">
        <v>5839</v>
      </c>
      <c r="B97" s="661" t="s">
        <v>5840</v>
      </c>
      <c r="C97" s="661" t="s">
        <v>5328</v>
      </c>
      <c r="D97" s="661" t="s">
        <v>5869</v>
      </c>
      <c r="E97" s="661" t="s">
        <v>5870</v>
      </c>
      <c r="F97" s="664">
        <v>2</v>
      </c>
      <c r="G97" s="664">
        <v>164</v>
      </c>
      <c r="H97" s="664">
        <v>1</v>
      </c>
      <c r="I97" s="664">
        <v>82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5839</v>
      </c>
      <c r="B98" s="661" t="s">
        <v>5840</v>
      </c>
      <c r="C98" s="661" t="s">
        <v>5328</v>
      </c>
      <c r="D98" s="661" t="s">
        <v>5871</v>
      </c>
      <c r="E98" s="661" t="s">
        <v>5872</v>
      </c>
      <c r="F98" s="664">
        <v>36</v>
      </c>
      <c r="G98" s="664">
        <v>2268</v>
      </c>
      <c r="H98" s="664">
        <v>1</v>
      </c>
      <c r="I98" s="664">
        <v>63</v>
      </c>
      <c r="J98" s="664">
        <v>35</v>
      </c>
      <c r="K98" s="664">
        <v>2205</v>
      </c>
      <c r="L98" s="664">
        <v>0.97222222222222221</v>
      </c>
      <c r="M98" s="664">
        <v>63</v>
      </c>
      <c r="N98" s="664">
        <v>48</v>
      </c>
      <c r="O98" s="664">
        <v>3024</v>
      </c>
      <c r="P98" s="677">
        <v>1.3333333333333333</v>
      </c>
      <c r="Q98" s="665">
        <v>63</v>
      </c>
    </row>
    <row r="99" spans="1:17" ht="14.4" customHeight="1" x14ac:dyDescent="0.3">
      <c r="A99" s="660" t="s">
        <v>5839</v>
      </c>
      <c r="B99" s="661" t="s">
        <v>5840</v>
      </c>
      <c r="C99" s="661" t="s">
        <v>5328</v>
      </c>
      <c r="D99" s="661" t="s">
        <v>5873</v>
      </c>
      <c r="E99" s="661" t="s">
        <v>5874</v>
      </c>
      <c r="F99" s="664">
        <v>314</v>
      </c>
      <c r="G99" s="664">
        <v>5338</v>
      </c>
      <c r="H99" s="664">
        <v>1</v>
      </c>
      <c r="I99" s="664">
        <v>17</v>
      </c>
      <c r="J99" s="664">
        <v>369</v>
      </c>
      <c r="K99" s="664">
        <v>6273</v>
      </c>
      <c r="L99" s="664">
        <v>1.1751592356687899</v>
      </c>
      <c r="M99" s="664">
        <v>17</v>
      </c>
      <c r="N99" s="664">
        <v>313</v>
      </c>
      <c r="O99" s="664">
        <v>5321</v>
      </c>
      <c r="P99" s="677">
        <v>0.99681528662420382</v>
      </c>
      <c r="Q99" s="665">
        <v>17</v>
      </c>
    </row>
    <row r="100" spans="1:17" ht="14.4" customHeight="1" x14ac:dyDescent="0.3">
      <c r="A100" s="660" t="s">
        <v>5839</v>
      </c>
      <c r="B100" s="661" t="s">
        <v>5840</v>
      </c>
      <c r="C100" s="661" t="s">
        <v>5328</v>
      </c>
      <c r="D100" s="661" t="s">
        <v>5875</v>
      </c>
      <c r="E100" s="661" t="s">
        <v>5876</v>
      </c>
      <c r="F100" s="664">
        <v>6</v>
      </c>
      <c r="G100" s="664">
        <v>378</v>
      </c>
      <c r="H100" s="664">
        <v>1</v>
      </c>
      <c r="I100" s="664">
        <v>63</v>
      </c>
      <c r="J100" s="664">
        <v>11</v>
      </c>
      <c r="K100" s="664">
        <v>693</v>
      </c>
      <c r="L100" s="664">
        <v>1.8333333333333333</v>
      </c>
      <c r="M100" s="664">
        <v>63</v>
      </c>
      <c r="N100" s="664">
        <v>13</v>
      </c>
      <c r="O100" s="664">
        <v>832</v>
      </c>
      <c r="P100" s="677">
        <v>2.2010582010582009</v>
      </c>
      <c r="Q100" s="665">
        <v>64</v>
      </c>
    </row>
    <row r="101" spans="1:17" ht="14.4" customHeight="1" x14ac:dyDescent="0.3">
      <c r="A101" s="660" t="s">
        <v>5839</v>
      </c>
      <c r="B101" s="661" t="s">
        <v>5840</v>
      </c>
      <c r="C101" s="661" t="s">
        <v>5328</v>
      </c>
      <c r="D101" s="661" t="s">
        <v>5877</v>
      </c>
      <c r="E101" s="661" t="s">
        <v>5878</v>
      </c>
      <c r="F101" s="664">
        <v>2</v>
      </c>
      <c r="G101" s="664">
        <v>120</v>
      </c>
      <c r="H101" s="664">
        <v>1</v>
      </c>
      <c r="I101" s="664">
        <v>60</v>
      </c>
      <c r="J101" s="664">
        <v>1</v>
      </c>
      <c r="K101" s="664">
        <v>60</v>
      </c>
      <c r="L101" s="664">
        <v>0.5</v>
      </c>
      <c r="M101" s="664">
        <v>60</v>
      </c>
      <c r="N101" s="664"/>
      <c r="O101" s="664"/>
      <c r="P101" s="677"/>
      <c r="Q101" s="665"/>
    </row>
    <row r="102" spans="1:17" ht="14.4" customHeight="1" x14ac:dyDescent="0.3">
      <c r="A102" s="660" t="s">
        <v>5839</v>
      </c>
      <c r="B102" s="661" t="s">
        <v>5840</v>
      </c>
      <c r="C102" s="661" t="s">
        <v>5328</v>
      </c>
      <c r="D102" s="661" t="s">
        <v>5879</v>
      </c>
      <c r="E102" s="661" t="s">
        <v>5880</v>
      </c>
      <c r="F102" s="664"/>
      <c r="G102" s="664"/>
      <c r="H102" s="664"/>
      <c r="I102" s="664"/>
      <c r="J102" s="664">
        <v>1</v>
      </c>
      <c r="K102" s="664">
        <v>60</v>
      </c>
      <c r="L102" s="664"/>
      <c r="M102" s="664">
        <v>60</v>
      </c>
      <c r="N102" s="664"/>
      <c r="O102" s="664"/>
      <c r="P102" s="677"/>
      <c r="Q102" s="665"/>
    </row>
    <row r="103" spans="1:17" ht="14.4" customHeight="1" x14ac:dyDescent="0.3">
      <c r="A103" s="660" t="s">
        <v>5839</v>
      </c>
      <c r="B103" s="661" t="s">
        <v>5840</v>
      </c>
      <c r="C103" s="661" t="s">
        <v>5328</v>
      </c>
      <c r="D103" s="661" t="s">
        <v>5881</v>
      </c>
      <c r="E103" s="661" t="s">
        <v>5882</v>
      </c>
      <c r="F103" s="664">
        <v>1</v>
      </c>
      <c r="G103" s="664">
        <v>61</v>
      </c>
      <c r="H103" s="664">
        <v>1</v>
      </c>
      <c r="I103" s="664">
        <v>61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5839</v>
      </c>
      <c r="B104" s="661" t="s">
        <v>5840</v>
      </c>
      <c r="C104" s="661" t="s">
        <v>5328</v>
      </c>
      <c r="D104" s="661" t="s">
        <v>5883</v>
      </c>
      <c r="E104" s="661" t="s">
        <v>5884</v>
      </c>
      <c r="F104" s="664">
        <v>8</v>
      </c>
      <c r="G104" s="664">
        <v>152</v>
      </c>
      <c r="H104" s="664">
        <v>1</v>
      </c>
      <c r="I104" s="664">
        <v>19</v>
      </c>
      <c r="J104" s="664">
        <v>10</v>
      </c>
      <c r="K104" s="664">
        <v>190</v>
      </c>
      <c r="L104" s="664">
        <v>1.25</v>
      </c>
      <c r="M104" s="664">
        <v>19</v>
      </c>
      <c r="N104" s="664">
        <v>17</v>
      </c>
      <c r="O104" s="664">
        <v>323</v>
      </c>
      <c r="P104" s="677">
        <v>2.125</v>
      </c>
      <c r="Q104" s="665">
        <v>19</v>
      </c>
    </row>
    <row r="105" spans="1:17" ht="14.4" customHeight="1" x14ac:dyDescent="0.3">
      <c r="A105" s="660" t="s">
        <v>5839</v>
      </c>
      <c r="B105" s="661" t="s">
        <v>5840</v>
      </c>
      <c r="C105" s="661" t="s">
        <v>5328</v>
      </c>
      <c r="D105" s="661" t="s">
        <v>5885</v>
      </c>
      <c r="E105" s="661" t="s">
        <v>5886</v>
      </c>
      <c r="F105" s="664">
        <v>1</v>
      </c>
      <c r="G105" s="664">
        <v>1447</v>
      </c>
      <c r="H105" s="664">
        <v>1</v>
      </c>
      <c r="I105" s="664">
        <v>1447</v>
      </c>
      <c r="J105" s="664"/>
      <c r="K105" s="664"/>
      <c r="L105" s="664"/>
      <c r="M105" s="664"/>
      <c r="N105" s="664">
        <v>4</v>
      </c>
      <c r="O105" s="664">
        <v>5820</v>
      </c>
      <c r="P105" s="677">
        <v>4.022114720110574</v>
      </c>
      <c r="Q105" s="665">
        <v>1455</v>
      </c>
    </row>
    <row r="106" spans="1:17" ht="14.4" customHeight="1" x14ac:dyDescent="0.3">
      <c r="A106" s="660" t="s">
        <v>5839</v>
      </c>
      <c r="B106" s="661" t="s">
        <v>5840</v>
      </c>
      <c r="C106" s="661" t="s">
        <v>5328</v>
      </c>
      <c r="D106" s="661" t="s">
        <v>5887</v>
      </c>
      <c r="E106" s="661" t="s">
        <v>5888</v>
      </c>
      <c r="F106" s="664"/>
      <c r="G106" s="664"/>
      <c r="H106" s="664"/>
      <c r="I106" s="664"/>
      <c r="J106" s="664"/>
      <c r="K106" s="664"/>
      <c r="L106" s="664"/>
      <c r="M106" s="664"/>
      <c r="N106" s="664">
        <v>1</v>
      </c>
      <c r="O106" s="664">
        <v>391</v>
      </c>
      <c r="P106" s="677"/>
      <c r="Q106" s="665">
        <v>391</v>
      </c>
    </row>
    <row r="107" spans="1:17" ht="14.4" customHeight="1" x14ac:dyDescent="0.3">
      <c r="A107" s="660" t="s">
        <v>5839</v>
      </c>
      <c r="B107" s="661" t="s">
        <v>5840</v>
      </c>
      <c r="C107" s="661" t="s">
        <v>5328</v>
      </c>
      <c r="D107" s="661" t="s">
        <v>5889</v>
      </c>
      <c r="E107" s="661" t="s">
        <v>5890</v>
      </c>
      <c r="F107" s="664">
        <v>5</v>
      </c>
      <c r="G107" s="664">
        <v>1560</v>
      </c>
      <c r="H107" s="664">
        <v>1</v>
      </c>
      <c r="I107" s="664">
        <v>312</v>
      </c>
      <c r="J107" s="664">
        <v>5</v>
      </c>
      <c r="K107" s="664">
        <v>1560</v>
      </c>
      <c r="L107" s="664">
        <v>1</v>
      </c>
      <c r="M107" s="664">
        <v>312</v>
      </c>
      <c r="N107" s="664">
        <v>13</v>
      </c>
      <c r="O107" s="664">
        <v>4056</v>
      </c>
      <c r="P107" s="677">
        <v>2.6</v>
      </c>
      <c r="Q107" s="665">
        <v>312</v>
      </c>
    </row>
    <row r="108" spans="1:17" ht="14.4" customHeight="1" x14ac:dyDescent="0.3">
      <c r="A108" s="660" t="s">
        <v>5839</v>
      </c>
      <c r="B108" s="661" t="s">
        <v>5840</v>
      </c>
      <c r="C108" s="661" t="s">
        <v>5328</v>
      </c>
      <c r="D108" s="661" t="s">
        <v>5891</v>
      </c>
      <c r="E108" s="661" t="s">
        <v>5892</v>
      </c>
      <c r="F108" s="664">
        <v>9</v>
      </c>
      <c r="G108" s="664">
        <v>7659</v>
      </c>
      <c r="H108" s="664">
        <v>1</v>
      </c>
      <c r="I108" s="664">
        <v>851</v>
      </c>
      <c r="J108" s="664">
        <v>10</v>
      </c>
      <c r="K108" s="664">
        <v>8510</v>
      </c>
      <c r="L108" s="664">
        <v>1.1111111111111112</v>
      </c>
      <c r="M108" s="664">
        <v>851</v>
      </c>
      <c r="N108" s="664">
        <v>25</v>
      </c>
      <c r="O108" s="664">
        <v>21300</v>
      </c>
      <c r="P108" s="677">
        <v>2.7810419114766942</v>
      </c>
      <c r="Q108" s="665">
        <v>852</v>
      </c>
    </row>
    <row r="109" spans="1:17" ht="14.4" customHeight="1" x14ac:dyDescent="0.3">
      <c r="A109" s="660" t="s">
        <v>5839</v>
      </c>
      <c r="B109" s="661" t="s">
        <v>5840</v>
      </c>
      <c r="C109" s="661" t="s">
        <v>5328</v>
      </c>
      <c r="D109" s="661" t="s">
        <v>5893</v>
      </c>
      <c r="E109" s="661" t="s">
        <v>5894</v>
      </c>
      <c r="F109" s="664">
        <v>1</v>
      </c>
      <c r="G109" s="664">
        <v>127</v>
      </c>
      <c r="H109" s="664">
        <v>1</v>
      </c>
      <c r="I109" s="664">
        <v>127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5839</v>
      </c>
      <c r="B110" s="661" t="s">
        <v>5840</v>
      </c>
      <c r="C110" s="661" t="s">
        <v>5328</v>
      </c>
      <c r="D110" s="661" t="s">
        <v>5895</v>
      </c>
      <c r="E110" s="661" t="s">
        <v>5896</v>
      </c>
      <c r="F110" s="664">
        <v>1</v>
      </c>
      <c r="G110" s="664">
        <v>37</v>
      </c>
      <c r="H110" s="664">
        <v>1</v>
      </c>
      <c r="I110" s="664">
        <v>37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5839</v>
      </c>
      <c r="B111" s="661" t="s">
        <v>5840</v>
      </c>
      <c r="C111" s="661" t="s">
        <v>5328</v>
      </c>
      <c r="D111" s="661" t="s">
        <v>5897</v>
      </c>
      <c r="E111" s="661" t="s">
        <v>5898</v>
      </c>
      <c r="F111" s="664">
        <v>7</v>
      </c>
      <c r="G111" s="664">
        <v>1162</v>
      </c>
      <c r="H111" s="664">
        <v>1</v>
      </c>
      <c r="I111" s="664">
        <v>166</v>
      </c>
      <c r="J111" s="664">
        <v>16</v>
      </c>
      <c r="K111" s="664">
        <v>2656</v>
      </c>
      <c r="L111" s="664">
        <v>2.2857142857142856</v>
      </c>
      <c r="M111" s="664">
        <v>166</v>
      </c>
      <c r="N111" s="664">
        <v>34</v>
      </c>
      <c r="O111" s="664">
        <v>5678</v>
      </c>
      <c r="P111" s="677">
        <v>4.8864027538726331</v>
      </c>
      <c r="Q111" s="665">
        <v>167</v>
      </c>
    </row>
    <row r="112" spans="1:17" ht="14.4" customHeight="1" x14ac:dyDescent="0.3">
      <c r="A112" s="660" t="s">
        <v>5839</v>
      </c>
      <c r="B112" s="661" t="s">
        <v>5840</v>
      </c>
      <c r="C112" s="661" t="s">
        <v>5328</v>
      </c>
      <c r="D112" s="661" t="s">
        <v>5899</v>
      </c>
      <c r="E112" s="661" t="s">
        <v>5900</v>
      </c>
      <c r="F112" s="664"/>
      <c r="G112" s="664"/>
      <c r="H112" s="664"/>
      <c r="I112" s="664"/>
      <c r="J112" s="664">
        <v>3</v>
      </c>
      <c r="K112" s="664">
        <v>495</v>
      </c>
      <c r="L112" s="664"/>
      <c r="M112" s="664">
        <v>165</v>
      </c>
      <c r="N112" s="664">
        <v>3</v>
      </c>
      <c r="O112" s="664">
        <v>498</v>
      </c>
      <c r="P112" s="677"/>
      <c r="Q112" s="665">
        <v>166</v>
      </c>
    </row>
    <row r="113" spans="1:17" ht="14.4" customHeight="1" x14ac:dyDescent="0.3">
      <c r="A113" s="660" t="s">
        <v>5839</v>
      </c>
      <c r="B113" s="661" t="s">
        <v>5840</v>
      </c>
      <c r="C113" s="661" t="s">
        <v>5328</v>
      </c>
      <c r="D113" s="661" t="s">
        <v>5901</v>
      </c>
      <c r="E113" s="661" t="s">
        <v>5902</v>
      </c>
      <c r="F113" s="664">
        <v>1</v>
      </c>
      <c r="G113" s="664">
        <v>236</v>
      </c>
      <c r="H113" s="664">
        <v>1</v>
      </c>
      <c r="I113" s="664">
        <v>236</v>
      </c>
      <c r="J113" s="664">
        <v>1</v>
      </c>
      <c r="K113" s="664">
        <v>236</v>
      </c>
      <c r="L113" s="664">
        <v>1</v>
      </c>
      <c r="M113" s="664">
        <v>236</v>
      </c>
      <c r="N113" s="664"/>
      <c r="O113" s="664"/>
      <c r="P113" s="677"/>
      <c r="Q113" s="665"/>
    </row>
    <row r="114" spans="1:17" ht="14.4" customHeight="1" x14ac:dyDescent="0.3">
      <c r="A114" s="660" t="s">
        <v>5839</v>
      </c>
      <c r="B114" s="661" t="s">
        <v>5840</v>
      </c>
      <c r="C114" s="661" t="s">
        <v>5328</v>
      </c>
      <c r="D114" s="661" t="s">
        <v>5903</v>
      </c>
      <c r="E114" s="661" t="s">
        <v>5904</v>
      </c>
      <c r="F114" s="664">
        <v>3</v>
      </c>
      <c r="G114" s="664">
        <v>924</v>
      </c>
      <c r="H114" s="664">
        <v>1</v>
      </c>
      <c r="I114" s="664">
        <v>308</v>
      </c>
      <c r="J114" s="664">
        <v>1</v>
      </c>
      <c r="K114" s="664">
        <v>308</v>
      </c>
      <c r="L114" s="664">
        <v>0.33333333333333331</v>
      </c>
      <c r="M114" s="664">
        <v>308</v>
      </c>
      <c r="N114" s="664">
        <v>19</v>
      </c>
      <c r="O114" s="664">
        <v>5871</v>
      </c>
      <c r="P114" s="677">
        <v>6.3538961038961039</v>
      </c>
      <c r="Q114" s="665">
        <v>309</v>
      </c>
    </row>
    <row r="115" spans="1:17" ht="14.4" customHeight="1" x14ac:dyDescent="0.3">
      <c r="A115" s="660" t="s">
        <v>5839</v>
      </c>
      <c r="B115" s="661" t="s">
        <v>5840</v>
      </c>
      <c r="C115" s="661" t="s">
        <v>5328</v>
      </c>
      <c r="D115" s="661" t="s">
        <v>5905</v>
      </c>
      <c r="E115" s="661" t="s">
        <v>5906</v>
      </c>
      <c r="F115" s="664">
        <v>9</v>
      </c>
      <c r="G115" s="664">
        <v>10890</v>
      </c>
      <c r="H115" s="664">
        <v>1</v>
      </c>
      <c r="I115" s="664">
        <v>1210</v>
      </c>
      <c r="J115" s="664">
        <v>3</v>
      </c>
      <c r="K115" s="664">
        <v>3630</v>
      </c>
      <c r="L115" s="664">
        <v>0.33333333333333331</v>
      </c>
      <c r="M115" s="664">
        <v>1210</v>
      </c>
      <c r="N115" s="664">
        <v>21</v>
      </c>
      <c r="O115" s="664">
        <v>25536</v>
      </c>
      <c r="P115" s="677">
        <v>2.3449035812672174</v>
      </c>
      <c r="Q115" s="665">
        <v>1216</v>
      </c>
    </row>
    <row r="116" spans="1:17" ht="14.4" customHeight="1" x14ac:dyDescent="0.3">
      <c r="A116" s="660" t="s">
        <v>5839</v>
      </c>
      <c r="B116" s="661" t="s">
        <v>5840</v>
      </c>
      <c r="C116" s="661" t="s">
        <v>5328</v>
      </c>
      <c r="D116" s="661" t="s">
        <v>5907</v>
      </c>
      <c r="E116" s="661" t="s">
        <v>5908</v>
      </c>
      <c r="F116" s="664">
        <v>58</v>
      </c>
      <c r="G116" s="664">
        <v>45414</v>
      </c>
      <c r="H116" s="664">
        <v>1</v>
      </c>
      <c r="I116" s="664">
        <v>783</v>
      </c>
      <c r="J116" s="664">
        <v>111</v>
      </c>
      <c r="K116" s="664">
        <v>86913</v>
      </c>
      <c r="L116" s="664">
        <v>1.9137931034482758</v>
      </c>
      <c r="M116" s="664">
        <v>783</v>
      </c>
      <c r="N116" s="664">
        <v>125</v>
      </c>
      <c r="O116" s="664">
        <v>98250</v>
      </c>
      <c r="P116" s="677">
        <v>2.163429779363192</v>
      </c>
      <c r="Q116" s="665">
        <v>786</v>
      </c>
    </row>
    <row r="117" spans="1:17" ht="14.4" customHeight="1" x14ac:dyDescent="0.3">
      <c r="A117" s="660" t="s">
        <v>5839</v>
      </c>
      <c r="B117" s="661" t="s">
        <v>5840</v>
      </c>
      <c r="C117" s="661" t="s">
        <v>5328</v>
      </c>
      <c r="D117" s="661" t="s">
        <v>5909</v>
      </c>
      <c r="E117" s="661" t="s">
        <v>5910</v>
      </c>
      <c r="F117" s="664"/>
      <c r="G117" s="664"/>
      <c r="H117" s="664"/>
      <c r="I117" s="664"/>
      <c r="J117" s="664">
        <v>2</v>
      </c>
      <c r="K117" s="664">
        <v>724</v>
      </c>
      <c r="L117" s="664"/>
      <c r="M117" s="664">
        <v>362</v>
      </c>
      <c r="N117" s="664">
        <v>3</v>
      </c>
      <c r="O117" s="664">
        <v>1089</v>
      </c>
      <c r="P117" s="677"/>
      <c r="Q117" s="665">
        <v>363</v>
      </c>
    </row>
    <row r="118" spans="1:17" ht="14.4" customHeight="1" x14ac:dyDescent="0.3">
      <c r="A118" s="660" t="s">
        <v>5839</v>
      </c>
      <c r="B118" s="661" t="s">
        <v>5840</v>
      </c>
      <c r="C118" s="661" t="s">
        <v>5328</v>
      </c>
      <c r="D118" s="661" t="s">
        <v>5911</v>
      </c>
      <c r="E118" s="661" t="s">
        <v>5912</v>
      </c>
      <c r="F118" s="664">
        <v>24</v>
      </c>
      <c r="G118" s="664">
        <v>5448</v>
      </c>
      <c r="H118" s="664">
        <v>1</v>
      </c>
      <c r="I118" s="664">
        <v>227</v>
      </c>
      <c r="J118" s="664">
        <v>19</v>
      </c>
      <c r="K118" s="664">
        <v>4313</v>
      </c>
      <c r="L118" s="664">
        <v>0.79166666666666663</v>
      </c>
      <c r="M118" s="664">
        <v>227</v>
      </c>
      <c r="N118" s="664">
        <v>30</v>
      </c>
      <c r="O118" s="664">
        <v>6840</v>
      </c>
      <c r="P118" s="677">
        <v>1.2555066079295154</v>
      </c>
      <c r="Q118" s="665">
        <v>228</v>
      </c>
    </row>
    <row r="119" spans="1:17" ht="14.4" customHeight="1" x14ac:dyDescent="0.3">
      <c r="A119" s="660" t="s">
        <v>5839</v>
      </c>
      <c r="B119" s="661" t="s">
        <v>5840</v>
      </c>
      <c r="C119" s="661" t="s">
        <v>5328</v>
      </c>
      <c r="D119" s="661" t="s">
        <v>5913</v>
      </c>
      <c r="E119" s="661" t="s">
        <v>5914</v>
      </c>
      <c r="F119" s="664">
        <v>3</v>
      </c>
      <c r="G119" s="664">
        <v>471</v>
      </c>
      <c r="H119" s="664">
        <v>1</v>
      </c>
      <c r="I119" s="664">
        <v>157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5839</v>
      </c>
      <c r="B120" s="661" t="s">
        <v>5840</v>
      </c>
      <c r="C120" s="661" t="s">
        <v>5328</v>
      </c>
      <c r="D120" s="661" t="s">
        <v>5915</v>
      </c>
      <c r="E120" s="661" t="s">
        <v>5916</v>
      </c>
      <c r="F120" s="664"/>
      <c r="G120" s="664"/>
      <c r="H120" s="664"/>
      <c r="I120" s="664"/>
      <c r="J120" s="664">
        <v>1</v>
      </c>
      <c r="K120" s="664">
        <v>460</v>
      </c>
      <c r="L120" s="664"/>
      <c r="M120" s="664">
        <v>460</v>
      </c>
      <c r="N120" s="664">
        <v>2</v>
      </c>
      <c r="O120" s="664">
        <v>922</v>
      </c>
      <c r="P120" s="677"/>
      <c r="Q120" s="665">
        <v>461</v>
      </c>
    </row>
    <row r="121" spans="1:17" ht="14.4" customHeight="1" x14ac:dyDescent="0.3">
      <c r="A121" s="660" t="s">
        <v>5839</v>
      </c>
      <c r="B121" s="661" t="s">
        <v>5840</v>
      </c>
      <c r="C121" s="661" t="s">
        <v>5328</v>
      </c>
      <c r="D121" s="661" t="s">
        <v>5917</v>
      </c>
      <c r="E121" s="661" t="s">
        <v>5918</v>
      </c>
      <c r="F121" s="664">
        <v>4</v>
      </c>
      <c r="G121" s="664">
        <v>2240</v>
      </c>
      <c r="H121" s="664">
        <v>1</v>
      </c>
      <c r="I121" s="664">
        <v>560</v>
      </c>
      <c r="J121" s="664">
        <v>2</v>
      </c>
      <c r="K121" s="664">
        <v>1120</v>
      </c>
      <c r="L121" s="664">
        <v>0.5</v>
      </c>
      <c r="M121" s="664">
        <v>560</v>
      </c>
      <c r="N121" s="664">
        <v>6</v>
      </c>
      <c r="O121" s="664">
        <v>3366</v>
      </c>
      <c r="P121" s="677">
        <v>1.5026785714285715</v>
      </c>
      <c r="Q121" s="665">
        <v>561</v>
      </c>
    </row>
    <row r="122" spans="1:17" ht="14.4" customHeight="1" x14ac:dyDescent="0.3">
      <c r="A122" s="660" t="s">
        <v>5839</v>
      </c>
      <c r="B122" s="661" t="s">
        <v>5840</v>
      </c>
      <c r="C122" s="661" t="s">
        <v>5328</v>
      </c>
      <c r="D122" s="661" t="s">
        <v>5919</v>
      </c>
      <c r="E122" s="661" t="s">
        <v>5920</v>
      </c>
      <c r="F122" s="664">
        <v>1</v>
      </c>
      <c r="G122" s="664">
        <v>131</v>
      </c>
      <c r="H122" s="664">
        <v>1</v>
      </c>
      <c r="I122" s="664">
        <v>131</v>
      </c>
      <c r="J122" s="664">
        <v>3</v>
      </c>
      <c r="K122" s="664">
        <v>393</v>
      </c>
      <c r="L122" s="664">
        <v>3</v>
      </c>
      <c r="M122" s="664">
        <v>131</v>
      </c>
      <c r="N122" s="664">
        <v>2</v>
      </c>
      <c r="O122" s="664">
        <v>264</v>
      </c>
      <c r="P122" s="677">
        <v>2.0152671755725189</v>
      </c>
      <c r="Q122" s="665">
        <v>132</v>
      </c>
    </row>
    <row r="123" spans="1:17" ht="14.4" customHeight="1" x14ac:dyDescent="0.3">
      <c r="A123" s="660" t="s">
        <v>5839</v>
      </c>
      <c r="B123" s="661" t="s">
        <v>5840</v>
      </c>
      <c r="C123" s="661" t="s">
        <v>5328</v>
      </c>
      <c r="D123" s="661" t="s">
        <v>5921</v>
      </c>
      <c r="E123" s="661" t="s">
        <v>5922</v>
      </c>
      <c r="F123" s="664">
        <v>1</v>
      </c>
      <c r="G123" s="664">
        <v>412</v>
      </c>
      <c r="H123" s="664">
        <v>1</v>
      </c>
      <c r="I123" s="664">
        <v>412</v>
      </c>
      <c r="J123" s="664">
        <v>2</v>
      </c>
      <c r="K123" s="664">
        <v>824</v>
      </c>
      <c r="L123" s="664">
        <v>2</v>
      </c>
      <c r="M123" s="664">
        <v>412</v>
      </c>
      <c r="N123" s="664">
        <v>1</v>
      </c>
      <c r="O123" s="664">
        <v>413</v>
      </c>
      <c r="P123" s="677">
        <v>1.0024271844660195</v>
      </c>
      <c r="Q123" s="665">
        <v>413</v>
      </c>
    </row>
    <row r="124" spans="1:17" ht="14.4" customHeight="1" x14ac:dyDescent="0.3">
      <c r="A124" s="660" t="s">
        <v>5839</v>
      </c>
      <c r="B124" s="661" t="s">
        <v>5840</v>
      </c>
      <c r="C124" s="661" t="s">
        <v>5328</v>
      </c>
      <c r="D124" s="661" t="s">
        <v>5923</v>
      </c>
      <c r="E124" s="661" t="s">
        <v>5924</v>
      </c>
      <c r="F124" s="664"/>
      <c r="G124" s="664"/>
      <c r="H124" s="664"/>
      <c r="I124" s="664"/>
      <c r="J124" s="664">
        <v>1</v>
      </c>
      <c r="K124" s="664">
        <v>939</v>
      </c>
      <c r="L124" s="664"/>
      <c r="M124" s="664">
        <v>939</v>
      </c>
      <c r="N124" s="664">
        <v>1</v>
      </c>
      <c r="O124" s="664">
        <v>940</v>
      </c>
      <c r="P124" s="677"/>
      <c r="Q124" s="665">
        <v>940</v>
      </c>
    </row>
    <row r="125" spans="1:17" ht="14.4" customHeight="1" x14ac:dyDescent="0.3">
      <c r="A125" s="660" t="s">
        <v>5839</v>
      </c>
      <c r="B125" s="661" t="s">
        <v>5840</v>
      </c>
      <c r="C125" s="661" t="s">
        <v>5328</v>
      </c>
      <c r="D125" s="661" t="s">
        <v>5925</v>
      </c>
      <c r="E125" s="661" t="s">
        <v>5926</v>
      </c>
      <c r="F125" s="664"/>
      <c r="G125" s="664"/>
      <c r="H125" s="664"/>
      <c r="I125" s="664"/>
      <c r="J125" s="664">
        <v>2</v>
      </c>
      <c r="K125" s="664">
        <v>788</v>
      </c>
      <c r="L125" s="664"/>
      <c r="M125" s="664">
        <v>394</v>
      </c>
      <c r="N125" s="664">
        <v>1</v>
      </c>
      <c r="O125" s="664">
        <v>395</v>
      </c>
      <c r="P125" s="677"/>
      <c r="Q125" s="665">
        <v>395</v>
      </c>
    </row>
    <row r="126" spans="1:17" ht="14.4" customHeight="1" x14ac:dyDescent="0.3">
      <c r="A126" s="660" t="s">
        <v>5839</v>
      </c>
      <c r="B126" s="661" t="s">
        <v>5840</v>
      </c>
      <c r="C126" s="661" t="s">
        <v>5328</v>
      </c>
      <c r="D126" s="661" t="s">
        <v>5927</v>
      </c>
      <c r="E126" s="661" t="s">
        <v>5928</v>
      </c>
      <c r="F126" s="664">
        <v>1</v>
      </c>
      <c r="G126" s="664">
        <v>573</v>
      </c>
      <c r="H126" s="664">
        <v>1</v>
      </c>
      <c r="I126" s="664">
        <v>573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5839</v>
      </c>
      <c r="B127" s="661" t="s">
        <v>5840</v>
      </c>
      <c r="C127" s="661" t="s">
        <v>5328</v>
      </c>
      <c r="D127" s="661" t="s">
        <v>5441</v>
      </c>
      <c r="E127" s="661" t="s">
        <v>5442</v>
      </c>
      <c r="F127" s="664">
        <v>2</v>
      </c>
      <c r="G127" s="664">
        <v>44</v>
      </c>
      <c r="H127" s="664">
        <v>1</v>
      </c>
      <c r="I127" s="664">
        <v>22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5839</v>
      </c>
      <c r="B128" s="661" t="s">
        <v>5840</v>
      </c>
      <c r="C128" s="661" t="s">
        <v>5328</v>
      </c>
      <c r="D128" s="661" t="s">
        <v>5929</v>
      </c>
      <c r="E128" s="661" t="s">
        <v>5930</v>
      </c>
      <c r="F128" s="664">
        <v>1108</v>
      </c>
      <c r="G128" s="664">
        <v>32132</v>
      </c>
      <c r="H128" s="664">
        <v>1</v>
      </c>
      <c r="I128" s="664">
        <v>29</v>
      </c>
      <c r="J128" s="664">
        <v>1243</v>
      </c>
      <c r="K128" s="664">
        <v>36047</v>
      </c>
      <c r="L128" s="664">
        <v>1.121841155234657</v>
      </c>
      <c r="M128" s="664">
        <v>29</v>
      </c>
      <c r="N128" s="664">
        <v>1182</v>
      </c>
      <c r="O128" s="664">
        <v>35460</v>
      </c>
      <c r="P128" s="677">
        <v>1.1035727623552845</v>
      </c>
      <c r="Q128" s="665">
        <v>30</v>
      </c>
    </row>
    <row r="129" spans="1:17" ht="14.4" customHeight="1" x14ac:dyDescent="0.3">
      <c r="A129" s="660" t="s">
        <v>5839</v>
      </c>
      <c r="B129" s="661" t="s">
        <v>5840</v>
      </c>
      <c r="C129" s="661" t="s">
        <v>5328</v>
      </c>
      <c r="D129" s="661" t="s">
        <v>5931</v>
      </c>
      <c r="E129" s="661" t="s">
        <v>5932</v>
      </c>
      <c r="F129" s="664">
        <v>2</v>
      </c>
      <c r="G129" s="664">
        <v>100</v>
      </c>
      <c r="H129" s="664">
        <v>1</v>
      </c>
      <c r="I129" s="664">
        <v>50</v>
      </c>
      <c r="J129" s="664">
        <v>1</v>
      </c>
      <c r="K129" s="664">
        <v>50</v>
      </c>
      <c r="L129" s="664">
        <v>0.5</v>
      </c>
      <c r="M129" s="664">
        <v>50</v>
      </c>
      <c r="N129" s="664"/>
      <c r="O129" s="664"/>
      <c r="P129" s="677"/>
      <c r="Q129" s="665"/>
    </row>
    <row r="130" spans="1:17" ht="14.4" customHeight="1" x14ac:dyDescent="0.3">
      <c r="A130" s="660" t="s">
        <v>5839</v>
      </c>
      <c r="B130" s="661" t="s">
        <v>5840</v>
      </c>
      <c r="C130" s="661" t="s">
        <v>5328</v>
      </c>
      <c r="D130" s="661" t="s">
        <v>5933</v>
      </c>
      <c r="E130" s="661" t="s">
        <v>5934</v>
      </c>
      <c r="F130" s="664">
        <v>35</v>
      </c>
      <c r="G130" s="664">
        <v>420</v>
      </c>
      <c r="H130" s="664">
        <v>1</v>
      </c>
      <c r="I130" s="664">
        <v>12</v>
      </c>
      <c r="J130" s="664">
        <v>9</v>
      </c>
      <c r="K130" s="664">
        <v>108</v>
      </c>
      <c r="L130" s="664">
        <v>0.25714285714285712</v>
      </c>
      <c r="M130" s="664">
        <v>12</v>
      </c>
      <c r="N130" s="664">
        <v>18</v>
      </c>
      <c r="O130" s="664">
        <v>216</v>
      </c>
      <c r="P130" s="677">
        <v>0.51428571428571423</v>
      </c>
      <c r="Q130" s="665">
        <v>12</v>
      </c>
    </row>
    <row r="131" spans="1:17" ht="14.4" customHeight="1" x14ac:dyDescent="0.3">
      <c r="A131" s="660" t="s">
        <v>5839</v>
      </c>
      <c r="B131" s="661" t="s">
        <v>5840</v>
      </c>
      <c r="C131" s="661" t="s">
        <v>5328</v>
      </c>
      <c r="D131" s="661" t="s">
        <v>5935</v>
      </c>
      <c r="E131" s="661" t="s">
        <v>5936</v>
      </c>
      <c r="F131" s="664">
        <v>9</v>
      </c>
      <c r="G131" s="664">
        <v>1629</v>
      </c>
      <c r="H131" s="664">
        <v>1</v>
      </c>
      <c r="I131" s="664">
        <v>181</v>
      </c>
      <c r="J131" s="664">
        <v>14</v>
      </c>
      <c r="K131" s="664">
        <v>2534</v>
      </c>
      <c r="L131" s="664">
        <v>1.5555555555555556</v>
      </c>
      <c r="M131" s="664">
        <v>181</v>
      </c>
      <c r="N131" s="664">
        <v>22</v>
      </c>
      <c r="O131" s="664">
        <v>4004</v>
      </c>
      <c r="P131" s="677">
        <v>2.4579496623695518</v>
      </c>
      <c r="Q131" s="665">
        <v>182</v>
      </c>
    </row>
    <row r="132" spans="1:17" ht="14.4" customHeight="1" x14ac:dyDescent="0.3">
      <c r="A132" s="660" t="s">
        <v>5839</v>
      </c>
      <c r="B132" s="661" t="s">
        <v>5840</v>
      </c>
      <c r="C132" s="661" t="s">
        <v>5328</v>
      </c>
      <c r="D132" s="661" t="s">
        <v>5937</v>
      </c>
      <c r="E132" s="661" t="s">
        <v>5938</v>
      </c>
      <c r="F132" s="664">
        <v>26</v>
      </c>
      <c r="G132" s="664">
        <v>1846</v>
      </c>
      <c r="H132" s="664">
        <v>1</v>
      </c>
      <c r="I132" s="664">
        <v>71</v>
      </c>
      <c r="J132" s="664">
        <v>15</v>
      </c>
      <c r="K132" s="664">
        <v>1065</v>
      </c>
      <c r="L132" s="664">
        <v>0.57692307692307687</v>
      </c>
      <c r="M132" s="664">
        <v>71</v>
      </c>
      <c r="N132" s="664">
        <v>49</v>
      </c>
      <c r="O132" s="664">
        <v>3528</v>
      </c>
      <c r="P132" s="677">
        <v>1.9111592632719394</v>
      </c>
      <c r="Q132" s="665">
        <v>72</v>
      </c>
    </row>
    <row r="133" spans="1:17" ht="14.4" customHeight="1" x14ac:dyDescent="0.3">
      <c r="A133" s="660" t="s">
        <v>5839</v>
      </c>
      <c r="B133" s="661" t="s">
        <v>5840</v>
      </c>
      <c r="C133" s="661" t="s">
        <v>5328</v>
      </c>
      <c r="D133" s="661" t="s">
        <v>5939</v>
      </c>
      <c r="E133" s="661" t="s">
        <v>5940</v>
      </c>
      <c r="F133" s="664">
        <v>9</v>
      </c>
      <c r="G133" s="664">
        <v>1638</v>
      </c>
      <c r="H133" s="664">
        <v>1</v>
      </c>
      <c r="I133" s="664">
        <v>182</v>
      </c>
      <c r="J133" s="664">
        <v>11</v>
      </c>
      <c r="K133" s="664">
        <v>2002</v>
      </c>
      <c r="L133" s="664">
        <v>1.2222222222222223</v>
      </c>
      <c r="M133" s="664">
        <v>182</v>
      </c>
      <c r="N133" s="664">
        <v>17</v>
      </c>
      <c r="O133" s="664">
        <v>3111</v>
      </c>
      <c r="P133" s="677">
        <v>1.8992673992673992</v>
      </c>
      <c r="Q133" s="665">
        <v>183</v>
      </c>
    </row>
    <row r="134" spans="1:17" ht="14.4" customHeight="1" x14ac:dyDescent="0.3">
      <c r="A134" s="660" t="s">
        <v>5839</v>
      </c>
      <c r="B134" s="661" t="s">
        <v>5840</v>
      </c>
      <c r="C134" s="661" t="s">
        <v>5328</v>
      </c>
      <c r="D134" s="661" t="s">
        <v>5390</v>
      </c>
      <c r="E134" s="661" t="s">
        <v>5391</v>
      </c>
      <c r="F134" s="664"/>
      <c r="G134" s="664"/>
      <c r="H134" s="664"/>
      <c r="I134" s="664"/>
      <c r="J134" s="664">
        <v>134</v>
      </c>
      <c r="K134" s="664">
        <v>166830</v>
      </c>
      <c r="L134" s="664"/>
      <c r="M134" s="664">
        <v>1245</v>
      </c>
      <c r="N134" s="664">
        <v>159</v>
      </c>
      <c r="O134" s="664">
        <v>201612</v>
      </c>
      <c r="P134" s="677"/>
      <c r="Q134" s="665">
        <v>1268</v>
      </c>
    </row>
    <row r="135" spans="1:17" ht="14.4" customHeight="1" x14ac:dyDescent="0.3">
      <c r="A135" s="660" t="s">
        <v>5839</v>
      </c>
      <c r="B135" s="661" t="s">
        <v>5840</v>
      </c>
      <c r="C135" s="661" t="s">
        <v>5328</v>
      </c>
      <c r="D135" s="661" t="s">
        <v>5941</v>
      </c>
      <c r="E135" s="661" t="s">
        <v>5942</v>
      </c>
      <c r="F135" s="664">
        <v>1478</v>
      </c>
      <c r="G135" s="664">
        <v>217266</v>
      </c>
      <c r="H135" s="664">
        <v>1</v>
      </c>
      <c r="I135" s="664">
        <v>147</v>
      </c>
      <c r="J135" s="664">
        <v>1644</v>
      </c>
      <c r="K135" s="664">
        <v>241668</v>
      </c>
      <c r="L135" s="664">
        <v>1.1123139377537212</v>
      </c>
      <c r="M135" s="664">
        <v>147</v>
      </c>
      <c r="N135" s="664">
        <v>1994</v>
      </c>
      <c r="O135" s="664">
        <v>295112</v>
      </c>
      <c r="P135" s="677">
        <v>1.3582981230381193</v>
      </c>
      <c r="Q135" s="665">
        <v>148</v>
      </c>
    </row>
    <row r="136" spans="1:17" ht="14.4" customHeight="1" x14ac:dyDescent="0.3">
      <c r="A136" s="660" t="s">
        <v>5839</v>
      </c>
      <c r="B136" s="661" t="s">
        <v>5840</v>
      </c>
      <c r="C136" s="661" t="s">
        <v>5328</v>
      </c>
      <c r="D136" s="661" t="s">
        <v>5943</v>
      </c>
      <c r="E136" s="661" t="s">
        <v>5944</v>
      </c>
      <c r="F136" s="664">
        <v>1212</v>
      </c>
      <c r="G136" s="664">
        <v>35148</v>
      </c>
      <c r="H136" s="664">
        <v>1</v>
      </c>
      <c r="I136" s="664">
        <v>29</v>
      </c>
      <c r="J136" s="664">
        <v>1360</v>
      </c>
      <c r="K136" s="664">
        <v>39440</v>
      </c>
      <c r="L136" s="664">
        <v>1.1221122112211221</v>
      </c>
      <c r="M136" s="664">
        <v>29</v>
      </c>
      <c r="N136" s="664">
        <v>1430</v>
      </c>
      <c r="O136" s="664">
        <v>42900</v>
      </c>
      <c r="P136" s="677">
        <v>1.2205530897917378</v>
      </c>
      <c r="Q136" s="665">
        <v>30</v>
      </c>
    </row>
    <row r="137" spans="1:17" ht="14.4" customHeight="1" x14ac:dyDescent="0.3">
      <c r="A137" s="660" t="s">
        <v>5839</v>
      </c>
      <c r="B137" s="661" t="s">
        <v>5840</v>
      </c>
      <c r="C137" s="661" t="s">
        <v>5328</v>
      </c>
      <c r="D137" s="661" t="s">
        <v>5945</v>
      </c>
      <c r="E137" s="661" t="s">
        <v>5946</v>
      </c>
      <c r="F137" s="664">
        <v>458</v>
      </c>
      <c r="G137" s="664">
        <v>14198</v>
      </c>
      <c r="H137" s="664">
        <v>1</v>
      </c>
      <c r="I137" s="664">
        <v>31</v>
      </c>
      <c r="J137" s="664">
        <v>494</v>
      </c>
      <c r="K137" s="664">
        <v>15314</v>
      </c>
      <c r="L137" s="664">
        <v>1.0786026200873362</v>
      </c>
      <c r="M137" s="664">
        <v>31</v>
      </c>
      <c r="N137" s="664">
        <v>658</v>
      </c>
      <c r="O137" s="664">
        <v>20398</v>
      </c>
      <c r="P137" s="677">
        <v>1.4366812227074235</v>
      </c>
      <c r="Q137" s="665">
        <v>31</v>
      </c>
    </row>
    <row r="138" spans="1:17" ht="14.4" customHeight="1" x14ac:dyDescent="0.3">
      <c r="A138" s="660" t="s">
        <v>5839</v>
      </c>
      <c r="B138" s="661" t="s">
        <v>5840</v>
      </c>
      <c r="C138" s="661" t="s">
        <v>5328</v>
      </c>
      <c r="D138" s="661" t="s">
        <v>5947</v>
      </c>
      <c r="E138" s="661" t="s">
        <v>5948</v>
      </c>
      <c r="F138" s="664">
        <v>459</v>
      </c>
      <c r="G138" s="664">
        <v>12393</v>
      </c>
      <c r="H138" s="664">
        <v>1</v>
      </c>
      <c r="I138" s="664">
        <v>27</v>
      </c>
      <c r="J138" s="664">
        <v>499</v>
      </c>
      <c r="K138" s="664">
        <v>13473</v>
      </c>
      <c r="L138" s="664">
        <v>1.0871459694989107</v>
      </c>
      <c r="M138" s="664">
        <v>27</v>
      </c>
      <c r="N138" s="664">
        <v>662</v>
      </c>
      <c r="O138" s="664">
        <v>17874</v>
      </c>
      <c r="P138" s="677">
        <v>1.4422657952069717</v>
      </c>
      <c r="Q138" s="665">
        <v>27</v>
      </c>
    </row>
    <row r="139" spans="1:17" ht="14.4" customHeight="1" x14ac:dyDescent="0.3">
      <c r="A139" s="660" t="s">
        <v>5839</v>
      </c>
      <c r="B139" s="661" t="s">
        <v>5840</v>
      </c>
      <c r="C139" s="661" t="s">
        <v>5328</v>
      </c>
      <c r="D139" s="661" t="s">
        <v>5949</v>
      </c>
      <c r="E139" s="661" t="s">
        <v>5950</v>
      </c>
      <c r="F139" s="664">
        <v>2</v>
      </c>
      <c r="G139" s="664">
        <v>506</v>
      </c>
      <c r="H139" s="664">
        <v>1</v>
      </c>
      <c r="I139" s="664">
        <v>253</v>
      </c>
      <c r="J139" s="664">
        <v>3</v>
      </c>
      <c r="K139" s="664">
        <v>759</v>
      </c>
      <c r="L139" s="664">
        <v>1.5</v>
      </c>
      <c r="M139" s="664">
        <v>253</v>
      </c>
      <c r="N139" s="664">
        <v>2</v>
      </c>
      <c r="O139" s="664">
        <v>510</v>
      </c>
      <c r="P139" s="677">
        <v>1.0079051383399209</v>
      </c>
      <c r="Q139" s="665">
        <v>255</v>
      </c>
    </row>
    <row r="140" spans="1:17" ht="14.4" customHeight="1" x14ac:dyDescent="0.3">
      <c r="A140" s="660" t="s">
        <v>5839</v>
      </c>
      <c r="B140" s="661" t="s">
        <v>5840</v>
      </c>
      <c r="C140" s="661" t="s">
        <v>5328</v>
      </c>
      <c r="D140" s="661" t="s">
        <v>5951</v>
      </c>
      <c r="E140" s="661" t="s">
        <v>5952</v>
      </c>
      <c r="F140" s="664">
        <v>76</v>
      </c>
      <c r="G140" s="664">
        <v>1672</v>
      </c>
      <c r="H140" s="664">
        <v>1</v>
      </c>
      <c r="I140" s="664">
        <v>22</v>
      </c>
      <c r="J140" s="664">
        <v>84</v>
      </c>
      <c r="K140" s="664">
        <v>1848</v>
      </c>
      <c r="L140" s="664">
        <v>1.1052631578947369</v>
      </c>
      <c r="M140" s="664">
        <v>22</v>
      </c>
      <c r="N140" s="664">
        <v>514</v>
      </c>
      <c r="O140" s="664">
        <v>11308</v>
      </c>
      <c r="P140" s="677">
        <v>6.7631578947368425</v>
      </c>
      <c r="Q140" s="665">
        <v>22</v>
      </c>
    </row>
    <row r="141" spans="1:17" ht="14.4" customHeight="1" x14ac:dyDescent="0.3">
      <c r="A141" s="660" t="s">
        <v>5839</v>
      </c>
      <c r="B141" s="661" t="s">
        <v>5840</v>
      </c>
      <c r="C141" s="661" t="s">
        <v>5328</v>
      </c>
      <c r="D141" s="661" t="s">
        <v>5953</v>
      </c>
      <c r="E141" s="661" t="s">
        <v>5954</v>
      </c>
      <c r="F141" s="664">
        <v>1148</v>
      </c>
      <c r="G141" s="664">
        <v>28700</v>
      </c>
      <c r="H141" s="664">
        <v>1</v>
      </c>
      <c r="I141" s="664">
        <v>25</v>
      </c>
      <c r="J141" s="664">
        <v>1238</v>
      </c>
      <c r="K141" s="664">
        <v>30950</v>
      </c>
      <c r="L141" s="664">
        <v>1.0783972125435539</v>
      </c>
      <c r="M141" s="664">
        <v>25</v>
      </c>
      <c r="N141" s="664">
        <v>1422</v>
      </c>
      <c r="O141" s="664">
        <v>35550</v>
      </c>
      <c r="P141" s="677">
        <v>1.2386759581881532</v>
      </c>
      <c r="Q141" s="665">
        <v>25</v>
      </c>
    </row>
    <row r="142" spans="1:17" ht="14.4" customHeight="1" x14ac:dyDescent="0.3">
      <c r="A142" s="660" t="s">
        <v>5839</v>
      </c>
      <c r="B142" s="661" t="s">
        <v>5840</v>
      </c>
      <c r="C142" s="661" t="s">
        <v>5328</v>
      </c>
      <c r="D142" s="661" t="s">
        <v>5955</v>
      </c>
      <c r="E142" s="661" t="s">
        <v>5956</v>
      </c>
      <c r="F142" s="664">
        <v>314</v>
      </c>
      <c r="G142" s="664">
        <v>10362</v>
      </c>
      <c r="H142" s="664">
        <v>1</v>
      </c>
      <c r="I142" s="664">
        <v>33</v>
      </c>
      <c r="J142" s="664">
        <v>289</v>
      </c>
      <c r="K142" s="664">
        <v>9537</v>
      </c>
      <c r="L142" s="664">
        <v>0.92038216560509556</v>
      </c>
      <c r="M142" s="664">
        <v>33</v>
      </c>
      <c r="N142" s="664">
        <v>1114</v>
      </c>
      <c r="O142" s="664">
        <v>36762</v>
      </c>
      <c r="P142" s="677">
        <v>3.5477707006369426</v>
      </c>
      <c r="Q142" s="665">
        <v>33</v>
      </c>
    </row>
    <row r="143" spans="1:17" ht="14.4" customHeight="1" x14ac:dyDescent="0.3">
      <c r="A143" s="660" t="s">
        <v>5839</v>
      </c>
      <c r="B143" s="661" t="s">
        <v>5840</v>
      </c>
      <c r="C143" s="661" t="s">
        <v>5328</v>
      </c>
      <c r="D143" s="661" t="s">
        <v>5957</v>
      </c>
      <c r="E143" s="661" t="s">
        <v>5958</v>
      </c>
      <c r="F143" s="664"/>
      <c r="G143" s="664"/>
      <c r="H143" s="664"/>
      <c r="I143" s="664"/>
      <c r="J143" s="664">
        <v>2</v>
      </c>
      <c r="K143" s="664">
        <v>60</v>
      </c>
      <c r="L143" s="664"/>
      <c r="M143" s="664">
        <v>30</v>
      </c>
      <c r="N143" s="664"/>
      <c r="O143" s="664"/>
      <c r="P143" s="677"/>
      <c r="Q143" s="665"/>
    </row>
    <row r="144" spans="1:17" ht="14.4" customHeight="1" x14ac:dyDescent="0.3">
      <c r="A144" s="660" t="s">
        <v>5839</v>
      </c>
      <c r="B144" s="661" t="s">
        <v>5840</v>
      </c>
      <c r="C144" s="661" t="s">
        <v>5328</v>
      </c>
      <c r="D144" s="661" t="s">
        <v>5959</v>
      </c>
      <c r="E144" s="661" t="s">
        <v>5960</v>
      </c>
      <c r="F144" s="664">
        <v>2</v>
      </c>
      <c r="G144" s="664">
        <v>408</v>
      </c>
      <c r="H144" s="664">
        <v>1</v>
      </c>
      <c r="I144" s="664">
        <v>204</v>
      </c>
      <c r="J144" s="664"/>
      <c r="K144" s="664"/>
      <c r="L144" s="664"/>
      <c r="M144" s="664"/>
      <c r="N144" s="664">
        <v>2</v>
      </c>
      <c r="O144" s="664">
        <v>408</v>
      </c>
      <c r="P144" s="677">
        <v>1</v>
      </c>
      <c r="Q144" s="665">
        <v>204</v>
      </c>
    </row>
    <row r="145" spans="1:17" ht="14.4" customHeight="1" x14ac:dyDescent="0.3">
      <c r="A145" s="660" t="s">
        <v>5839</v>
      </c>
      <c r="B145" s="661" t="s">
        <v>5840</v>
      </c>
      <c r="C145" s="661" t="s">
        <v>5328</v>
      </c>
      <c r="D145" s="661" t="s">
        <v>5961</v>
      </c>
      <c r="E145" s="661" t="s">
        <v>5962</v>
      </c>
      <c r="F145" s="664">
        <v>1089</v>
      </c>
      <c r="G145" s="664">
        <v>28314</v>
      </c>
      <c r="H145" s="664">
        <v>1</v>
      </c>
      <c r="I145" s="664">
        <v>26</v>
      </c>
      <c r="J145" s="664">
        <v>1259</v>
      </c>
      <c r="K145" s="664">
        <v>32734</v>
      </c>
      <c r="L145" s="664">
        <v>1.1561065197428835</v>
      </c>
      <c r="M145" s="664">
        <v>26</v>
      </c>
      <c r="N145" s="664">
        <v>1198</v>
      </c>
      <c r="O145" s="664">
        <v>31148</v>
      </c>
      <c r="P145" s="677">
        <v>1.1000918273645546</v>
      </c>
      <c r="Q145" s="665">
        <v>26</v>
      </c>
    </row>
    <row r="146" spans="1:17" ht="14.4" customHeight="1" x14ac:dyDescent="0.3">
      <c r="A146" s="660" t="s">
        <v>5839</v>
      </c>
      <c r="B146" s="661" t="s">
        <v>5840</v>
      </c>
      <c r="C146" s="661" t="s">
        <v>5328</v>
      </c>
      <c r="D146" s="661" t="s">
        <v>5963</v>
      </c>
      <c r="E146" s="661" t="s">
        <v>5964</v>
      </c>
      <c r="F146" s="664">
        <v>24</v>
      </c>
      <c r="G146" s="664">
        <v>2016</v>
      </c>
      <c r="H146" s="664">
        <v>1</v>
      </c>
      <c r="I146" s="664">
        <v>84</v>
      </c>
      <c r="J146" s="664">
        <v>65</v>
      </c>
      <c r="K146" s="664">
        <v>5460</v>
      </c>
      <c r="L146" s="664">
        <v>2.7083333333333335</v>
      </c>
      <c r="M146" s="664">
        <v>84</v>
      </c>
      <c r="N146" s="664">
        <v>481</v>
      </c>
      <c r="O146" s="664">
        <v>40404</v>
      </c>
      <c r="P146" s="677">
        <v>20.041666666666668</v>
      </c>
      <c r="Q146" s="665">
        <v>84</v>
      </c>
    </row>
    <row r="147" spans="1:17" ht="14.4" customHeight="1" x14ac:dyDescent="0.3">
      <c r="A147" s="660" t="s">
        <v>5839</v>
      </c>
      <c r="B147" s="661" t="s">
        <v>5840</v>
      </c>
      <c r="C147" s="661" t="s">
        <v>5328</v>
      </c>
      <c r="D147" s="661" t="s">
        <v>5965</v>
      </c>
      <c r="E147" s="661" t="s">
        <v>5966</v>
      </c>
      <c r="F147" s="664">
        <v>21</v>
      </c>
      <c r="G147" s="664">
        <v>3654</v>
      </c>
      <c r="H147" s="664">
        <v>1</v>
      </c>
      <c r="I147" s="664">
        <v>174</v>
      </c>
      <c r="J147" s="664">
        <v>29</v>
      </c>
      <c r="K147" s="664">
        <v>5046</v>
      </c>
      <c r="L147" s="664">
        <v>1.3809523809523809</v>
      </c>
      <c r="M147" s="664">
        <v>174</v>
      </c>
      <c r="N147" s="664">
        <v>39</v>
      </c>
      <c r="O147" s="664">
        <v>6825</v>
      </c>
      <c r="P147" s="677">
        <v>1.867816091954023</v>
      </c>
      <c r="Q147" s="665">
        <v>175</v>
      </c>
    </row>
    <row r="148" spans="1:17" ht="14.4" customHeight="1" x14ac:dyDescent="0.3">
      <c r="A148" s="660" t="s">
        <v>5839</v>
      </c>
      <c r="B148" s="661" t="s">
        <v>5840</v>
      </c>
      <c r="C148" s="661" t="s">
        <v>5328</v>
      </c>
      <c r="D148" s="661" t="s">
        <v>5967</v>
      </c>
      <c r="E148" s="661" t="s">
        <v>5968</v>
      </c>
      <c r="F148" s="664">
        <v>15</v>
      </c>
      <c r="G148" s="664">
        <v>3750</v>
      </c>
      <c r="H148" s="664">
        <v>1</v>
      </c>
      <c r="I148" s="664">
        <v>250</v>
      </c>
      <c r="J148" s="664">
        <v>21</v>
      </c>
      <c r="K148" s="664">
        <v>5250</v>
      </c>
      <c r="L148" s="664">
        <v>1.4</v>
      </c>
      <c r="M148" s="664">
        <v>250</v>
      </c>
      <c r="N148" s="664">
        <v>41</v>
      </c>
      <c r="O148" s="664">
        <v>10332</v>
      </c>
      <c r="P148" s="677">
        <v>2.7551999999999999</v>
      </c>
      <c r="Q148" s="665">
        <v>252</v>
      </c>
    </row>
    <row r="149" spans="1:17" ht="14.4" customHeight="1" x14ac:dyDescent="0.3">
      <c r="A149" s="660" t="s">
        <v>5839</v>
      </c>
      <c r="B149" s="661" t="s">
        <v>5840</v>
      </c>
      <c r="C149" s="661" t="s">
        <v>5328</v>
      </c>
      <c r="D149" s="661" t="s">
        <v>5969</v>
      </c>
      <c r="E149" s="661" t="s">
        <v>5970</v>
      </c>
      <c r="F149" s="664">
        <v>76</v>
      </c>
      <c r="G149" s="664">
        <v>1140</v>
      </c>
      <c r="H149" s="664">
        <v>1</v>
      </c>
      <c r="I149" s="664">
        <v>15</v>
      </c>
      <c r="J149" s="664">
        <v>82</v>
      </c>
      <c r="K149" s="664">
        <v>1230</v>
      </c>
      <c r="L149" s="664">
        <v>1.0789473684210527</v>
      </c>
      <c r="M149" s="664">
        <v>15</v>
      </c>
      <c r="N149" s="664">
        <v>184</v>
      </c>
      <c r="O149" s="664">
        <v>2760</v>
      </c>
      <c r="P149" s="677">
        <v>2.4210526315789473</v>
      </c>
      <c r="Q149" s="665">
        <v>15</v>
      </c>
    </row>
    <row r="150" spans="1:17" ht="14.4" customHeight="1" x14ac:dyDescent="0.3">
      <c r="A150" s="660" t="s">
        <v>5839</v>
      </c>
      <c r="B150" s="661" t="s">
        <v>5840</v>
      </c>
      <c r="C150" s="661" t="s">
        <v>5328</v>
      </c>
      <c r="D150" s="661" t="s">
        <v>5971</v>
      </c>
      <c r="E150" s="661" t="s">
        <v>5972</v>
      </c>
      <c r="F150" s="664">
        <v>579</v>
      </c>
      <c r="G150" s="664">
        <v>13317</v>
      </c>
      <c r="H150" s="664">
        <v>1</v>
      </c>
      <c r="I150" s="664">
        <v>23</v>
      </c>
      <c r="J150" s="664">
        <v>530</v>
      </c>
      <c r="K150" s="664">
        <v>12190</v>
      </c>
      <c r="L150" s="664">
        <v>0.91537132987910186</v>
      </c>
      <c r="M150" s="664">
        <v>23</v>
      </c>
      <c r="N150" s="664">
        <v>787</v>
      </c>
      <c r="O150" s="664">
        <v>18101</v>
      </c>
      <c r="P150" s="677">
        <v>1.3592400690846287</v>
      </c>
      <c r="Q150" s="665">
        <v>23</v>
      </c>
    </row>
    <row r="151" spans="1:17" ht="14.4" customHeight="1" x14ac:dyDescent="0.3">
      <c r="A151" s="660" t="s">
        <v>5839</v>
      </c>
      <c r="B151" s="661" t="s">
        <v>5840</v>
      </c>
      <c r="C151" s="661" t="s">
        <v>5328</v>
      </c>
      <c r="D151" s="661" t="s">
        <v>5973</v>
      </c>
      <c r="E151" s="661" t="s">
        <v>5974</v>
      </c>
      <c r="F151" s="664">
        <v>7</v>
      </c>
      <c r="G151" s="664">
        <v>1743</v>
      </c>
      <c r="H151" s="664">
        <v>1</v>
      </c>
      <c r="I151" s="664">
        <v>249</v>
      </c>
      <c r="J151" s="664">
        <v>22</v>
      </c>
      <c r="K151" s="664">
        <v>5478</v>
      </c>
      <c r="L151" s="664">
        <v>3.1428571428571428</v>
      </c>
      <c r="M151" s="664">
        <v>249</v>
      </c>
      <c r="N151" s="664">
        <v>40</v>
      </c>
      <c r="O151" s="664">
        <v>10040</v>
      </c>
      <c r="P151" s="677">
        <v>5.760183591508893</v>
      </c>
      <c r="Q151" s="665">
        <v>251</v>
      </c>
    </row>
    <row r="152" spans="1:17" ht="14.4" customHeight="1" x14ac:dyDescent="0.3">
      <c r="A152" s="660" t="s">
        <v>5839</v>
      </c>
      <c r="B152" s="661" t="s">
        <v>5840</v>
      </c>
      <c r="C152" s="661" t="s">
        <v>5328</v>
      </c>
      <c r="D152" s="661" t="s">
        <v>5975</v>
      </c>
      <c r="E152" s="661" t="s">
        <v>5976</v>
      </c>
      <c r="F152" s="664">
        <v>48</v>
      </c>
      <c r="G152" s="664">
        <v>1776</v>
      </c>
      <c r="H152" s="664">
        <v>1</v>
      </c>
      <c r="I152" s="664">
        <v>37</v>
      </c>
      <c r="J152" s="664">
        <v>52</v>
      </c>
      <c r="K152" s="664">
        <v>1924</v>
      </c>
      <c r="L152" s="664">
        <v>1.0833333333333333</v>
      </c>
      <c r="M152" s="664">
        <v>37</v>
      </c>
      <c r="N152" s="664">
        <v>154</v>
      </c>
      <c r="O152" s="664">
        <v>5698</v>
      </c>
      <c r="P152" s="677">
        <v>3.2083333333333335</v>
      </c>
      <c r="Q152" s="665">
        <v>37</v>
      </c>
    </row>
    <row r="153" spans="1:17" ht="14.4" customHeight="1" x14ac:dyDescent="0.3">
      <c r="A153" s="660" t="s">
        <v>5839</v>
      </c>
      <c r="B153" s="661" t="s">
        <v>5840</v>
      </c>
      <c r="C153" s="661" t="s">
        <v>5328</v>
      </c>
      <c r="D153" s="661" t="s">
        <v>5977</v>
      </c>
      <c r="E153" s="661" t="s">
        <v>5978</v>
      </c>
      <c r="F153" s="664">
        <v>930</v>
      </c>
      <c r="G153" s="664">
        <v>21390</v>
      </c>
      <c r="H153" s="664">
        <v>1</v>
      </c>
      <c r="I153" s="664">
        <v>23</v>
      </c>
      <c r="J153" s="664">
        <v>942</v>
      </c>
      <c r="K153" s="664">
        <v>21666</v>
      </c>
      <c r="L153" s="664">
        <v>1.0129032258064516</v>
      </c>
      <c r="M153" s="664">
        <v>23</v>
      </c>
      <c r="N153" s="664">
        <v>1304</v>
      </c>
      <c r="O153" s="664">
        <v>29992</v>
      </c>
      <c r="P153" s="677">
        <v>1.4021505376344086</v>
      </c>
      <c r="Q153" s="665">
        <v>23</v>
      </c>
    </row>
    <row r="154" spans="1:17" ht="14.4" customHeight="1" x14ac:dyDescent="0.3">
      <c r="A154" s="660" t="s">
        <v>5839</v>
      </c>
      <c r="B154" s="661" t="s">
        <v>5840</v>
      </c>
      <c r="C154" s="661" t="s">
        <v>5328</v>
      </c>
      <c r="D154" s="661" t="s">
        <v>5979</v>
      </c>
      <c r="E154" s="661" t="s">
        <v>5980</v>
      </c>
      <c r="F154" s="664">
        <v>8</v>
      </c>
      <c r="G154" s="664">
        <v>1352</v>
      </c>
      <c r="H154" s="664">
        <v>1</v>
      </c>
      <c r="I154" s="664">
        <v>169</v>
      </c>
      <c r="J154" s="664">
        <v>16</v>
      </c>
      <c r="K154" s="664">
        <v>2704</v>
      </c>
      <c r="L154" s="664">
        <v>2</v>
      </c>
      <c r="M154" s="664">
        <v>169</v>
      </c>
      <c r="N154" s="664">
        <v>34</v>
      </c>
      <c r="O154" s="664">
        <v>5780</v>
      </c>
      <c r="P154" s="677">
        <v>4.275147928994083</v>
      </c>
      <c r="Q154" s="665">
        <v>170</v>
      </c>
    </row>
    <row r="155" spans="1:17" ht="14.4" customHeight="1" x14ac:dyDescent="0.3">
      <c r="A155" s="660" t="s">
        <v>5839</v>
      </c>
      <c r="B155" s="661" t="s">
        <v>5840</v>
      </c>
      <c r="C155" s="661" t="s">
        <v>5328</v>
      </c>
      <c r="D155" s="661" t="s">
        <v>5981</v>
      </c>
      <c r="E155" s="661" t="s">
        <v>5982</v>
      </c>
      <c r="F155" s="664">
        <v>3</v>
      </c>
      <c r="G155" s="664">
        <v>993</v>
      </c>
      <c r="H155" s="664">
        <v>1</v>
      </c>
      <c r="I155" s="664">
        <v>331</v>
      </c>
      <c r="J155" s="664">
        <v>4</v>
      </c>
      <c r="K155" s="664">
        <v>1324</v>
      </c>
      <c r="L155" s="664">
        <v>1.3333333333333333</v>
      </c>
      <c r="M155" s="664">
        <v>331</v>
      </c>
      <c r="N155" s="664">
        <v>4</v>
      </c>
      <c r="O155" s="664">
        <v>1324</v>
      </c>
      <c r="P155" s="677">
        <v>1.3333333333333333</v>
      </c>
      <c r="Q155" s="665">
        <v>331</v>
      </c>
    </row>
    <row r="156" spans="1:17" ht="14.4" customHeight="1" x14ac:dyDescent="0.3">
      <c r="A156" s="660" t="s">
        <v>5839</v>
      </c>
      <c r="B156" s="661" t="s">
        <v>5840</v>
      </c>
      <c r="C156" s="661" t="s">
        <v>5328</v>
      </c>
      <c r="D156" s="661" t="s">
        <v>5983</v>
      </c>
      <c r="E156" s="661" t="s">
        <v>5984</v>
      </c>
      <c r="F156" s="664"/>
      <c r="G156" s="664"/>
      <c r="H156" s="664"/>
      <c r="I156" s="664"/>
      <c r="J156" s="664">
        <v>1</v>
      </c>
      <c r="K156" s="664">
        <v>277</v>
      </c>
      <c r="L156" s="664"/>
      <c r="M156" s="664">
        <v>277</v>
      </c>
      <c r="N156" s="664">
        <v>1</v>
      </c>
      <c r="O156" s="664">
        <v>277</v>
      </c>
      <c r="P156" s="677"/>
      <c r="Q156" s="665">
        <v>277</v>
      </c>
    </row>
    <row r="157" spans="1:17" ht="14.4" customHeight="1" x14ac:dyDescent="0.3">
      <c r="A157" s="660" t="s">
        <v>5839</v>
      </c>
      <c r="B157" s="661" t="s">
        <v>5840</v>
      </c>
      <c r="C157" s="661" t="s">
        <v>5328</v>
      </c>
      <c r="D157" s="661" t="s">
        <v>5985</v>
      </c>
      <c r="E157" s="661" t="s">
        <v>5986</v>
      </c>
      <c r="F157" s="664">
        <v>1015</v>
      </c>
      <c r="G157" s="664">
        <v>29435</v>
      </c>
      <c r="H157" s="664">
        <v>1</v>
      </c>
      <c r="I157" s="664">
        <v>29</v>
      </c>
      <c r="J157" s="664">
        <v>1098</v>
      </c>
      <c r="K157" s="664">
        <v>31842</v>
      </c>
      <c r="L157" s="664">
        <v>1.0817733990147784</v>
      </c>
      <c r="M157" s="664">
        <v>29</v>
      </c>
      <c r="N157" s="664">
        <v>1165</v>
      </c>
      <c r="O157" s="664">
        <v>33785</v>
      </c>
      <c r="P157" s="677">
        <v>1.1477832512315271</v>
      </c>
      <c r="Q157" s="665">
        <v>29</v>
      </c>
    </row>
    <row r="158" spans="1:17" ht="14.4" customHeight="1" x14ac:dyDescent="0.3">
      <c r="A158" s="660" t="s">
        <v>5839</v>
      </c>
      <c r="B158" s="661" t="s">
        <v>5840</v>
      </c>
      <c r="C158" s="661" t="s">
        <v>5328</v>
      </c>
      <c r="D158" s="661" t="s">
        <v>5987</v>
      </c>
      <c r="E158" s="661" t="s">
        <v>5988</v>
      </c>
      <c r="F158" s="664">
        <v>16</v>
      </c>
      <c r="G158" s="664">
        <v>240</v>
      </c>
      <c r="H158" s="664">
        <v>1</v>
      </c>
      <c r="I158" s="664">
        <v>15</v>
      </c>
      <c r="J158" s="664">
        <v>2</v>
      </c>
      <c r="K158" s="664">
        <v>30</v>
      </c>
      <c r="L158" s="664">
        <v>0.125</v>
      </c>
      <c r="M158" s="664">
        <v>15</v>
      </c>
      <c r="N158" s="664">
        <v>12</v>
      </c>
      <c r="O158" s="664">
        <v>180</v>
      </c>
      <c r="P158" s="677">
        <v>0.75</v>
      </c>
      <c r="Q158" s="665">
        <v>15</v>
      </c>
    </row>
    <row r="159" spans="1:17" ht="14.4" customHeight="1" x14ac:dyDescent="0.3">
      <c r="A159" s="660" t="s">
        <v>5839</v>
      </c>
      <c r="B159" s="661" t="s">
        <v>5840</v>
      </c>
      <c r="C159" s="661" t="s">
        <v>5328</v>
      </c>
      <c r="D159" s="661" t="s">
        <v>5989</v>
      </c>
      <c r="E159" s="661" t="s">
        <v>5990</v>
      </c>
      <c r="F159" s="664">
        <v>222</v>
      </c>
      <c r="G159" s="664">
        <v>4218</v>
      </c>
      <c r="H159" s="664">
        <v>1</v>
      </c>
      <c r="I159" s="664">
        <v>19</v>
      </c>
      <c r="J159" s="664">
        <v>164</v>
      </c>
      <c r="K159" s="664">
        <v>3116</v>
      </c>
      <c r="L159" s="664">
        <v>0.73873873873873874</v>
      </c>
      <c r="M159" s="664">
        <v>19</v>
      </c>
      <c r="N159" s="664">
        <v>245</v>
      </c>
      <c r="O159" s="664">
        <v>4655</v>
      </c>
      <c r="P159" s="677">
        <v>1.1036036036036037</v>
      </c>
      <c r="Q159" s="665">
        <v>19</v>
      </c>
    </row>
    <row r="160" spans="1:17" ht="14.4" customHeight="1" x14ac:dyDescent="0.3">
      <c r="A160" s="660" t="s">
        <v>5839</v>
      </c>
      <c r="B160" s="661" t="s">
        <v>5840</v>
      </c>
      <c r="C160" s="661" t="s">
        <v>5328</v>
      </c>
      <c r="D160" s="661" t="s">
        <v>5991</v>
      </c>
      <c r="E160" s="661" t="s">
        <v>5992</v>
      </c>
      <c r="F160" s="664">
        <v>1501</v>
      </c>
      <c r="G160" s="664">
        <v>30020</v>
      </c>
      <c r="H160" s="664">
        <v>1</v>
      </c>
      <c r="I160" s="664">
        <v>20</v>
      </c>
      <c r="J160" s="664">
        <v>1732</v>
      </c>
      <c r="K160" s="664">
        <v>34640</v>
      </c>
      <c r="L160" s="664">
        <v>1.1538974017321786</v>
      </c>
      <c r="M160" s="664">
        <v>20</v>
      </c>
      <c r="N160" s="664">
        <v>1983</v>
      </c>
      <c r="O160" s="664">
        <v>39660</v>
      </c>
      <c r="P160" s="677">
        <v>1.3211192538307794</v>
      </c>
      <c r="Q160" s="665">
        <v>20</v>
      </c>
    </row>
    <row r="161" spans="1:17" ht="14.4" customHeight="1" x14ac:dyDescent="0.3">
      <c r="A161" s="660" t="s">
        <v>5839</v>
      </c>
      <c r="B161" s="661" t="s">
        <v>5840</v>
      </c>
      <c r="C161" s="661" t="s">
        <v>5328</v>
      </c>
      <c r="D161" s="661" t="s">
        <v>5993</v>
      </c>
      <c r="E161" s="661" t="s">
        <v>5994</v>
      </c>
      <c r="F161" s="664">
        <v>1</v>
      </c>
      <c r="G161" s="664">
        <v>184</v>
      </c>
      <c r="H161" s="664">
        <v>1</v>
      </c>
      <c r="I161" s="664">
        <v>184</v>
      </c>
      <c r="J161" s="664">
        <v>2</v>
      </c>
      <c r="K161" s="664">
        <v>368</v>
      </c>
      <c r="L161" s="664">
        <v>2</v>
      </c>
      <c r="M161" s="664">
        <v>184</v>
      </c>
      <c r="N161" s="664">
        <v>3</v>
      </c>
      <c r="O161" s="664">
        <v>555</v>
      </c>
      <c r="P161" s="677">
        <v>3.0163043478260869</v>
      </c>
      <c r="Q161" s="665">
        <v>185</v>
      </c>
    </row>
    <row r="162" spans="1:17" ht="14.4" customHeight="1" x14ac:dyDescent="0.3">
      <c r="A162" s="660" t="s">
        <v>5839</v>
      </c>
      <c r="B162" s="661" t="s">
        <v>5840</v>
      </c>
      <c r="C162" s="661" t="s">
        <v>5328</v>
      </c>
      <c r="D162" s="661" t="s">
        <v>5995</v>
      </c>
      <c r="E162" s="661" t="s">
        <v>5996</v>
      </c>
      <c r="F162" s="664"/>
      <c r="G162" s="664"/>
      <c r="H162" s="664"/>
      <c r="I162" s="664"/>
      <c r="J162" s="664">
        <v>1</v>
      </c>
      <c r="K162" s="664">
        <v>185</v>
      </c>
      <c r="L162" s="664"/>
      <c r="M162" s="664">
        <v>185</v>
      </c>
      <c r="N162" s="664"/>
      <c r="O162" s="664"/>
      <c r="P162" s="677"/>
      <c r="Q162" s="665"/>
    </row>
    <row r="163" spans="1:17" ht="14.4" customHeight="1" x14ac:dyDescent="0.3">
      <c r="A163" s="660" t="s">
        <v>5839</v>
      </c>
      <c r="B163" s="661" t="s">
        <v>5840</v>
      </c>
      <c r="C163" s="661" t="s">
        <v>5328</v>
      </c>
      <c r="D163" s="661" t="s">
        <v>5997</v>
      </c>
      <c r="E163" s="661" t="s">
        <v>5998</v>
      </c>
      <c r="F163" s="664">
        <v>24</v>
      </c>
      <c r="G163" s="664">
        <v>6384</v>
      </c>
      <c r="H163" s="664">
        <v>1</v>
      </c>
      <c r="I163" s="664">
        <v>266</v>
      </c>
      <c r="J163" s="664">
        <v>21</v>
      </c>
      <c r="K163" s="664">
        <v>5586</v>
      </c>
      <c r="L163" s="664">
        <v>0.875</v>
      </c>
      <c r="M163" s="664">
        <v>266</v>
      </c>
      <c r="N163" s="664">
        <v>15</v>
      </c>
      <c r="O163" s="664">
        <v>4005</v>
      </c>
      <c r="P163" s="677">
        <v>0.62734962406015038</v>
      </c>
      <c r="Q163" s="665">
        <v>267</v>
      </c>
    </row>
    <row r="164" spans="1:17" ht="14.4" customHeight="1" x14ac:dyDescent="0.3">
      <c r="A164" s="660" t="s">
        <v>5839</v>
      </c>
      <c r="B164" s="661" t="s">
        <v>5840</v>
      </c>
      <c r="C164" s="661" t="s">
        <v>5328</v>
      </c>
      <c r="D164" s="661" t="s">
        <v>5999</v>
      </c>
      <c r="E164" s="661" t="s">
        <v>6000</v>
      </c>
      <c r="F164" s="664">
        <v>8</v>
      </c>
      <c r="G164" s="664">
        <v>1376</v>
      </c>
      <c r="H164" s="664">
        <v>1</v>
      </c>
      <c r="I164" s="664">
        <v>172</v>
      </c>
      <c r="J164" s="664">
        <v>15</v>
      </c>
      <c r="K164" s="664">
        <v>2580</v>
      </c>
      <c r="L164" s="664">
        <v>1.875</v>
      </c>
      <c r="M164" s="664">
        <v>172</v>
      </c>
      <c r="N164" s="664">
        <v>34</v>
      </c>
      <c r="O164" s="664">
        <v>5882</v>
      </c>
      <c r="P164" s="677">
        <v>4.2747093023255811</v>
      </c>
      <c r="Q164" s="665">
        <v>173</v>
      </c>
    </row>
    <row r="165" spans="1:17" ht="14.4" customHeight="1" x14ac:dyDescent="0.3">
      <c r="A165" s="660" t="s">
        <v>5839</v>
      </c>
      <c r="B165" s="661" t="s">
        <v>5840</v>
      </c>
      <c r="C165" s="661" t="s">
        <v>5328</v>
      </c>
      <c r="D165" s="661" t="s">
        <v>6001</v>
      </c>
      <c r="E165" s="661" t="s">
        <v>6002</v>
      </c>
      <c r="F165" s="664"/>
      <c r="G165" s="664"/>
      <c r="H165" s="664"/>
      <c r="I165" s="664"/>
      <c r="J165" s="664">
        <v>2</v>
      </c>
      <c r="K165" s="664">
        <v>168</v>
      </c>
      <c r="L165" s="664"/>
      <c r="M165" s="664">
        <v>84</v>
      </c>
      <c r="N165" s="664">
        <v>154</v>
      </c>
      <c r="O165" s="664">
        <v>12936</v>
      </c>
      <c r="P165" s="677"/>
      <c r="Q165" s="665">
        <v>84</v>
      </c>
    </row>
    <row r="166" spans="1:17" ht="14.4" customHeight="1" x14ac:dyDescent="0.3">
      <c r="A166" s="660" t="s">
        <v>5839</v>
      </c>
      <c r="B166" s="661" t="s">
        <v>5840</v>
      </c>
      <c r="C166" s="661" t="s">
        <v>5328</v>
      </c>
      <c r="D166" s="661" t="s">
        <v>6003</v>
      </c>
      <c r="E166" s="661" t="s">
        <v>6004</v>
      </c>
      <c r="F166" s="664"/>
      <c r="G166" s="664"/>
      <c r="H166" s="664"/>
      <c r="I166" s="664"/>
      <c r="J166" s="664">
        <v>2</v>
      </c>
      <c r="K166" s="664">
        <v>526</v>
      </c>
      <c r="L166" s="664"/>
      <c r="M166" s="664">
        <v>263</v>
      </c>
      <c r="N166" s="664"/>
      <c r="O166" s="664"/>
      <c r="P166" s="677"/>
      <c r="Q166" s="665"/>
    </row>
    <row r="167" spans="1:17" ht="14.4" customHeight="1" x14ac:dyDescent="0.3">
      <c r="A167" s="660" t="s">
        <v>5839</v>
      </c>
      <c r="B167" s="661" t="s">
        <v>5840</v>
      </c>
      <c r="C167" s="661" t="s">
        <v>5328</v>
      </c>
      <c r="D167" s="661" t="s">
        <v>6005</v>
      </c>
      <c r="E167" s="661" t="s">
        <v>6006</v>
      </c>
      <c r="F167" s="664">
        <v>5</v>
      </c>
      <c r="G167" s="664">
        <v>390</v>
      </c>
      <c r="H167" s="664">
        <v>1</v>
      </c>
      <c r="I167" s="664">
        <v>78</v>
      </c>
      <c r="J167" s="664">
        <v>6</v>
      </c>
      <c r="K167" s="664">
        <v>468</v>
      </c>
      <c r="L167" s="664">
        <v>1.2</v>
      </c>
      <c r="M167" s="664">
        <v>78</v>
      </c>
      <c r="N167" s="664">
        <v>16</v>
      </c>
      <c r="O167" s="664">
        <v>1248</v>
      </c>
      <c r="P167" s="677">
        <v>3.2</v>
      </c>
      <c r="Q167" s="665">
        <v>78</v>
      </c>
    </row>
    <row r="168" spans="1:17" ht="14.4" customHeight="1" x14ac:dyDescent="0.3">
      <c r="A168" s="660" t="s">
        <v>5839</v>
      </c>
      <c r="B168" s="661" t="s">
        <v>5840</v>
      </c>
      <c r="C168" s="661" t="s">
        <v>5328</v>
      </c>
      <c r="D168" s="661" t="s">
        <v>6007</v>
      </c>
      <c r="E168" s="661" t="s">
        <v>6008</v>
      </c>
      <c r="F168" s="664">
        <v>1</v>
      </c>
      <c r="G168" s="664">
        <v>298</v>
      </c>
      <c r="H168" s="664">
        <v>1</v>
      </c>
      <c r="I168" s="664">
        <v>298</v>
      </c>
      <c r="J168" s="664">
        <v>2</v>
      </c>
      <c r="K168" s="664">
        <v>596</v>
      </c>
      <c r="L168" s="664">
        <v>2</v>
      </c>
      <c r="M168" s="664">
        <v>298</v>
      </c>
      <c r="N168" s="664">
        <v>1</v>
      </c>
      <c r="O168" s="664">
        <v>300</v>
      </c>
      <c r="P168" s="677">
        <v>1.0067114093959733</v>
      </c>
      <c r="Q168" s="665">
        <v>300</v>
      </c>
    </row>
    <row r="169" spans="1:17" ht="14.4" customHeight="1" x14ac:dyDescent="0.3">
      <c r="A169" s="660" t="s">
        <v>5839</v>
      </c>
      <c r="B169" s="661" t="s">
        <v>5840</v>
      </c>
      <c r="C169" s="661" t="s">
        <v>5328</v>
      </c>
      <c r="D169" s="661" t="s">
        <v>6009</v>
      </c>
      <c r="E169" s="661" t="s">
        <v>6010</v>
      </c>
      <c r="F169" s="664">
        <v>4</v>
      </c>
      <c r="G169" s="664">
        <v>84</v>
      </c>
      <c r="H169" s="664">
        <v>1</v>
      </c>
      <c r="I169" s="664">
        <v>21</v>
      </c>
      <c r="J169" s="664"/>
      <c r="K169" s="664"/>
      <c r="L169" s="664"/>
      <c r="M169" s="664"/>
      <c r="N169" s="664">
        <v>6</v>
      </c>
      <c r="O169" s="664">
        <v>126</v>
      </c>
      <c r="P169" s="677">
        <v>1.5</v>
      </c>
      <c r="Q169" s="665">
        <v>21</v>
      </c>
    </row>
    <row r="170" spans="1:17" ht="14.4" customHeight="1" x14ac:dyDescent="0.3">
      <c r="A170" s="660" t="s">
        <v>5839</v>
      </c>
      <c r="B170" s="661" t="s">
        <v>5840</v>
      </c>
      <c r="C170" s="661" t="s">
        <v>5328</v>
      </c>
      <c r="D170" s="661" t="s">
        <v>6011</v>
      </c>
      <c r="E170" s="661" t="s">
        <v>6012</v>
      </c>
      <c r="F170" s="664">
        <v>261</v>
      </c>
      <c r="G170" s="664">
        <v>5742</v>
      </c>
      <c r="H170" s="664">
        <v>1</v>
      </c>
      <c r="I170" s="664">
        <v>22</v>
      </c>
      <c r="J170" s="664">
        <v>193</v>
      </c>
      <c r="K170" s="664">
        <v>4246</v>
      </c>
      <c r="L170" s="664">
        <v>0.73946360153256707</v>
      </c>
      <c r="M170" s="664">
        <v>22</v>
      </c>
      <c r="N170" s="664">
        <v>457</v>
      </c>
      <c r="O170" s="664">
        <v>10054</v>
      </c>
      <c r="P170" s="677">
        <v>1.7509578544061302</v>
      </c>
      <c r="Q170" s="665">
        <v>22</v>
      </c>
    </row>
    <row r="171" spans="1:17" ht="14.4" customHeight="1" x14ac:dyDescent="0.3">
      <c r="A171" s="660" t="s">
        <v>5839</v>
      </c>
      <c r="B171" s="661" t="s">
        <v>5840</v>
      </c>
      <c r="C171" s="661" t="s">
        <v>5328</v>
      </c>
      <c r="D171" s="661" t="s">
        <v>6013</v>
      </c>
      <c r="E171" s="661" t="s">
        <v>6014</v>
      </c>
      <c r="F171" s="664">
        <v>11</v>
      </c>
      <c r="G171" s="664">
        <v>5445</v>
      </c>
      <c r="H171" s="664">
        <v>1</v>
      </c>
      <c r="I171" s="664">
        <v>495</v>
      </c>
      <c r="J171" s="664">
        <v>23</v>
      </c>
      <c r="K171" s="664">
        <v>11385</v>
      </c>
      <c r="L171" s="664">
        <v>2.0909090909090908</v>
      </c>
      <c r="M171" s="664">
        <v>495</v>
      </c>
      <c r="N171" s="664">
        <v>16</v>
      </c>
      <c r="O171" s="664">
        <v>7920</v>
      </c>
      <c r="P171" s="677">
        <v>1.4545454545454546</v>
      </c>
      <c r="Q171" s="665">
        <v>495</v>
      </c>
    </row>
    <row r="172" spans="1:17" ht="14.4" customHeight="1" x14ac:dyDescent="0.3">
      <c r="A172" s="660" t="s">
        <v>5839</v>
      </c>
      <c r="B172" s="661" t="s">
        <v>5840</v>
      </c>
      <c r="C172" s="661" t="s">
        <v>5328</v>
      </c>
      <c r="D172" s="661" t="s">
        <v>5398</v>
      </c>
      <c r="E172" s="661" t="s">
        <v>5399</v>
      </c>
      <c r="F172" s="664">
        <v>369</v>
      </c>
      <c r="G172" s="664">
        <v>208116</v>
      </c>
      <c r="H172" s="664">
        <v>1</v>
      </c>
      <c r="I172" s="664">
        <v>564</v>
      </c>
      <c r="J172" s="664">
        <v>349</v>
      </c>
      <c r="K172" s="664">
        <v>196836</v>
      </c>
      <c r="L172" s="664">
        <v>0.94579945799457998</v>
      </c>
      <c r="M172" s="664">
        <v>564</v>
      </c>
      <c r="N172" s="664">
        <v>556</v>
      </c>
      <c r="O172" s="664">
        <v>318032</v>
      </c>
      <c r="P172" s="677">
        <v>1.528147763747141</v>
      </c>
      <c r="Q172" s="665">
        <v>572</v>
      </c>
    </row>
    <row r="173" spans="1:17" ht="14.4" customHeight="1" x14ac:dyDescent="0.3">
      <c r="A173" s="660" t="s">
        <v>5839</v>
      </c>
      <c r="B173" s="661" t="s">
        <v>5840</v>
      </c>
      <c r="C173" s="661" t="s">
        <v>5328</v>
      </c>
      <c r="D173" s="661" t="s">
        <v>5400</v>
      </c>
      <c r="E173" s="661" t="s">
        <v>5401</v>
      </c>
      <c r="F173" s="664">
        <v>369</v>
      </c>
      <c r="G173" s="664">
        <v>369738</v>
      </c>
      <c r="H173" s="664">
        <v>1</v>
      </c>
      <c r="I173" s="664">
        <v>1002</v>
      </c>
      <c r="J173" s="664">
        <v>349</v>
      </c>
      <c r="K173" s="664">
        <v>349698</v>
      </c>
      <c r="L173" s="664">
        <v>0.94579945799457998</v>
      </c>
      <c r="M173" s="664">
        <v>1002</v>
      </c>
      <c r="N173" s="664">
        <v>556</v>
      </c>
      <c r="O173" s="664">
        <v>560448</v>
      </c>
      <c r="P173" s="677">
        <v>1.5157976729467892</v>
      </c>
      <c r="Q173" s="665">
        <v>1008</v>
      </c>
    </row>
    <row r="174" spans="1:17" ht="14.4" customHeight="1" x14ac:dyDescent="0.3">
      <c r="A174" s="660" t="s">
        <v>5839</v>
      </c>
      <c r="B174" s="661" t="s">
        <v>5840</v>
      </c>
      <c r="C174" s="661" t="s">
        <v>5328</v>
      </c>
      <c r="D174" s="661" t="s">
        <v>6015</v>
      </c>
      <c r="E174" s="661" t="s">
        <v>6016</v>
      </c>
      <c r="F174" s="664">
        <v>3</v>
      </c>
      <c r="G174" s="664">
        <v>570</v>
      </c>
      <c r="H174" s="664">
        <v>1</v>
      </c>
      <c r="I174" s="664">
        <v>190</v>
      </c>
      <c r="J174" s="664"/>
      <c r="K174" s="664"/>
      <c r="L174" s="664"/>
      <c r="M174" s="664"/>
      <c r="N174" s="664">
        <v>1</v>
      </c>
      <c r="O174" s="664">
        <v>191</v>
      </c>
      <c r="P174" s="677">
        <v>0.3350877192982456</v>
      </c>
      <c r="Q174" s="665">
        <v>191</v>
      </c>
    </row>
    <row r="175" spans="1:17" ht="14.4" customHeight="1" x14ac:dyDescent="0.3">
      <c r="A175" s="660" t="s">
        <v>5839</v>
      </c>
      <c r="B175" s="661" t="s">
        <v>5840</v>
      </c>
      <c r="C175" s="661" t="s">
        <v>5328</v>
      </c>
      <c r="D175" s="661" t="s">
        <v>6017</v>
      </c>
      <c r="E175" s="661" t="s">
        <v>6018</v>
      </c>
      <c r="F175" s="664">
        <v>6</v>
      </c>
      <c r="G175" s="664">
        <v>996</v>
      </c>
      <c r="H175" s="664">
        <v>1</v>
      </c>
      <c r="I175" s="664">
        <v>166</v>
      </c>
      <c r="J175" s="664">
        <v>8</v>
      </c>
      <c r="K175" s="664">
        <v>1328</v>
      </c>
      <c r="L175" s="664">
        <v>1.3333333333333333</v>
      </c>
      <c r="M175" s="664">
        <v>166</v>
      </c>
      <c r="N175" s="664">
        <v>10</v>
      </c>
      <c r="O175" s="664">
        <v>1670</v>
      </c>
      <c r="P175" s="677">
        <v>1.6767068273092369</v>
      </c>
      <c r="Q175" s="665">
        <v>167</v>
      </c>
    </row>
    <row r="176" spans="1:17" ht="14.4" customHeight="1" x14ac:dyDescent="0.3">
      <c r="A176" s="660" t="s">
        <v>5839</v>
      </c>
      <c r="B176" s="661" t="s">
        <v>5840</v>
      </c>
      <c r="C176" s="661" t="s">
        <v>5328</v>
      </c>
      <c r="D176" s="661" t="s">
        <v>6019</v>
      </c>
      <c r="E176" s="661" t="s">
        <v>6020</v>
      </c>
      <c r="F176" s="664">
        <v>18</v>
      </c>
      <c r="G176" s="664">
        <v>4698</v>
      </c>
      <c r="H176" s="664">
        <v>1</v>
      </c>
      <c r="I176" s="664">
        <v>261</v>
      </c>
      <c r="J176" s="664">
        <v>15</v>
      </c>
      <c r="K176" s="664">
        <v>3915</v>
      </c>
      <c r="L176" s="664">
        <v>0.83333333333333337</v>
      </c>
      <c r="M176" s="664">
        <v>261</v>
      </c>
      <c r="N176" s="664">
        <v>12</v>
      </c>
      <c r="O176" s="664">
        <v>3168</v>
      </c>
      <c r="P176" s="677">
        <v>0.67432950191570884</v>
      </c>
      <c r="Q176" s="665">
        <v>264</v>
      </c>
    </row>
    <row r="177" spans="1:17" ht="14.4" customHeight="1" x14ac:dyDescent="0.3">
      <c r="A177" s="660" t="s">
        <v>5839</v>
      </c>
      <c r="B177" s="661" t="s">
        <v>5840</v>
      </c>
      <c r="C177" s="661" t="s">
        <v>5328</v>
      </c>
      <c r="D177" s="661" t="s">
        <v>6021</v>
      </c>
      <c r="E177" s="661" t="s">
        <v>6022</v>
      </c>
      <c r="F177" s="664"/>
      <c r="G177" s="664"/>
      <c r="H177" s="664"/>
      <c r="I177" s="664"/>
      <c r="J177" s="664"/>
      <c r="K177" s="664"/>
      <c r="L177" s="664"/>
      <c r="M177" s="664"/>
      <c r="N177" s="664">
        <v>5</v>
      </c>
      <c r="O177" s="664">
        <v>635</v>
      </c>
      <c r="P177" s="677"/>
      <c r="Q177" s="665">
        <v>127</v>
      </c>
    </row>
    <row r="178" spans="1:17" ht="14.4" customHeight="1" x14ac:dyDescent="0.3">
      <c r="A178" s="660" t="s">
        <v>5839</v>
      </c>
      <c r="B178" s="661" t="s">
        <v>5840</v>
      </c>
      <c r="C178" s="661" t="s">
        <v>5328</v>
      </c>
      <c r="D178" s="661" t="s">
        <v>6023</v>
      </c>
      <c r="E178" s="661" t="s">
        <v>6024</v>
      </c>
      <c r="F178" s="664">
        <v>133</v>
      </c>
      <c r="G178" s="664">
        <v>3059</v>
      </c>
      <c r="H178" s="664">
        <v>1</v>
      </c>
      <c r="I178" s="664">
        <v>23</v>
      </c>
      <c r="J178" s="664">
        <v>233</v>
      </c>
      <c r="K178" s="664">
        <v>5359</v>
      </c>
      <c r="L178" s="664">
        <v>1.7518796992481203</v>
      </c>
      <c r="M178" s="664">
        <v>23</v>
      </c>
      <c r="N178" s="664">
        <v>251</v>
      </c>
      <c r="O178" s="664">
        <v>5773</v>
      </c>
      <c r="P178" s="677">
        <v>1.887218045112782</v>
      </c>
      <c r="Q178" s="665">
        <v>23</v>
      </c>
    </row>
    <row r="179" spans="1:17" ht="14.4" customHeight="1" x14ac:dyDescent="0.3">
      <c r="A179" s="660" t="s">
        <v>5839</v>
      </c>
      <c r="B179" s="661" t="s">
        <v>5840</v>
      </c>
      <c r="C179" s="661" t="s">
        <v>5328</v>
      </c>
      <c r="D179" s="661" t="s">
        <v>6025</v>
      </c>
      <c r="E179" s="661" t="s">
        <v>6026</v>
      </c>
      <c r="F179" s="664"/>
      <c r="G179" s="664"/>
      <c r="H179" s="664"/>
      <c r="I179" s="664"/>
      <c r="J179" s="664">
        <v>1</v>
      </c>
      <c r="K179" s="664">
        <v>17</v>
      </c>
      <c r="L179" s="664"/>
      <c r="M179" s="664">
        <v>17</v>
      </c>
      <c r="N179" s="664"/>
      <c r="O179" s="664"/>
      <c r="P179" s="677"/>
      <c r="Q179" s="665"/>
    </row>
    <row r="180" spans="1:17" ht="14.4" customHeight="1" x14ac:dyDescent="0.3">
      <c r="A180" s="660" t="s">
        <v>5839</v>
      </c>
      <c r="B180" s="661" t="s">
        <v>5840</v>
      </c>
      <c r="C180" s="661" t="s">
        <v>5328</v>
      </c>
      <c r="D180" s="661" t="s">
        <v>6027</v>
      </c>
      <c r="E180" s="661" t="s">
        <v>6028</v>
      </c>
      <c r="F180" s="664">
        <v>1</v>
      </c>
      <c r="G180" s="664">
        <v>131</v>
      </c>
      <c r="H180" s="664">
        <v>1</v>
      </c>
      <c r="I180" s="664">
        <v>131</v>
      </c>
      <c r="J180" s="664">
        <v>3</v>
      </c>
      <c r="K180" s="664">
        <v>393</v>
      </c>
      <c r="L180" s="664">
        <v>3</v>
      </c>
      <c r="M180" s="664">
        <v>131</v>
      </c>
      <c r="N180" s="664">
        <v>2</v>
      </c>
      <c r="O180" s="664">
        <v>264</v>
      </c>
      <c r="P180" s="677">
        <v>2.0152671755725189</v>
      </c>
      <c r="Q180" s="665">
        <v>132</v>
      </c>
    </row>
    <row r="181" spans="1:17" ht="14.4" customHeight="1" x14ac:dyDescent="0.3">
      <c r="A181" s="660" t="s">
        <v>5839</v>
      </c>
      <c r="B181" s="661" t="s">
        <v>5840</v>
      </c>
      <c r="C181" s="661" t="s">
        <v>5328</v>
      </c>
      <c r="D181" s="661" t="s">
        <v>6029</v>
      </c>
      <c r="E181" s="661" t="s">
        <v>6030</v>
      </c>
      <c r="F181" s="664"/>
      <c r="G181" s="664"/>
      <c r="H181" s="664"/>
      <c r="I181" s="664"/>
      <c r="J181" s="664">
        <v>3</v>
      </c>
      <c r="K181" s="664">
        <v>1947</v>
      </c>
      <c r="L181" s="664"/>
      <c r="M181" s="664">
        <v>649</v>
      </c>
      <c r="N181" s="664">
        <v>3</v>
      </c>
      <c r="O181" s="664">
        <v>1950</v>
      </c>
      <c r="P181" s="677"/>
      <c r="Q181" s="665">
        <v>650</v>
      </c>
    </row>
    <row r="182" spans="1:17" ht="14.4" customHeight="1" x14ac:dyDescent="0.3">
      <c r="A182" s="660" t="s">
        <v>5839</v>
      </c>
      <c r="B182" s="661" t="s">
        <v>5840</v>
      </c>
      <c r="C182" s="661" t="s">
        <v>5328</v>
      </c>
      <c r="D182" s="661" t="s">
        <v>6031</v>
      </c>
      <c r="E182" s="661" t="s">
        <v>6032</v>
      </c>
      <c r="F182" s="664"/>
      <c r="G182" s="664"/>
      <c r="H182" s="664"/>
      <c r="I182" s="664"/>
      <c r="J182" s="664"/>
      <c r="K182" s="664"/>
      <c r="L182" s="664"/>
      <c r="M182" s="664"/>
      <c r="N182" s="664">
        <v>2</v>
      </c>
      <c r="O182" s="664">
        <v>884</v>
      </c>
      <c r="P182" s="677"/>
      <c r="Q182" s="665">
        <v>442</v>
      </c>
    </row>
    <row r="183" spans="1:17" ht="14.4" customHeight="1" x14ac:dyDescent="0.3">
      <c r="A183" s="660" t="s">
        <v>5839</v>
      </c>
      <c r="B183" s="661" t="s">
        <v>5840</v>
      </c>
      <c r="C183" s="661" t="s">
        <v>5328</v>
      </c>
      <c r="D183" s="661" t="s">
        <v>6033</v>
      </c>
      <c r="E183" s="661" t="s">
        <v>6034</v>
      </c>
      <c r="F183" s="664">
        <v>2</v>
      </c>
      <c r="G183" s="664">
        <v>582</v>
      </c>
      <c r="H183" s="664">
        <v>1</v>
      </c>
      <c r="I183" s="664">
        <v>291</v>
      </c>
      <c r="J183" s="664">
        <v>1</v>
      </c>
      <c r="K183" s="664">
        <v>291</v>
      </c>
      <c r="L183" s="664">
        <v>0.5</v>
      </c>
      <c r="M183" s="664">
        <v>291</v>
      </c>
      <c r="N183" s="664">
        <v>4</v>
      </c>
      <c r="O183" s="664">
        <v>1172</v>
      </c>
      <c r="P183" s="677">
        <v>2.0137457044673539</v>
      </c>
      <c r="Q183" s="665">
        <v>293</v>
      </c>
    </row>
    <row r="184" spans="1:17" ht="14.4" customHeight="1" x14ac:dyDescent="0.3">
      <c r="A184" s="660" t="s">
        <v>5839</v>
      </c>
      <c r="B184" s="661" t="s">
        <v>5840</v>
      </c>
      <c r="C184" s="661" t="s">
        <v>5328</v>
      </c>
      <c r="D184" s="661" t="s">
        <v>6035</v>
      </c>
      <c r="E184" s="661" t="s">
        <v>6036</v>
      </c>
      <c r="F184" s="664">
        <v>1</v>
      </c>
      <c r="G184" s="664">
        <v>27</v>
      </c>
      <c r="H184" s="664">
        <v>1</v>
      </c>
      <c r="I184" s="664">
        <v>27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5839</v>
      </c>
      <c r="B185" s="661" t="s">
        <v>5840</v>
      </c>
      <c r="C185" s="661" t="s">
        <v>5328</v>
      </c>
      <c r="D185" s="661" t="s">
        <v>5404</v>
      </c>
      <c r="E185" s="661" t="s">
        <v>5405</v>
      </c>
      <c r="F185" s="664">
        <v>3</v>
      </c>
      <c r="G185" s="664">
        <v>1098</v>
      </c>
      <c r="H185" s="664">
        <v>1</v>
      </c>
      <c r="I185" s="664">
        <v>366</v>
      </c>
      <c r="J185" s="664">
        <v>1</v>
      </c>
      <c r="K185" s="664">
        <v>366</v>
      </c>
      <c r="L185" s="664">
        <v>0.33333333333333331</v>
      </c>
      <c r="M185" s="664">
        <v>366</v>
      </c>
      <c r="N185" s="664">
        <v>1</v>
      </c>
      <c r="O185" s="664">
        <v>371</v>
      </c>
      <c r="P185" s="677">
        <v>0.33788706739526414</v>
      </c>
      <c r="Q185" s="665">
        <v>371</v>
      </c>
    </row>
    <row r="186" spans="1:17" ht="14.4" customHeight="1" x14ac:dyDescent="0.3">
      <c r="A186" s="660" t="s">
        <v>5839</v>
      </c>
      <c r="B186" s="661" t="s">
        <v>5840</v>
      </c>
      <c r="C186" s="661" t="s">
        <v>5328</v>
      </c>
      <c r="D186" s="661" t="s">
        <v>6037</v>
      </c>
      <c r="E186" s="661" t="s">
        <v>6038</v>
      </c>
      <c r="F186" s="664">
        <v>3</v>
      </c>
      <c r="G186" s="664">
        <v>135</v>
      </c>
      <c r="H186" s="664">
        <v>1</v>
      </c>
      <c r="I186" s="664">
        <v>45</v>
      </c>
      <c r="J186" s="664">
        <v>4</v>
      </c>
      <c r="K186" s="664">
        <v>180</v>
      </c>
      <c r="L186" s="664">
        <v>1.3333333333333333</v>
      </c>
      <c r="M186" s="664">
        <v>45</v>
      </c>
      <c r="N186" s="664">
        <v>2</v>
      </c>
      <c r="O186" s="664">
        <v>90</v>
      </c>
      <c r="P186" s="677">
        <v>0.66666666666666663</v>
      </c>
      <c r="Q186" s="665">
        <v>45</v>
      </c>
    </row>
    <row r="187" spans="1:17" ht="14.4" customHeight="1" x14ac:dyDescent="0.3">
      <c r="A187" s="660" t="s">
        <v>5839</v>
      </c>
      <c r="B187" s="661" t="s">
        <v>5840</v>
      </c>
      <c r="C187" s="661" t="s">
        <v>5328</v>
      </c>
      <c r="D187" s="661" t="s">
        <v>6039</v>
      </c>
      <c r="E187" s="661" t="s">
        <v>6040</v>
      </c>
      <c r="F187" s="664"/>
      <c r="G187" s="664"/>
      <c r="H187" s="664"/>
      <c r="I187" s="664"/>
      <c r="J187" s="664"/>
      <c r="K187" s="664"/>
      <c r="L187" s="664"/>
      <c r="M187" s="664"/>
      <c r="N187" s="664">
        <v>2</v>
      </c>
      <c r="O187" s="664">
        <v>1180</v>
      </c>
      <c r="P187" s="677"/>
      <c r="Q187" s="665">
        <v>590</v>
      </c>
    </row>
    <row r="188" spans="1:17" ht="14.4" customHeight="1" x14ac:dyDescent="0.3">
      <c r="A188" s="660" t="s">
        <v>5839</v>
      </c>
      <c r="B188" s="661" t="s">
        <v>5840</v>
      </c>
      <c r="C188" s="661" t="s">
        <v>5328</v>
      </c>
      <c r="D188" s="661" t="s">
        <v>6041</v>
      </c>
      <c r="E188" s="661" t="s">
        <v>6042</v>
      </c>
      <c r="F188" s="664"/>
      <c r="G188" s="664"/>
      <c r="H188" s="664"/>
      <c r="I188" s="664"/>
      <c r="J188" s="664">
        <v>4</v>
      </c>
      <c r="K188" s="664">
        <v>184</v>
      </c>
      <c r="L188" s="664"/>
      <c r="M188" s="664">
        <v>46</v>
      </c>
      <c r="N188" s="664">
        <v>22</v>
      </c>
      <c r="O188" s="664">
        <v>1012</v>
      </c>
      <c r="P188" s="677"/>
      <c r="Q188" s="665">
        <v>46</v>
      </c>
    </row>
    <row r="189" spans="1:17" ht="14.4" customHeight="1" x14ac:dyDescent="0.3">
      <c r="A189" s="660" t="s">
        <v>5839</v>
      </c>
      <c r="B189" s="661" t="s">
        <v>5840</v>
      </c>
      <c r="C189" s="661" t="s">
        <v>5328</v>
      </c>
      <c r="D189" s="661" t="s">
        <v>6043</v>
      </c>
      <c r="E189" s="661" t="s">
        <v>6044</v>
      </c>
      <c r="F189" s="664">
        <v>2</v>
      </c>
      <c r="G189" s="664">
        <v>616</v>
      </c>
      <c r="H189" s="664">
        <v>1</v>
      </c>
      <c r="I189" s="664">
        <v>308</v>
      </c>
      <c r="J189" s="664">
        <v>1</v>
      </c>
      <c r="K189" s="664">
        <v>308</v>
      </c>
      <c r="L189" s="664">
        <v>0.5</v>
      </c>
      <c r="M189" s="664">
        <v>308</v>
      </c>
      <c r="N189" s="664">
        <v>23</v>
      </c>
      <c r="O189" s="664">
        <v>7107</v>
      </c>
      <c r="P189" s="677">
        <v>11.537337662337663</v>
      </c>
      <c r="Q189" s="665">
        <v>309</v>
      </c>
    </row>
    <row r="190" spans="1:17" ht="14.4" customHeight="1" x14ac:dyDescent="0.3">
      <c r="A190" s="660" t="s">
        <v>5839</v>
      </c>
      <c r="B190" s="661" t="s">
        <v>5840</v>
      </c>
      <c r="C190" s="661" t="s">
        <v>5328</v>
      </c>
      <c r="D190" s="661" t="s">
        <v>6045</v>
      </c>
      <c r="E190" s="661" t="s">
        <v>6046</v>
      </c>
      <c r="F190" s="664"/>
      <c r="G190" s="664"/>
      <c r="H190" s="664"/>
      <c r="I190" s="664"/>
      <c r="J190" s="664"/>
      <c r="K190" s="664"/>
      <c r="L190" s="664"/>
      <c r="M190" s="664"/>
      <c r="N190" s="664">
        <v>3</v>
      </c>
      <c r="O190" s="664">
        <v>1587</v>
      </c>
      <c r="P190" s="677"/>
      <c r="Q190" s="665">
        <v>529</v>
      </c>
    </row>
    <row r="191" spans="1:17" ht="14.4" customHeight="1" x14ac:dyDescent="0.3">
      <c r="A191" s="660" t="s">
        <v>5839</v>
      </c>
      <c r="B191" s="661" t="s">
        <v>5840</v>
      </c>
      <c r="C191" s="661" t="s">
        <v>5328</v>
      </c>
      <c r="D191" s="661" t="s">
        <v>6047</v>
      </c>
      <c r="E191" s="661" t="s">
        <v>6048</v>
      </c>
      <c r="F191" s="664"/>
      <c r="G191" s="664"/>
      <c r="H191" s="664"/>
      <c r="I191" s="664"/>
      <c r="J191" s="664">
        <v>3</v>
      </c>
      <c r="K191" s="664">
        <v>303</v>
      </c>
      <c r="L191" s="664"/>
      <c r="M191" s="664">
        <v>101</v>
      </c>
      <c r="N191" s="664">
        <v>1</v>
      </c>
      <c r="O191" s="664">
        <v>102</v>
      </c>
      <c r="P191" s="677"/>
      <c r="Q191" s="665">
        <v>102</v>
      </c>
    </row>
    <row r="192" spans="1:17" ht="14.4" customHeight="1" x14ac:dyDescent="0.3">
      <c r="A192" s="660" t="s">
        <v>5839</v>
      </c>
      <c r="B192" s="661" t="s">
        <v>5840</v>
      </c>
      <c r="C192" s="661" t="s">
        <v>5328</v>
      </c>
      <c r="D192" s="661" t="s">
        <v>6049</v>
      </c>
      <c r="E192" s="661" t="s">
        <v>6050</v>
      </c>
      <c r="F192" s="664">
        <v>2</v>
      </c>
      <c r="G192" s="664">
        <v>274</v>
      </c>
      <c r="H192" s="664">
        <v>1</v>
      </c>
      <c r="I192" s="664">
        <v>137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5839</v>
      </c>
      <c r="B193" s="661" t="s">
        <v>5840</v>
      </c>
      <c r="C193" s="661" t="s">
        <v>5328</v>
      </c>
      <c r="D193" s="661" t="s">
        <v>6051</v>
      </c>
      <c r="E193" s="661" t="s">
        <v>6052</v>
      </c>
      <c r="F193" s="664">
        <v>2</v>
      </c>
      <c r="G193" s="664">
        <v>14</v>
      </c>
      <c r="H193" s="664">
        <v>1</v>
      </c>
      <c r="I193" s="664">
        <v>7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5839</v>
      </c>
      <c r="B194" s="661" t="s">
        <v>5840</v>
      </c>
      <c r="C194" s="661" t="s">
        <v>5328</v>
      </c>
      <c r="D194" s="661" t="s">
        <v>6053</v>
      </c>
      <c r="E194" s="661" t="s">
        <v>6054</v>
      </c>
      <c r="F194" s="664"/>
      <c r="G194" s="664"/>
      <c r="H194" s="664"/>
      <c r="I194" s="664"/>
      <c r="J194" s="664"/>
      <c r="K194" s="664"/>
      <c r="L194" s="664"/>
      <c r="M194" s="664"/>
      <c r="N194" s="664">
        <v>1</v>
      </c>
      <c r="O194" s="664">
        <v>31</v>
      </c>
      <c r="P194" s="677"/>
      <c r="Q194" s="665">
        <v>31</v>
      </c>
    </row>
    <row r="195" spans="1:17" ht="14.4" customHeight="1" x14ac:dyDescent="0.3">
      <c r="A195" s="660" t="s">
        <v>5839</v>
      </c>
      <c r="B195" s="661" t="s">
        <v>5840</v>
      </c>
      <c r="C195" s="661" t="s">
        <v>5328</v>
      </c>
      <c r="D195" s="661" t="s">
        <v>6055</v>
      </c>
      <c r="E195" s="661" t="s">
        <v>6056</v>
      </c>
      <c r="F195" s="664"/>
      <c r="G195" s="664"/>
      <c r="H195" s="664"/>
      <c r="I195" s="664"/>
      <c r="J195" s="664"/>
      <c r="K195" s="664"/>
      <c r="L195" s="664"/>
      <c r="M195" s="664"/>
      <c r="N195" s="664">
        <v>1</v>
      </c>
      <c r="O195" s="664">
        <v>26</v>
      </c>
      <c r="P195" s="677"/>
      <c r="Q195" s="665">
        <v>26</v>
      </c>
    </row>
    <row r="196" spans="1:17" ht="14.4" customHeight="1" x14ac:dyDescent="0.3">
      <c r="A196" s="660" t="s">
        <v>5839</v>
      </c>
      <c r="B196" s="661" t="s">
        <v>5840</v>
      </c>
      <c r="C196" s="661" t="s">
        <v>5328</v>
      </c>
      <c r="D196" s="661" t="s">
        <v>6057</v>
      </c>
      <c r="E196" s="661" t="s">
        <v>6058</v>
      </c>
      <c r="F196" s="664">
        <v>1</v>
      </c>
      <c r="G196" s="664">
        <v>355</v>
      </c>
      <c r="H196" s="664">
        <v>1</v>
      </c>
      <c r="I196" s="664">
        <v>355</v>
      </c>
      <c r="J196" s="664"/>
      <c r="K196" s="664"/>
      <c r="L196" s="664"/>
      <c r="M196" s="664"/>
      <c r="N196" s="664">
        <v>6</v>
      </c>
      <c r="O196" s="664">
        <v>2130</v>
      </c>
      <c r="P196" s="677">
        <v>6</v>
      </c>
      <c r="Q196" s="665">
        <v>355</v>
      </c>
    </row>
    <row r="197" spans="1:17" ht="14.4" customHeight="1" x14ac:dyDescent="0.3">
      <c r="A197" s="660" t="s">
        <v>5839</v>
      </c>
      <c r="B197" s="661" t="s">
        <v>5840</v>
      </c>
      <c r="C197" s="661" t="s">
        <v>5328</v>
      </c>
      <c r="D197" s="661" t="s">
        <v>6059</v>
      </c>
      <c r="E197" s="661" t="s">
        <v>6060</v>
      </c>
      <c r="F197" s="664"/>
      <c r="G197" s="664"/>
      <c r="H197" s="664"/>
      <c r="I197" s="664"/>
      <c r="J197" s="664"/>
      <c r="K197" s="664"/>
      <c r="L197" s="664"/>
      <c r="M197" s="664"/>
      <c r="N197" s="664">
        <v>2</v>
      </c>
      <c r="O197" s="664">
        <v>884</v>
      </c>
      <c r="P197" s="677"/>
      <c r="Q197" s="665">
        <v>442</v>
      </c>
    </row>
    <row r="198" spans="1:17" ht="14.4" customHeight="1" x14ac:dyDescent="0.3">
      <c r="A198" s="660" t="s">
        <v>5839</v>
      </c>
      <c r="B198" s="661" t="s">
        <v>5840</v>
      </c>
      <c r="C198" s="661" t="s">
        <v>5328</v>
      </c>
      <c r="D198" s="661" t="s">
        <v>6061</v>
      </c>
      <c r="E198" s="661" t="s">
        <v>6062</v>
      </c>
      <c r="F198" s="664"/>
      <c r="G198" s="664"/>
      <c r="H198" s="664"/>
      <c r="I198" s="664"/>
      <c r="J198" s="664"/>
      <c r="K198" s="664"/>
      <c r="L198" s="664"/>
      <c r="M198" s="664"/>
      <c r="N198" s="664">
        <v>1</v>
      </c>
      <c r="O198" s="664">
        <v>1760</v>
      </c>
      <c r="P198" s="677"/>
      <c r="Q198" s="665">
        <v>1760</v>
      </c>
    </row>
    <row r="199" spans="1:17" ht="14.4" customHeight="1" x14ac:dyDescent="0.3">
      <c r="A199" s="660" t="s">
        <v>5839</v>
      </c>
      <c r="B199" s="661" t="s">
        <v>5840</v>
      </c>
      <c r="C199" s="661" t="s">
        <v>5328</v>
      </c>
      <c r="D199" s="661" t="s">
        <v>6063</v>
      </c>
      <c r="E199" s="661" t="s">
        <v>6064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189</v>
      </c>
      <c r="P199" s="677"/>
      <c r="Q199" s="665">
        <v>189</v>
      </c>
    </row>
    <row r="200" spans="1:17" ht="14.4" customHeight="1" x14ac:dyDescent="0.3">
      <c r="A200" s="660" t="s">
        <v>5839</v>
      </c>
      <c r="B200" s="661" t="s">
        <v>6065</v>
      </c>
      <c r="C200" s="661" t="s">
        <v>5328</v>
      </c>
      <c r="D200" s="661" t="s">
        <v>6066</v>
      </c>
      <c r="E200" s="661" t="s">
        <v>6067</v>
      </c>
      <c r="F200" s="664">
        <v>3</v>
      </c>
      <c r="G200" s="664">
        <v>3105</v>
      </c>
      <c r="H200" s="664">
        <v>1</v>
      </c>
      <c r="I200" s="664">
        <v>1035</v>
      </c>
      <c r="J200" s="664">
        <v>7</v>
      </c>
      <c r="K200" s="664">
        <v>7245</v>
      </c>
      <c r="L200" s="664">
        <v>2.3333333333333335</v>
      </c>
      <c r="M200" s="664">
        <v>1035</v>
      </c>
      <c r="N200" s="664">
        <v>5</v>
      </c>
      <c r="O200" s="664">
        <v>5185</v>
      </c>
      <c r="P200" s="677">
        <v>1.6698872785829308</v>
      </c>
      <c r="Q200" s="665">
        <v>1037</v>
      </c>
    </row>
    <row r="201" spans="1:17" ht="14.4" customHeight="1" x14ac:dyDescent="0.3">
      <c r="A201" s="660" t="s">
        <v>5839</v>
      </c>
      <c r="B201" s="661" t="s">
        <v>6065</v>
      </c>
      <c r="C201" s="661" t="s">
        <v>5328</v>
      </c>
      <c r="D201" s="661" t="s">
        <v>5390</v>
      </c>
      <c r="E201" s="661" t="s">
        <v>5391</v>
      </c>
      <c r="F201" s="664">
        <v>153</v>
      </c>
      <c r="G201" s="664">
        <v>190485</v>
      </c>
      <c r="H201" s="664">
        <v>1</v>
      </c>
      <c r="I201" s="664">
        <v>1245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6068</v>
      </c>
      <c r="B202" s="661" t="s">
        <v>6069</v>
      </c>
      <c r="C202" s="661" t="s">
        <v>5200</v>
      </c>
      <c r="D202" s="661" t="s">
        <v>6070</v>
      </c>
      <c r="E202" s="661" t="s">
        <v>6071</v>
      </c>
      <c r="F202" s="664"/>
      <c r="G202" s="664"/>
      <c r="H202" s="664"/>
      <c r="I202" s="664"/>
      <c r="J202" s="664">
        <v>0.5</v>
      </c>
      <c r="K202" s="664">
        <v>1000.13</v>
      </c>
      <c r="L202" s="664"/>
      <c r="M202" s="664">
        <v>2000.26</v>
      </c>
      <c r="N202" s="664"/>
      <c r="O202" s="664"/>
      <c r="P202" s="677"/>
      <c r="Q202" s="665"/>
    </row>
    <row r="203" spans="1:17" ht="14.4" customHeight="1" x14ac:dyDescent="0.3">
      <c r="A203" s="660" t="s">
        <v>6068</v>
      </c>
      <c r="B203" s="661" t="s">
        <v>6069</v>
      </c>
      <c r="C203" s="661" t="s">
        <v>5200</v>
      </c>
      <c r="D203" s="661" t="s">
        <v>6072</v>
      </c>
      <c r="E203" s="661" t="s">
        <v>6073</v>
      </c>
      <c r="F203" s="664">
        <v>0.4</v>
      </c>
      <c r="G203" s="664">
        <v>2659.83</v>
      </c>
      <c r="H203" s="664">
        <v>1</v>
      </c>
      <c r="I203" s="664">
        <v>6649.5749999999998</v>
      </c>
      <c r="J203" s="664"/>
      <c r="K203" s="664"/>
      <c r="L203" s="664"/>
      <c r="M203" s="664"/>
      <c r="N203" s="664">
        <v>0.2</v>
      </c>
      <c r="O203" s="664">
        <v>1277.6500000000001</v>
      </c>
      <c r="P203" s="677">
        <v>0.48035024794817721</v>
      </c>
      <c r="Q203" s="665">
        <v>6388.25</v>
      </c>
    </row>
    <row r="204" spans="1:17" ht="14.4" customHeight="1" x14ac:dyDescent="0.3">
      <c r="A204" s="660" t="s">
        <v>6068</v>
      </c>
      <c r="B204" s="661" t="s">
        <v>6069</v>
      </c>
      <c r="C204" s="661" t="s">
        <v>5200</v>
      </c>
      <c r="D204" s="661" t="s">
        <v>6074</v>
      </c>
      <c r="E204" s="661" t="s">
        <v>6075</v>
      </c>
      <c r="F204" s="664">
        <v>1.2</v>
      </c>
      <c r="G204" s="664">
        <v>1180.81</v>
      </c>
      <c r="H204" s="664">
        <v>1</v>
      </c>
      <c r="I204" s="664">
        <v>984.00833333333333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6068</v>
      </c>
      <c r="B205" s="661" t="s">
        <v>6069</v>
      </c>
      <c r="C205" s="661" t="s">
        <v>5200</v>
      </c>
      <c r="D205" s="661" t="s">
        <v>6076</v>
      </c>
      <c r="E205" s="661" t="s">
        <v>6077</v>
      </c>
      <c r="F205" s="664">
        <v>0.13999999999999999</v>
      </c>
      <c r="G205" s="664">
        <v>1447.19</v>
      </c>
      <c r="H205" s="664">
        <v>1</v>
      </c>
      <c r="I205" s="664">
        <v>10337.071428571429</v>
      </c>
      <c r="J205" s="664">
        <v>0.12000000000000001</v>
      </c>
      <c r="K205" s="664">
        <v>1240.48</v>
      </c>
      <c r="L205" s="664">
        <v>0.8571645741056807</v>
      </c>
      <c r="M205" s="664">
        <v>10337.333333333332</v>
      </c>
      <c r="N205" s="664">
        <v>0.36999999999999994</v>
      </c>
      <c r="O205" s="664">
        <v>3658.3900000000003</v>
      </c>
      <c r="P205" s="677">
        <v>2.5279265334890373</v>
      </c>
      <c r="Q205" s="665">
        <v>9887.5405405405436</v>
      </c>
    </row>
    <row r="206" spans="1:17" ht="14.4" customHeight="1" x14ac:dyDescent="0.3">
      <c r="A206" s="660" t="s">
        <v>6068</v>
      </c>
      <c r="B206" s="661" t="s">
        <v>6069</v>
      </c>
      <c r="C206" s="661" t="s">
        <v>5200</v>
      </c>
      <c r="D206" s="661" t="s">
        <v>6078</v>
      </c>
      <c r="E206" s="661" t="s">
        <v>6077</v>
      </c>
      <c r="F206" s="664">
        <v>0.04</v>
      </c>
      <c r="G206" s="664">
        <v>260.26</v>
      </c>
      <c r="H206" s="664">
        <v>1</v>
      </c>
      <c r="I206" s="664">
        <v>6506.5</v>
      </c>
      <c r="J206" s="664">
        <v>0.04</v>
      </c>
      <c r="K206" s="664">
        <v>260.26</v>
      </c>
      <c r="L206" s="664">
        <v>1</v>
      </c>
      <c r="M206" s="664">
        <v>6506.5</v>
      </c>
      <c r="N206" s="664"/>
      <c r="O206" s="664"/>
      <c r="P206" s="677"/>
      <c r="Q206" s="665"/>
    </row>
    <row r="207" spans="1:17" ht="14.4" customHeight="1" x14ac:dyDescent="0.3">
      <c r="A207" s="660" t="s">
        <v>6068</v>
      </c>
      <c r="B207" s="661" t="s">
        <v>6069</v>
      </c>
      <c r="C207" s="661" t="s">
        <v>5200</v>
      </c>
      <c r="D207" s="661" t="s">
        <v>6079</v>
      </c>
      <c r="E207" s="661" t="s">
        <v>6080</v>
      </c>
      <c r="F207" s="664">
        <v>2</v>
      </c>
      <c r="G207" s="664">
        <v>1950.44</v>
      </c>
      <c r="H207" s="664">
        <v>1</v>
      </c>
      <c r="I207" s="664">
        <v>975.22</v>
      </c>
      <c r="J207" s="664">
        <v>3</v>
      </c>
      <c r="K207" s="664">
        <v>2925.66</v>
      </c>
      <c r="L207" s="664">
        <v>1.4999999999999998</v>
      </c>
      <c r="M207" s="664">
        <v>975.21999999999991</v>
      </c>
      <c r="N207" s="664">
        <v>2</v>
      </c>
      <c r="O207" s="664">
        <v>1865.64</v>
      </c>
      <c r="P207" s="677">
        <v>0.95652263079100108</v>
      </c>
      <c r="Q207" s="665">
        <v>932.82</v>
      </c>
    </row>
    <row r="208" spans="1:17" ht="14.4" customHeight="1" x14ac:dyDescent="0.3">
      <c r="A208" s="660" t="s">
        <v>6068</v>
      </c>
      <c r="B208" s="661" t="s">
        <v>6069</v>
      </c>
      <c r="C208" s="661" t="s">
        <v>5200</v>
      </c>
      <c r="D208" s="661" t="s">
        <v>5815</v>
      </c>
      <c r="E208" s="661" t="s">
        <v>5816</v>
      </c>
      <c r="F208" s="664">
        <v>0.30000000000000004</v>
      </c>
      <c r="G208" s="664">
        <v>3276.46</v>
      </c>
      <c r="H208" s="664">
        <v>1</v>
      </c>
      <c r="I208" s="664">
        <v>10921.533333333331</v>
      </c>
      <c r="J208" s="664">
        <v>0.29000000000000004</v>
      </c>
      <c r="K208" s="664">
        <v>3167.26</v>
      </c>
      <c r="L208" s="664">
        <v>0.96667134651422582</v>
      </c>
      <c r="M208" s="664">
        <v>10921.586206896551</v>
      </c>
      <c r="N208" s="664"/>
      <c r="O208" s="664"/>
      <c r="P208" s="677"/>
      <c r="Q208" s="665"/>
    </row>
    <row r="209" spans="1:17" ht="14.4" customHeight="1" x14ac:dyDescent="0.3">
      <c r="A209" s="660" t="s">
        <v>6068</v>
      </c>
      <c r="B209" s="661" t="s">
        <v>6069</v>
      </c>
      <c r="C209" s="661" t="s">
        <v>5200</v>
      </c>
      <c r="D209" s="661" t="s">
        <v>6081</v>
      </c>
      <c r="E209" s="661" t="s">
        <v>6082</v>
      </c>
      <c r="F209" s="664">
        <v>0.1</v>
      </c>
      <c r="G209" s="664">
        <v>195.61</v>
      </c>
      <c r="H209" s="664">
        <v>1</v>
      </c>
      <c r="I209" s="664">
        <v>1956.1000000000001</v>
      </c>
      <c r="J209" s="664"/>
      <c r="K209" s="664"/>
      <c r="L209" s="664"/>
      <c r="M209" s="664"/>
      <c r="N209" s="664">
        <v>0.30000000000000004</v>
      </c>
      <c r="O209" s="664">
        <v>584.79</v>
      </c>
      <c r="P209" s="677">
        <v>2.9895710853228357</v>
      </c>
      <c r="Q209" s="665">
        <v>1949.2999999999995</v>
      </c>
    </row>
    <row r="210" spans="1:17" ht="14.4" customHeight="1" x14ac:dyDescent="0.3">
      <c r="A210" s="660" t="s">
        <v>6068</v>
      </c>
      <c r="B210" s="661" t="s">
        <v>6069</v>
      </c>
      <c r="C210" s="661" t="s">
        <v>5200</v>
      </c>
      <c r="D210" s="661" t="s">
        <v>5818</v>
      </c>
      <c r="E210" s="661" t="s">
        <v>5816</v>
      </c>
      <c r="F210" s="664"/>
      <c r="G210" s="664"/>
      <c r="H210" s="664"/>
      <c r="I210" s="664"/>
      <c r="J210" s="664"/>
      <c r="K210" s="664"/>
      <c r="L210" s="664"/>
      <c r="M210" s="664"/>
      <c r="N210" s="664">
        <v>0.65</v>
      </c>
      <c r="O210" s="664">
        <v>1151.02</v>
      </c>
      <c r="P210" s="677"/>
      <c r="Q210" s="665">
        <v>1770.8</v>
      </c>
    </row>
    <row r="211" spans="1:17" ht="14.4" customHeight="1" x14ac:dyDescent="0.3">
      <c r="A211" s="660" t="s">
        <v>6068</v>
      </c>
      <c r="B211" s="661" t="s">
        <v>6069</v>
      </c>
      <c r="C211" s="661" t="s">
        <v>5200</v>
      </c>
      <c r="D211" s="661" t="s">
        <v>5819</v>
      </c>
      <c r="E211" s="661" t="s">
        <v>5820</v>
      </c>
      <c r="F211" s="664">
        <v>0.03</v>
      </c>
      <c r="G211" s="664">
        <v>28.09</v>
      </c>
      <c r="H211" s="664">
        <v>1</v>
      </c>
      <c r="I211" s="664">
        <v>936.33333333333337</v>
      </c>
      <c r="J211" s="664">
        <v>0.05</v>
      </c>
      <c r="K211" s="664">
        <v>47.24</v>
      </c>
      <c r="L211" s="664">
        <v>1.6817372730509079</v>
      </c>
      <c r="M211" s="664">
        <v>944.8</v>
      </c>
      <c r="N211" s="664"/>
      <c r="O211" s="664"/>
      <c r="P211" s="677"/>
      <c r="Q211" s="665"/>
    </row>
    <row r="212" spans="1:17" ht="14.4" customHeight="1" x14ac:dyDescent="0.3">
      <c r="A212" s="660" t="s">
        <v>6068</v>
      </c>
      <c r="B212" s="661" t="s">
        <v>6069</v>
      </c>
      <c r="C212" s="661" t="s">
        <v>5200</v>
      </c>
      <c r="D212" s="661" t="s">
        <v>6083</v>
      </c>
      <c r="E212" s="661" t="s">
        <v>5816</v>
      </c>
      <c r="F212" s="664"/>
      <c r="G212" s="664"/>
      <c r="H212" s="664"/>
      <c r="I212" s="664"/>
      <c r="J212" s="664"/>
      <c r="K212" s="664"/>
      <c r="L212" s="664"/>
      <c r="M212" s="664"/>
      <c r="N212" s="664">
        <v>0.06</v>
      </c>
      <c r="O212" s="664">
        <v>1806.22</v>
      </c>
      <c r="P212" s="677"/>
      <c r="Q212" s="665">
        <v>30103.666666666668</v>
      </c>
    </row>
    <row r="213" spans="1:17" ht="14.4" customHeight="1" x14ac:dyDescent="0.3">
      <c r="A213" s="660" t="s">
        <v>6068</v>
      </c>
      <c r="B213" s="661" t="s">
        <v>6069</v>
      </c>
      <c r="C213" s="661" t="s">
        <v>5321</v>
      </c>
      <c r="D213" s="661" t="s">
        <v>6084</v>
      </c>
      <c r="E213" s="661" t="s">
        <v>6085</v>
      </c>
      <c r="F213" s="664"/>
      <c r="G213" s="664"/>
      <c r="H213" s="664"/>
      <c r="I213" s="664"/>
      <c r="J213" s="664"/>
      <c r="K213" s="664"/>
      <c r="L213" s="664"/>
      <c r="M213" s="664"/>
      <c r="N213" s="664">
        <v>1</v>
      </c>
      <c r="O213" s="664">
        <v>893.9</v>
      </c>
      <c r="P213" s="677"/>
      <c r="Q213" s="665">
        <v>893.9</v>
      </c>
    </row>
    <row r="214" spans="1:17" ht="14.4" customHeight="1" x14ac:dyDescent="0.3">
      <c r="A214" s="660" t="s">
        <v>6068</v>
      </c>
      <c r="B214" s="661" t="s">
        <v>6069</v>
      </c>
      <c r="C214" s="661" t="s">
        <v>5328</v>
      </c>
      <c r="D214" s="661" t="s">
        <v>6086</v>
      </c>
      <c r="E214" s="661" t="s">
        <v>6087</v>
      </c>
      <c r="F214" s="664">
        <v>9</v>
      </c>
      <c r="G214" s="664">
        <v>1845</v>
      </c>
      <c r="H214" s="664">
        <v>1</v>
      </c>
      <c r="I214" s="664">
        <v>205</v>
      </c>
      <c r="J214" s="664">
        <v>13</v>
      </c>
      <c r="K214" s="664">
        <v>2665</v>
      </c>
      <c r="L214" s="664">
        <v>1.4444444444444444</v>
      </c>
      <c r="M214" s="664">
        <v>205</v>
      </c>
      <c r="N214" s="664">
        <v>32</v>
      </c>
      <c r="O214" s="664">
        <v>6624</v>
      </c>
      <c r="P214" s="677">
        <v>3.5902439024390245</v>
      </c>
      <c r="Q214" s="665">
        <v>207</v>
      </c>
    </row>
    <row r="215" spans="1:17" ht="14.4" customHeight="1" x14ac:dyDescent="0.3">
      <c r="A215" s="660" t="s">
        <v>6068</v>
      </c>
      <c r="B215" s="661" t="s">
        <v>6069</v>
      </c>
      <c r="C215" s="661" t="s">
        <v>5328</v>
      </c>
      <c r="D215" s="661" t="s">
        <v>6088</v>
      </c>
      <c r="E215" s="661" t="s">
        <v>6089</v>
      </c>
      <c r="F215" s="664"/>
      <c r="G215" s="664"/>
      <c r="H215" s="664"/>
      <c r="I215" s="664"/>
      <c r="J215" s="664"/>
      <c r="K215" s="664"/>
      <c r="L215" s="664"/>
      <c r="M215" s="664"/>
      <c r="N215" s="664">
        <v>1</v>
      </c>
      <c r="O215" s="664">
        <v>151</v>
      </c>
      <c r="P215" s="677"/>
      <c r="Q215" s="665">
        <v>151</v>
      </c>
    </row>
    <row r="216" spans="1:17" ht="14.4" customHeight="1" x14ac:dyDescent="0.3">
      <c r="A216" s="660" t="s">
        <v>6068</v>
      </c>
      <c r="B216" s="661" t="s">
        <v>6069</v>
      </c>
      <c r="C216" s="661" t="s">
        <v>5328</v>
      </c>
      <c r="D216" s="661" t="s">
        <v>6090</v>
      </c>
      <c r="E216" s="661" t="s">
        <v>6091</v>
      </c>
      <c r="F216" s="664">
        <v>3</v>
      </c>
      <c r="G216" s="664">
        <v>546</v>
      </c>
      <c r="H216" s="664">
        <v>1</v>
      </c>
      <c r="I216" s="664">
        <v>182</v>
      </c>
      <c r="J216" s="664">
        <v>1</v>
      </c>
      <c r="K216" s="664">
        <v>182</v>
      </c>
      <c r="L216" s="664">
        <v>0.33333333333333331</v>
      </c>
      <c r="M216" s="664">
        <v>182</v>
      </c>
      <c r="N216" s="664">
        <v>2</v>
      </c>
      <c r="O216" s="664">
        <v>366</v>
      </c>
      <c r="P216" s="677">
        <v>0.67032967032967028</v>
      </c>
      <c r="Q216" s="665">
        <v>183</v>
      </c>
    </row>
    <row r="217" spans="1:17" ht="14.4" customHeight="1" x14ac:dyDescent="0.3">
      <c r="A217" s="660" t="s">
        <v>6068</v>
      </c>
      <c r="B217" s="661" t="s">
        <v>6069</v>
      </c>
      <c r="C217" s="661" t="s">
        <v>5328</v>
      </c>
      <c r="D217" s="661" t="s">
        <v>6092</v>
      </c>
      <c r="E217" s="661" t="s">
        <v>6093</v>
      </c>
      <c r="F217" s="664">
        <v>1</v>
      </c>
      <c r="G217" s="664">
        <v>124</v>
      </c>
      <c r="H217" s="664">
        <v>1</v>
      </c>
      <c r="I217" s="664">
        <v>124</v>
      </c>
      <c r="J217" s="664"/>
      <c r="K217" s="664"/>
      <c r="L217" s="664"/>
      <c r="M217" s="664"/>
      <c r="N217" s="664">
        <v>1</v>
      </c>
      <c r="O217" s="664">
        <v>125</v>
      </c>
      <c r="P217" s="677">
        <v>1.0080645161290323</v>
      </c>
      <c r="Q217" s="665">
        <v>125</v>
      </c>
    </row>
    <row r="218" spans="1:17" ht="14.4" customHeight="1" x14ac:dyDescent="0.3">
      <c r="A218" s="660" t="s">
        <v>6068</v>
      </c>
      <c r="B218" s="661" t="s">
        <v>6069</v>
      </c>
      <c r="C218" s="661" t="s">
        <v>5328</v>
      </c>
      <c r="D218" s="661" t="s">
        <v>6094</v>
      </c>
      <c r="E218" s="661" t="s">
        <v>6095</v>
      </c>
      <c r="F218" s="664">
        <v>2</v>
      </c>
      <c r="G218" s="664">
        <v>434</v>
      </c>
      <c r="H218" s="664">
        <v>1</v>
      </c>
      <c r="I218" s="664">
        <v>217</v>
      </c>
      <c r="J218" s="664">
        <v>3</v>
      </c>
      <c r="K218" s="664">
        <v>651</v>
      </c>
      <c r="L218" s="664">
        <v>1.5</v>
      </c>
      <c r="M218" s="664">
        <v>217</v>
      </c>
      <c r="N218" s="664">
        <v>3</v>
      </c>
      <c r="O218" s="664">
        <v>657</v>
      </c>
      <c r="P218" s="677">
        <v>1.5138248847926268</v>
      </c>
      <c r="Q218" s="665">
        <v>219</v>
      </c>
    </row>
    <row r="219" spans="1:17" ht="14.4" customHeight="1" x14ac:dyDescent="0.3">
      <c r="A219" s="660" t="s">
        <v>6068</v>
      </c>
      <c r="B219" s="661" t="s">
        <v>6069</v>
      </c>
      <c r="C219" s="661" t="s">
        <v>5328</v>
      </c>
      <c r="D219" s="661" t="s">
        <v>6096</v>
      </c>
      <c r="E219" s="661" t="s">
        <v>6097</v>
      </c>
      <c r="F219" s="664">
        <v>2</v>
      </c>
      <c r="G219" s="664">
        <v>438</v>
      </c>
      <c r="H219" s="664">
        <v>1</v>
      </c>
      <c r="I219" s="664">
        <v>219</v>
      </c>
      <c r="J219" s="664">
        <v>1</v>
      </c>
      <c r="K219" s="664">
        <v>219</v>
      </c>
      <c r="L219" s="664">
        <v>0.5</v>
      </c>
      <c r="M219" s="664">
        <v>219</v>
      </c>
      <c r="N219" s="664">
        <v>3</v>
      </c>
      <c r="O219" s="664">
        <v>663</v>
      </c>
      <c r="P219" s="677">
        <v>1.5136986301369864</v>
      </c>
      <c r="Q219" s="665">
        <v>221</v>
      </c>
    </row>
    <row r="220" spans="1:17" ht="14.4" customHeight="1" x14ac:dyDescent="0.3">
      <c r="A220" s="660" t="s">
        <v>6068</v>
      </c>
      <c r="B220" s="661" t="s">
        <v>6069</v>
      </c>
      <c r="C220" s="661" t="s">
        <v>5328</v>
      </c>
      <c r="D220" s="661" t="s">
        <v>6098</v>
      </c>
      <c r="E220" s="661" t="s">
        <v>6099</v>
      </c>
      <c r="F220" s="664">
        <v>9</v>
      </c>
      <c r="G220" s="664">
        <v>2934</v>
      </c>
      <c r="H220" s="664">
        <v>1</v>
      </c>
      <c r="I220" s="664">
        <v>326</v>
      </c>
      <c r="J220" s="664">
        <v>4</v>
      </c>
      <c r="K220" s="664">
        <v>1304</v>
      </c>
      <c r="L220" s="664">
        <v>0.44444444444444442</v>
      </c>
      <c r="M220" s="664">
        <v>326</v>
      </c>
      <c r="N220" s="664">
        <v>19</v>
      </c>
      <c r="O220" s="664">
        <v>6270</v>
      </c>
      <c r="P220" s="677">
        <v>2.1370143149284253</v>
      </c>
      <c r="Q220" s="665">
        <v>330</v>
      </c>
    </row>
    <row r="221" spans="1:17" ht="14.4" customHeight="1" x14ac:dyDescent="0.3">
      <c r="A221" s="660" t="s">
        <v>6068</v>
      </c>
      <c r="B221" s="661" t="s">
        <v>6069</v>
      </c>
      <c r="C221" s="661" t="s">
        <v>5328</v>
      </c>
      <c r="D221" s="661" t="s">
        <v>6100</v>
      </c>
      <c r="E221" s="661" t="s">
        <v>6101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5162</v>
      </c>
      <c r="P221" s="677"/>
      <c r="Q221" s="665">
        <v>5162</v>
      </c>
    </row>
    <row r="222" spans="1:17" ht="14.4" customHeight="1" x14ac:dyDescent="0.3">
      <c r="A222" s="660" t="s">
        <v>6068</v>
      </c>
      <c r="B222" s="661" t="s">
        <v>6069</v>
      </c>
      <c r="C222" s="661" t="s">
        <v>5328</v>
      </c>
      <c r="D222" s="661" t="s">
        <v>6102</v>
      </c>
      <c r="E222" s="661" t="s">
        <v>6103</v>
      </c>
      <c r="F222" s="664">
        <v>2</v>
      </c>
      <c r="G222" s="664">
        <v>2554</v>
      </c>
      <c r="H222" s="664">
        <v>1</v>
      </c>
      <c r="I222" s="664">
        <v>1277</v>
      </c>
      <c r="J222" s="664">
        <v>1</v>
      </c>
      <c r="K222" s="664">
        <v>1277</v>
      </c>
      <c r="L222" s="664">
        <v>0.5</v>
      </c>
      <c r="M222" s="664">
        <v>1277</v>
      </c>
      <c r="N222" s="664">
        <v>3</v>
      </c>
      <c r="O222" s="664">
        <v>3843</v>
      </c>
      <c r="P222" s="677">
        <v>1.5046985121378231</v>
      </c>
      <c r="Q222" s="665">
        <v>1281</v>
      </c>
    </row>
    <row r="223" spans="1:17" ht="14.4" customHeight="1" x14ac:dyDescent="0.3">
      <c r="A223" s="660" t="s">
        <v>6068</v>
      </c>
      <c r="B223" s="661" t="s">
        <v>6069</v>
      </c>
      <c r="C223" s="661" t="s">
        <v>5328</v>
      </c>
      <c r="D223" s="661" t="s">
        <v>6104</v>
      </c>
      <c r="E223" s="661" t="s">
        <v>6105</v>
      </c>
      <c r="F223" s="664">
        <v>2</v>
      </c>
      <c r="G223" s="664">
        <v>2328</v>
      </c>
      <c r="H223" s="664">
        <v>1</v>
      </c>
      <c r="I223" s="664">
        <v>1164</v>
      </c>
      <c r="J223" s="664">
        <v>1</v>
      </c>
      <c r="K223" s="664">
        <v>1164</v>
      </c>
      <c r="L223" s="664">
        <v>0.5</v>
      </c>
      <c r="M223" s="664">
        <v>1164</v>
      </c>
      <c r="N223" s="664">
        <v>4</v>
      </c>
      <c r="O223" s="664">
        <v>4668</v>
      </c>
      <c r="P223" s="677">
        <v>2.0051546391752577</v>
      </c>
      <c r="Q223" s="665">
        <v>1167</v>
      </c>
    </row>
    <row r="224" spans="1:17" ht="14.4" customHeight="1" x14ac:dyDescent="0.3">
      <c r="A224" s="660" t="s">
        <v>6068</v>
      </c>
      <c r="B224" s="661" t="s">
        <v>6069</v>
      </c>
      <c r="C224" s="661" t="s">
        <v>5328</v>
      </c>
      <c r="D224" s="661" t="s">
        <v>6106</v>
      </c>
      <c r="E224" s="661" t="s">
        <v>6107</v>
      </c>
      <c r="F224" s="664">
        <v>12</v>
      </c>
      <c r="G224" s="664">
        <v>60816</v>
      </c>
      <c r="H224" s="664">
        <v>1</v>
      </c>
      <c r="I224" s="664">
        <v>5068</v>
      </c>
      <c r="J224" s="664">
        <v>15</v>
      </c>
      <c r="K224" s="664">
        <v>76020</v>
      </c>
      <c r="L224" s="664">
        <v>1.25</v>
      </c>
      <c r="M224" s="664">
        <v>5068</v>
      </c>
      <c r="N224" s="664">
        <v>11</v>
      </c>
      <c r="O224" s="664">
        <v>55836</v>
      </c>
      <c r="P224" s="677">
        <v>0.9181136543014996</v>
      </c>
      <c r="Q224" s="665">
        <v>5076</v>
      </c>
    </row>
    <row r="225" spans="1:17" ht="14.4" customHeight="1" x14ac:dyDescent="0.3">
      <c r="A225" s="660" t="s">
        <v>6068</v>
      </c>
      <c r="B225" s="661" t="s">
        <v>6069</v>
      </c>
      <c r="C225" s="661" t="s">
        <v>5328</v>
      </c>
      <c r="D225" s="661" t="s">
        <v>6108</v>
      </c>
      <c r="E225" s="661" t="s">
        <v>6109</v>
      </c>
      <c r="F225" s="664"/>
      <c r="G225" s="664"/>
      <c r="H225" s="664"/>
      <c r="I225" s="664"/>
      <c r="J225" s="664">
        <v>1</v>
      </c>
      <c r="K225" s="664">
        <v>7673</v>
      </c>
      <c r="L225" s="664"/>
      <c r="M225" s="664">
        <v>7673</v>
      </c>
      <c r="N225" s="664"/>
      <c r="O225" s="664"/>
      <c r="P225" s="677"/>
      <c r="Q225" s="665"/>
    </row>
    <row r="226" spans="1:17" ht="14.4" customHeight="1" x14ac:dyDescent="0.3">
      <c r="A226" s="660" t="s">
        <v>6068</v>
      </c>
      <c r="B226" s="661" t="s">
        <v>6069</v>
      </c>
      <c r="C226" s="661" t="s">
        <v>5328</v>
      </c>
      <c r="D226" s="661" t="s">
        <v>6110</v>
      </c>
      <c r="E226" s="661" t="s">
        <v>6111</v>
      </c>
      <c r="F226" s="664"/>
      <c r="G226" s="664"/>
      <c r="H226" s="664"/>
      <c r="I226" s="664"/>
      <c r="J226" s="664"/>
      <c r="K226" s="664"/>
      <c r="L226" s="664"/>
      <c r="M226" s="664"/>
      <c r="N226" s="664">
        <v>2</v>
      </c>
      <c r="O226" s="664">
        <v>1504</v>
      </c>
      <c r="P226" s="677"/>
      <c r="Q226" s="665">
        <v>752</v>
      </c>
    </row>
    <row r="227" spans="1:17" ht="14.4" customHeight="1" x14ac:dyDescent="0.3">
      <c r="A227" s="660" t="s">
        <v>6068</v>
      </c>
      <c r="B227" s="661" t="s">
        <v>6069</v>
      </c>
      <c r="C227" s="661" t="s">
        <v>5328</v>
      </c>
      <c r="D227" s="661" t="s">
        <v>6112</v>
      </c>
      <c r="E227" s="661" t="s">
        <v>6113</v>
      </c>
      <c r="F227" s="664">
        <v>125</v>
      </c>
      <c r="G227" s="664">
        <v>21625</v>
      </c>
      <c r="H227" s="664">
        <v>1</v>
      </c>
      <c r="I227" s="664">
        <v>173</v>
      </c>
      <c r="J227" s="664">
        <v>117</v>
      </c>
      <c r="K227" s="664">
        <v>20241</v>
      </c>
      <c r="L227" s="664">
        <v>0.93600000000000005</v>
      </c>
      <c r="M227" s="664">
        <v>173</v>
      </c>
      <c r="N227" s="664">
        <v>146</v>
      </c>
      <c r="O227" s="664">
        <v>25550</v>
      </c>
      <c r="P227" s="677">
        <v>1.1815028901734104</v>
      </c>
      <c r="Q227" s="665">
        <v>175</v>
      </c>
    </row>
    <row r="228" spans="1:17" ht="14.4" customHeight="1" x14ac:dyDescent="0.3">
      <c r="A228" s="660" t="s">
        <v>6068</v>
      </c>
      <c r="B228" s="661" t="s">
        <v>6069</v>
      </c>
      <c r="C228" s="661" t="s">
        <v>5328</v>
      </c>
      <c r="D228" s="661" t="s">
        <v>6114</v>
      </c>
      <c r="E228" s="661" t="s">
        <v>6115</v>
      </c>
      <c r="F228" s="664">
        <v>19</v>
      </c>
      <c r="G228" s="664">
        <v>37924</v>
      </c>
      <c r="H228" s="664">
        <v>1</v>
      </c>
      <c r="I228" s="664">
        <v>1996</v>
      </c>
      <c r="J228" s="664">
        <v>22</v>
      </c>
      <c r="K228" s="664">
        <v>43912</v>
      </c>
      <c r="L228" s="664">
        <v>1.1578947368421053</v>
      </c>
      <c r="M228" s="664">
        <v>1996</v>
      </c>
      <c r="N228" s="664">
        <v>36</v>
      </c>
      <c r="O228" s="664">
        <v>72036</v>
      </c>
      <c r="P228" s="677">
        <v>1.899483176880076</v>
      </c>
      <c r="Q228" s="665">
        <v>2001</v>
      </c>
    </row>
    <row r="229" spans="1:17" ht="14.4" customHeight="1" x14ac:dyDescent="0.3">
      <c r="A229" s="660" t="s">
        <v>6068</v>
      </c>
      <c r="B229" s="661" t="s">
        <v>6069</v>
      </c>
      <c r="C229" s="661" t="s">
        <v>5328</v>
      </c>
      <c r="D229" s="661" t="s">
        <v>6116</v>
      </c>
      <c r="E229" s="661" t="s">
        <v>6117</v>
      </c>
      <c r="F229" s="664">
        <v>5</v>
      </c>
      <c r="G229" s="664">
        <v>13460</v>
      </c>
      <c r="H229" s="664">
        <v>1</v>
      </c>
      <c r="I229" s="664">
        <v>2692</v>
      </c>
      <c r="J229" s="664">
        <v>3</v>
      </c>
      <c r="K229" s="664">
        <v>8076</v>
      </c>
      <c r="L229" s="664">
        <v>0.6</v>
      </c>
      <c r="M229" s="664">
        <v>2692</v>
      </c>
      <c r="N229" s="664">
        <v>3</v>
      </c>
      <c r="O229" s="664">
        <v>8088</v>
      </c>
      <c r="P229" s="677">
        <v>0.60089153046062405</v>
      </c>
      <c r="Q229" s="665">
        <v>2696</v>
      </c>
    </row>
    <row r="230" spans="1:17" ht="14.4" customHeight="1" x14ac:dyDescent="0.3">
      <c r="A230" s="660" t="s">
        <v>6068</v>
      </c>
      <c r="B230" s="661" t="s">
        <v>6069</v>
      </c>
      <c r="C230" s="661" t="s">
        <v>5328</v>
      </c>
      <c r="D230" s="661" t="s">
        <v>6118</v>
      </c>
      <c r="E230" s="661" t="s">
        <v>6119</v>
      </c>
      <c r="F230" s="664">
        <v>1</v>
      </c>
      <c r="G230" s="664">
        <v>5180</v>
      </c>
      <c r="H230" s="664">
        <v>1</v>
      </c>
      <c r="I230" s="664">
        <v>5180</v>
      </c>
      <c r="J230" s="664">
        <v>1</v>
      </c>
      <c r="K230" s="664">
        <v>5180</v>
      </c>
      <c r="L230" s="664">
        <v>1</v>
      </c>
      <c r="M230" s="664">
        <v>5180</v>
      </c>
      <c r="N230" s="664"/>
      <c r="O230" s="664"/>
      <c r="P230" s="677"/>
      <c r="Q230" s="665"/>
    </row>
    <row r="231" spans="1:17" ht="14.4" customHeight="1" x14ac:dyDescent="0.3">
      <c r="A231" s="660" t="s">
        <v>6068</v>
      </c>
      <c r="B231" s="661" t="s">
        <v>6069</v>
      </c>
      <c r="C231" s="661" t="s">
        <v>5328</v>
      </c>
      <c r="D231" s="661" t="s">
        <v>6120</v>
      </c>
      <c r="E231" s="661" t="s">
        <v>6121</v>
      </c>
      <c r="F231" s="664"/>
      <c r="G231" s="664"/>
      <c r="H231" s="664"/>
      <c r="I231" s="664"/>
      <c r="J231" s="664">
        <v>1</v>
      </c>
      <c r="K231" s="664">
        <v>150</v>
      </c>
      <c r="L231" s="664"/>
      <c r="M231" s="664">
        <v>150</v>
      </c>
      <c r="N231" s="664"/>
      <c r="O231" s="664"/>
      <c r="P231" s="677"/>
      <c r="Q231" s="665"/>
    </row>
    <row r="232" spans="1:17" ht="14.4" customHeight="1" x14ac:dyDescent="0.3">
      <c r="A232" s="660" t="s">
        <v>6068</v>
      </c>
      <c r="B232" s="661" t="s">
        <v>6069</v>
      </c>
      <c r="C232" s="661" t="s">
        <v>5328</v>
      </c>
      <c r="D232" s="661" t="s">
        <v>6122</v>
      </c>
      <c r="E232" s="661" t="s">
        <v>6123</v>
      </c>
      <c r="F232" s="664"/>
      <c r="G232" s="664"/>
      <c r="H232" s="664"/>
      <c r="I232" s="664"/>
      <c r="J232" s="664">
        <v>1</v>
      </c>
      <c r="K232" s="664">
        <v>193</v>
      </c>
      <c r="L232" s="664"/>
      <c r="M232" s="664">
        <v>193</v>
      </c>
      <c r="N232" s="664"/>
      <c r="O232" s="664"/>
      <c r="P232" s="677"/>
      <c r="Q232" s="665"/>
    </row>
    <row r="233" spans="1:17" ht="14.4" customHeight="1" x14ac:dyDescent="0.3">
      <c r="A233" s="660" t="s">
        <v>6068</v>
      </c>
      <c r="B233" s="661" t="s">
        <v>6069</v>
      </c>
      <c r="C233" s="661" t="s">
        <v>5328</v>
      </c>
      <c r="D233" s="661" t="s">
        <v>6124</v>
      </c>
      <c r="E233" s="661" t="s">
        <v>6125</v>
      </c>
      <c r="F233" s="664"/>
      <c r="G233" s="664"/>
      <c r="H233" s="664"/>
      <c r="I233" s="664"/>
      <c r="J233" s="664">
        <v>1</v>
      </c>
      <c r="K233" s="664">
        <v>198</v>
      </c>
      <c r="L233" s="664"/>
      <c r="M233" s="664">
        <v>198</v>
      </c>
      <c r="N233" s="664"/>
      <c r="O233" s="664"/>
      <c r="P233" s="677"/>
      <c r="Q233" s="665"/>
    </row>
    <row r="234" spans="1:17" ht="14.4" customHeight="1" x14ac:dyDescent="0.3">
      <c r="A234" s="660" t="s">
        <v>6068</v>
      </c>
      <c r="B234" s="661" t="s">
        <v>6069</v>
      </c>
      <c r="C234" s="661" t="s">
        <v>5328</v>
      </c>
      <c r="D234" s="661" t="s">
        <v>6126</v>
      </c>
      <c r="E234" s="661" t="s">
        <v>6127</v>
      </c>
      <c r="F234" s="664"/>
      <c r="G234" s="664"/>
      <c r="H234" s="664"/>
      <c r="I234" s="664"/>
      <c r="J234" s="664"/>
      <c r="K234" s="664"/>
      <c r="L234" s="664"/>
      <c r="M234" s="664"/>
      <c r="N234" s="664">
        <v>1</v>
      </c>
      <c r="O234" s="664">
        <v>418</v>
      </c>
      <c r="P234" s="677"/>
      <c r="Q234" s="665">
        <v>418</v>
      </c>
    </row>
    <row r="235" spans="1:17" ht="14.4" customHeight="1" x14ac:dyDescent="0.3">
      <c r="A235" s="660" t="s">
        <v>6068</v>
      </c>
      <c r="B235" s="661" t="s">
        <v>6069</v>
      </c>
      <c r="C235" s="661" t="s">
        <v>5328</v>
      </c>
      <c r="D235" s="661" t="s">
        <v>6128</v>
      </c>
      <c r="E235" s="661" t="s">
        <v>6129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159</v>
      </c>
      <c r="P235" s="677"/>
      <c r="Q235" s="665">
        <v>159</v>
      </c>
    </row>
    <row r="236" spans="1:17" ht="14.4" customHeight="1" x14ac:dyDescent="0.3">
      <c r="A236" s="660" t="s">
        <v>6068</v>
      </c>
      <c r="B236" s="661" t="s">
        <v>6069</v>
      </c>
      <c r="C236" s="661" t="s">
        <v>5328</v>
      </c>
      <c r="D236" s="661" t="s">
        <v>6130</v>
      </c>
      <c r="E236" s="661" t="s">
        <v>6131</v>
      </c>
      <c r="F236" s="664">
        <v>8</v>
      </c>
      <c r="G236" s="664">
        <v>16944</v>
      </c>
      <c r="H236" s="664">
        <v>1</v>
      </c>
      <c r="I236" s="664">
        <v>2118</v>
      </c>
      <c r="J236" s="664">
        <v>6</v>
      </c>
      <c r="K236" s="664">
        <v>12708</v>
      </c>
      <c r="L236" s="664">
        <v>0.75</v>
      </c>
      <c r="M236" s="664">
        <v>2118</v>
      </c>
      <c r="N236" s="664">
        <v>2</v>
      </c>
      <c r="O236" s="664">
        <v>4246</v>
      </c>
      <c r="P236" s="677">
        <v>0.25059017941454204</v>
      </c>
      <c r="Q236" s="665">
        <v>2123</v>
      </c>
    </row>
    <row r="237" spans="1:17" ht="14.4" customHeight="1" x14ac:dyDescent="0.3">
      <c r="A237" s="660" t="s">
        <v>6068</v>
      </c>
      <c r="B237" s="661" t="s">
        <v>6069</v>
      </c>
      <c r="C237" s="661" t="s">
        <v>5328</v>
      </c>
      <c r="D237" s="661" t="s">
        <v>6132</v>
      </c>
      <c r="E237" s="661" t="s">
        <v>6133</v>
      </c>
      <c r="F237" s="664">
        <v>8</v>
      </c>
      <c r="G237" s="664">
        <v>67072</v>
      </c>
      <c r="H237" s="664">
        <v>1</v>
      </c>
      <c r="I237" s="664">
        <v>8384</v>
      </c>
      <c r="J237" s="664">
        <v>4</v>
      </c>
      <c r="K237" s="664">
        <v>33536</v>
      </c>
      <c r="L237" s="664">
        <v>0.5</v>
      </c>
      <c r="M237" s="664">
        <v>8384</v>
      </c>
      <c r="N237" s="664">
        <v>16</v>
      </c>
      <c r="O237" s="664">
        <v>134384</v>
      </c>
      <c r="P237" s="677">
        <v>2.0035782442748094</v>
      </c>
      <c r="Q237" s="665">
        <v>8399</v>
      </c>
    </row>
    <row r="238" spans="1:17" ht="14.4" customHeight="1" x14ac:dyDescent="0.3">
      <c r="A238" s="660" t="s">
        <v>6134</v>
      </c>
      <c r="B238" s="661" t="s">
        <v>6135</v>
      </c>
      <c r="C238" s="661" t="s">
        <v>5328</v>
      </c>
      <c r="D238" s="661" t="s">
        <v>6136</v>
      </c>
      <c r="E238" s="661" t="s">
        <v>6137</v>
      </c>
      <c r="F238" s="664">
        <v>32</v>
      </c>
      <c r="G238" s="664">
        <v>6496</v>
      </c>
      <c r="H238" s="664">
        <v>1</v>
      </c>
      <c r="I238" s="664">
        <v>203</v>
      </c>
      <c r="J238" s="664">
        <v>25</v>
      </c>
      <c r="K238" s="664">
        <v>5075</v>
      </c>
      <c r="L238" s="664">
        <v>0.78125</v>
      </c>
      <c r="M238" s="664">
        <v>203</v>
      </c>
      <c r="N238" s="664">
        <v>56</v>
      </c>
      <c r="O238" s="664">
        <v>11536</v>
      </c>
      <c r="P238" s="677">
        <v>1.7758620689655173</v>
      </c>
      <c r="Q238" s="665">
        <v>206</v>
      </c>
    </row>
    <row r="239" spans="1:17" ht="14.4" customHeight="1" x14ac:dyDescent="0.3">
      <c r="A239" s="660" t="s">
        <v>6134</v>
      </c>
      <c r="B239" s="661" t="s">
        <v>6135</v>
      </c>
      <c r="C239" s="661" t="s">
        <v>5328</v>
      </c>
      <c r="D239" s="661" t="s">
        <v>6138</v>
      </c>
      <c r="E239" s="661" t="s">
        <v>6137</v>
      </c>
      <c r="F239" s="664"/>
      <c r="G239" s="664"/>
      <c r="H239" s="664"/>
      <c r="I239" s="664"/>
      <c r="J239" s="664">
        <v>22</v>
      </c>
      <c r="K239" s="664">
        <v>1848</v>
      </c>
      <c r="L239" s="664"/>
      <c r="M239" s="664">
        <v>84</v>
      </c>
      <c r="N239" s="664">
        <v>21</v>
      </c>
      <c r="O239" s="664">
        <v>1785</v>
      </c>
      <c r="P239" s="677"/>
      <c r="Q239" s="665">
        <v>85</v>
      </c>
    </row>
    <row r="240" spans="1:17" ht="14.4" customHeight="1" x14ac:dyDescent="0.3">
      <c r="A240" s="660" t="s">
        <v>6134</v>
      </c>
      <c r="B240" s="661" t="s">
        <v>6135</v>
      </c>
      <c r="C240" s="661" t="s">
        <v>5328</v>
      </c>
      <c r="D240" s="661" t="s">
        <v>6139</v>
      </c>
      <c r="E240" s="661" t="s">
        <v>6140</v>
      </c>
      <c r="F240" s="664">
        <v>329</v>
      </c>
      <c r="G240" s="664">
        <v>96068</v>
      </c>
      <c r="H240" s="664">
        <v>1</v>
      </c>
      <c r="I240" s="664">
        <v>292</v>
      </c>
      <c r="J240" s="664">
        <v>389</v>
      </c>
      <c r="K240" s="664">
        <v>113588</v>
      </c>
      <c r="L240" s="664">
        <v>1.1823708206686929</v>
      </c>
      <c r="M240" s="664">
        <v>292</v>
      </c>
      <c r="N240" s="664">
        <v>658</v>
      </c>
      <c r="O240" s="664">
        <v>194110</v>
      </c>
      <c r="P240" s="677">
        <v>2.0205479452054793</v>
      </c>
      <c r="Q240" s="665">
        <v>295</v>
      </c>
    </row>
    <row r="241" spans="1:17" ht="14.4" customHeight="1" x14ac:dyDescent="0.3">
      <c r="A241" s="660" t="s">
        <v>6134</v>
      </c>
      <c r="B241" s="661" t="s">
        <v>6135</v>
      </c>
      <c r="C241" s="661" t="s">
        <v>5328</v>
      </c>
      <c r="D241" s="661" t="s">
        <v>6141</v>
      </c>
      <c r="E241" s="661" t="s">
        <v>6142</v>
      </c>
      <c r="F241" s="664">
        <v>12</v>
      </c>
      <c r="G241" s="664">
        <v>1116</v>
      </c>
      <c r="H241" s="664">
        <v>1</v>
      </c>
      <c r="I241" s="664">
        <v>93</v>
      </c>
      <c r="J241" s="664">
        <v>21</v>
      </c>
      <c r="K241" s="664">
        <v>1953</v>
      </c>
      <c r="L241" s="664">
        <v>1.75</v>
      </c>
      <c r="M241" s="664">
        <v>93</v>
      </c>
      <c r="N241" s="664">
        <v>22</v>
      </c>
      <c r="O241" s="664">
        <v>2090</v>
      </c>
      <c r="P241" s="677">
        <v>1.8727598566308243</v>
      </c>
      <c r="Q241" s="665">
        <v>95</v>
      </c>
    </row>
    <row r="242" spans="1:17" ht="14.4" customHeight="1" x14ac:dyDescent="0.3">
      <c r="A242" s="660" t="s">
        <v>6134</v>
      </c>
      <c r="B242" s="661" t="s">
        <v>6135</v>
      </c>
      <c r="C242" s="661" t="s">
        <v>5328</v>
      </c>
      <c r="D242" s="661" t="s">
        <v>6143</v>
      </c>
      <c r="E242" s="661" t="s">
        <v>6144</v>
      </c>
      <c r="F242" s="664">
        <v>12</v>
      </c>
      <c r="G242" s="664">
        <v>2640</v>
      </c>
      <c r="H242" s="664">
        <v>1</v>
      </c>
      <c r="I242" s="664">
        <v>220</v>
      </c>
      <c r="J242" s="664">
        <v>3</v>
      </c>
      <c r="K242" s="664">
        <v>660</v>
      </c>
      <c r="L242" s="664">
        <v>0.25</v>
      </c>
      <c r="M242" s="664">
        <v>220</v>
      </c>
      <c r="N242" s="664">
        <v>2</v>
      </c>
      <c r="O242" s="664">
        <v>448</v>
      </c>
      <c r="P242" s="677">
        <v>0.16969696969696971</v>
      </c>
      <c r="Q242" s="665">
        <v>224</v>
      </c>
    </row>
    <row r="243" spans="1:17" ht="14.4" customHeight="1" x14ac:dyDescent="0.3">
      <c r="A243" s="660" t="s">
        <v>6134</v>
      </c>
      <c r="B243" s="661" t="s">
        <v>6135</v>
      </c>
      <c r="C243" s="661" t="s">
        <v>5328</v>
      </c>
      <c r="D243" s="661" t="s">
        <v>6145</v>
      </c>
      <c r="E243" s="661" t="s">
        <v>6146</v>
      </c>
      <c r="F243" s="664">
        <v>192</v>
      </c>
      <c r="G243" s="664">
        <v>25728</v>
      </c>
      <c r="H243" s="664">
        <v>1</v>
      </c>
      <c r="I243" s="664">
        <v>134</v>
      </c>
      <c r="J243" s="664">
        <v>183</v>
      </c>
      <c r="K243" s="664">
        <v>24522</v>
      </c>
      <c r="L243" s="664">
        <v>0.953125</v>
      </c>
      <c r="M243" s="664">
        <v>134</v>
      </c>
      <c r="N243" s="664">
        <v>181</v>
      </c>
      <c r="O243" s="664">
        <v>24435</v>
      </c>
      <c r="P243" s="677">
        <v>0.94974347014925375</v>
      </c>
      <c r="Q243" s="665">
        <v>135</v>
      </c>
    </row>
    <row r="244" spans="1:17" ht="14.4" customHeight="1" x14ac:dyDescent="0.3">
      <c r="A244" s="660" t="s">
        <v>6134</v>
      </c>
      <c r="B244" s="661" t="s">
        <v>6135</v>
      </c>
      <c r="C244" s="661" t="s">
        <v>5328</v>
      </c>
      <c r="D244" s="661" t="s">
        <v>6147</v>
      </c>
      <c r="E244" s="661" t="s">
        <v>6146</v>
      </c>
      <c r="F244" s="664">
        <v>13</v>
      </c>
      <c r="G244" s="664">
        <v>2275</v>
      </c>
      <c r="H244" s="664">
        <v>1</v>
      </c>
      <c r="I244" s="664">
        <v>175</v>
      </c>
      <c r="J244" s="664">
        <v>22</v>
      </c>
      <c r="K244" s="664">
        <v>3850</v>
      </c>
      <c r="L244" s="664">
        <v>1.6923076923076923</v>
      </c>
      <c r="M244" s="664">
        <v>175</v>
      </c>
      <c r="N244" s="664">
        <v>21</v>
      </c>
      <c r="O244" s="664">
        <v>3738</v>
      </c>
      <c r="P244" s="677">
        <v>1.6430769230769231</v>
      </c>
      <c r="Q244" s="665">
        <v>178</v>
      </c>
    </row>
    <row r="245" spans="1:17" ht="14.4" customHeight="1" x14ac:dyDescent="0.3">
      <c r="A245" s="660" t="s">
        <v>6134</v>
      </c>
      <c r="B245" s="661" t="s">
        <v>6135</v>
      </c>
      <c r="C245" s="661" t="s">
        <v>5328</v>
      </c>
      <c r="D245" s="661" t="s">
        <v>6148</v>
      </c>
      <c r="E245" s="661" t="s">
        <v>6149</v>
      </c>
      <c r="F245" s="664"/>
      <c r="G245" s="664"/>
      <c r="H245" s="664"/>
      <c r="I245" s="664"/>
      <c r="J245" s="664">
        <v>2</v>
      </c>
      <c r="K245" s="664">
        <v>1224</v>
      </c>
      <c r="L245" s="664"/>
      <c r="M245" s="664">
        <v>612</v>
      </c>
      <c r="N245" s="664">
        <v>4</v>
      </c>
      <c r="O245" s="664">
        <v>2480</v>
      </c>
      <c r="P245" s="677"/>
      <c r="Q245" s="665">
        <v>620</v>
      </c>
    </row>
    <row r="246" spans="1:17" ht="14.4" customHeight="1" x14ac:dyDescent="0.3">
      <c r="A246" s="660" t="s">
        <v>6134</v>
      </c>
      <c r="B246" s="661" t="s">
        <v>6135</v>
      </c>
      <c r="C246" s="661" t="s">
        <v>5328</v>
      </c>
      <c r="D246" s="661" t="s">
        <v>6150</v>
      </c>
      <c r="E246" s="661" t="s">
        <v>6151</v>
      </c>
      <c r="F246" s="664"/>
      <c r="G246" s="664"/>
      <c r="H246" s="664"/>
      <c r="I246" s="664"/>
      <c r="J246" s="664">
        <v>2</v>
      </c>
      <c r="K246" s="664">
        <v>1170</v>
      </c>
      <c r="L246" s="664"/>
      <c r="M246" s="664">
        <v>585</v>
      </c>
      <c r="N246" s="664">
        <v>5</v>
      </c>
      <c r="O246" s="664">
        <v>2965</v>
      </c>
      <c r="P246" s="677"/>
      <c r="Q246" s="665">
        <v>593</v>
      </c>
    </row>
    <row r="247" spans="1:17" ht="14.4" customHeight="1" x14ac:dyDescent="0.3">
      <c r="A247" s="660" t="s">
        <v>6134</v>
      </c>
      <c r="B247" s="661" t="s">
        <v>6135</v>
      </c>
      <c r="C247" s="661" t="s">
        <v>5328</v>
      </c>
      <c r="D247" s="661" t="s">
        <v>6152</v>
      </c>
      <c r="E247" s="661" t="s">
        <v>6153</v>
      </c>
      <c r="F247" s="664">
        <v>26</v>
      </c>
      <c r="G247" s="664">
        <v>4134</v>
      </c>
      <c r="H247" s="664">
        <v>1</v>
      </c>
      <c r="I247" s="664">
        <v>159</v>
      </c>
      <c r="J247" s="664">
        <v>25</v>
      </c>
      <c r="K247" s="664">
        <v>3975</v>
      </c>
      <c r="L247" s="664">
        <v>0.96153846153846156</v>
      </c>
      <c r="M247" s="664">
        <v>159</v>
      </c>
      <c r="N247" s="664">
        <v>39</v>
      </c>
      <c r="O247" s="664">
        <v>6279</v>
      </c>
      <c r="P247" s="677">
        <v>1.5188679245283019</v>
      </c>
      <c r="Q247" s="665">
        <v>161</v>
      </c>
    </row>
    <row r="248" spans="1:17" ht="14.4" customHeight="1" x14ac:dyDescent="0.3">
      <c r="A248" s="660" t="s">
        <v>6134</v>
      </c>
      <c r="B248" s="661" t="s">
        <v>6135</v>
      </c>
      <c r="C248" s="661" t="s">
        <v>5328</v>
      </c>
      <c r="D248" s="661" t="s">
        <v>6154</v>
      </c>
      <c r="E248" s="661" t="s">
        <v>6155</v>
      </c>
      <c r="F248" s="664">
        <v>7</v>
      </c>
      <c r="G248" s="664">
        <v>2674</v>
      </c>
      <c r="H248" s="664">
        <v>1</v>
      </c>
      <c r="I248" s="664">
        <v>382</v>
      </c>
      <c r="J248" s="664">
        <v>11</v>
      </c>
      <c r="K248" s="664">
        <v>4202</v>
      </c>
      <c r="L248" s="664">
        <v>1.5714285714285714</v>
      </c>
      <c r="M248" s="664">
        <v>382</v>
      </c>
      <c r="N248" s="664">
        <v>6</v>
      </c>
      <c r="O248" s="664">
        <v>2298</v>
      </c>
      <c r="P248" s="677">
        <v>0.8593866866118175</v>
      </c>
      <c r="Q248" s="665">
        <v>383</v>
      </c>
    </row>
    <row r="249" spans="1:17" ht="14.4" customHeight="1" x14ac:dyDescent="0.3">
      <c r="A249" s="660" t="s">
        <v>6134</v>
      </c>
      <c r="B249" s="661" t="s">
        <v>6135</v>
      </c>
      <c r="C249" s="661" t="s">
        <v>5328</v>
      </c>
      <c r="D249" s="661" t="s">
        <v>6156</v>
      </c>
      <c r="E249" s="661" t="s">
        <v>6157</v>
      </c>
      <c r="F249" s="664">
        <v>18</v>
      </c>
      <c r="G249" s="664">
        <v>4716</v>
      </c>
      <c r="H249" s="664">
        <v>1</v>
      </c>
      <c r="I249" s="664">
        <v>262</v>
      </c>
      <c r="J249" s="664">
        <v>12</v>
      </c>
      <c r="K249" s="664">
        <v>3144</v>
      </c>
      <c r="L249" s="664">
        <v>0.66666666666666663</v>
      </c>
      <c r="M249" s="664">
        <v>262</v>
      </c>
      <c r="N249" s="664">
        <v>18</v>
      </c>
      <c r="O249" s="664">
        <v>4788</v>
      </c>
      <c r="P249" s="677">
        <v>1.0152671755725191</v>
      </c>
      <c r="Q249" s="665">
        <v>266</v>
      </c>
    </row>
    <row r="250" spans="1:17" ht="14.4" customHeight="1" x14ac:dyDescent="0.3">
      <c r="A250" s="660" t="s">
        <v>6134</v>
      </c>
      <c r="B250" s="661" t="s">
        <v>6135</v>
      </c>
      <c r="C250" s="661" t="s">
        <v>5328</v>
      </c>
      <c r="D250" s="661" t="s">
        <v>6158</v>
      </c>
      <c r="E250" s="661" t="s">
        <v>6159</v>
      </c>
      <c r="F250" s="664">
        <v>18</v>
      </c>
      <c r="G250" s="664">
        <v>2538</v>
      </c>
      <c r="H250" s="664">
        <v>1</v>
      </c>
      <c r="I250" s="664">
        <v>141</v>
      </c>
      <c r="J250" s="664">
        <v>8</v>
      </c>
      <c r="K250" s="664">
        <v>1128</v>
      </c>
      <c r="L250" s="664">
        <v>0.44444444444444442</v>
      </c>
      <c r="M250" s="664">
        <v>141</v>
      </c>
      <c r="N250" s="664">
        <v>22</v>
      </c>
      <c r="O250" s="664">
        <v>3102</v>
      </c>
      <c r="P250" s="677">
        <v>1.2222222222222223</v>
      </c>
      <c r="Q250" s="665">
        <v>141</v>
      </c>
    </row>
    <row r="251" spans="1:17" ht="14.4" customHeight="1" x14ac:dyDescent="0.3">
      <c r="A251" s="660" t="s">
        <v>6134</v>
      </c>
      <c r="B251" s="661" t="s">
        <v>6135</v>
      </c>
      <c r="C251" s="661" t="s">
        <v>5328</v>
      </c>
      <c r="D251" s="661" t="s">
        <v>6160</v>
      </c>
      <c r="E251" s="661" t="s">
        <v>6159</v>
      </c>
      <c r="F251" s="664">
        <v>192</v>
      </c>
      <c r="G251" s="664">
        <v>14976</v>
      </c>
      <c r="H251" s="664">
        <v>1</v>
      </c>
      <c r="I251" s="664">
        <v>78</v>
      </c>
      <c r="J251" s="664">
        <v>183</v>
      </c>
      <c r="K251" s="664">
        <v>14274</v>
      </c>
      <c r="L251" s="664">
        <v>0.953125</v>
      </c>
      <c r="M251" s="664">
        <v>78</v>
      </c>
      <c r="N251" s="664">
        <v>181</v>
      </c>
      <c r="O251" s="664">
        <v>14118</v>
      </c>
      <c r="P251" s="677">
        <v>0.94270833333333337</v>
      </c>
      <c r="Q251" s="665">
        <v>78</v>
      </c>
    </row>
    <row r="252" spans="1:17" ht="14.4" customHeight="1" x14ac:dyDescent="0.3">
      <c r="A252" s="660" t="s">
        <v>6134</v>
      </c>
      <c r="B252" s="661" t="s">
        <v>6135</v>
      </c>
      <c r="C252" s="661" t="s">
        <v>5328</v>
      </c>
      <c r="D252" s="661" t="s">
        <v>6161</v>
      </c>
      <c r="E252" s="661" t="s">
        <v>6162</v>
      </c>
      <c r="F252" s="664">
        <v>18</v>
      </c>
      <c r="G252" s="664">
        <v>5454</v>
      </c>
      <c r="H252" s="664">
        <v>1</v>
      </c>
      <c r="I252" s="664">
        <v>303</v>
      </c>
      <c r="J252" s="664">
        <v>8</v>
      </c>
      <c r="K252" s="664">
        <v>2424</v>
      </c>
      <c r="L252" s="664">
        <v>0.44444444444444442</v>
      </c>
      <c r="M252" s="664">
        <v>303</v>
      </c>
      <c r="N252" s="664">
        <v>22</v>
      </c>
      <c r="O252" s="664">
        <v>6754</v>
      </c>
      <c r="P252" s="677">
        <v>1.2383571690502384</v>
      </c>
      <c r="Q252" s="665">
        <v>307</v>
      </c>
    </row>
    <row r="253" spans="1:17" ht="14.4" customHeight="1" x14ac:dyDescent="0.3">
      <c r="A253" s="660" t="s">
        <v>6134</v>
      </c>
      <c r="B253" s="661" t="s">
        <v>6135</v>
      </c>
      <c r="C253" s="661" t="s">
        <v>5328</v>
      </c>
      <c r="D253" s="661" t="s">
        <v>6163</v>
      </c>
      <c r="E253" s="661" t="s">
        <v>6164</v>
      </c>
      <c r="F253" s="664">
        <v>7</v>
      </c>
      <c r="G253" s="664">
        <v>3402</v>
      </c>
      <c r="H253" s="664">
        <v>1</v>
      </c>
      <c r="I253" s="664">
        <v>486</v>
      </c>
      <c r="J253" s="664">
        <v>11</v>
      </c>
      <c r="K253" s="664">
        <v>5346</v>
      </c>
      <c r="L253" s="664">
        <v>1.5714285714285714</v>
      </c>
      <c r="M253" s="664">
        <v>486</v>
      </c>
      <c r="N253" s="664">
        <v>6</v>
      </c>
      <c r="O253" s="664">
        <v>2922</v>
      </c>
      <c r="P253" s="677">
        <v>0.85890652557319225</v>
      </c>
      <c r="Q253" s="665">
        <v>487</v>
      </c>
    </row>
    <row r="254" spans="1:17" ht="14.4" customHeight="1" x14ac:dyDescent="0.3">
      <c r="A254" s="660" t="s">
        <v>6134</v>
      </c>
      <c r="B254" s="661" t="s">
        <v>6135</v>
      </c>
      <c r="C254" s="661" t="s">
        <v>5328</v>
      </c>
      <c r="D254" s="661" t="s">
        <v>6165</v>
      </c>
      <c r="E254" s="661" t="s">
        <v>6166</v>
      </c>
      <c r="F254" s="664">
        <v>54</v>
      </c>
      <c r="G254" s="664">
        <v>8640</v>
      </c>
      <c r="H254" s="664">
        <v>1</v>
      </c>
      <c r="I254" s="664">
        <v>160</v>
      </c>
      <c r="J254" s="664">
        <v>49</v>
      </c>
      <c r="K254" s="664">
        <v>7840</v>
      </c>
      <c r="L254" s="664">
        <v>0.90740740740740744</v>
      </c>
      <c r="M254" s="664">
        <v>160</v>
      </c>
      <c r="N254" s="664">
        <v>43</v>
      </c>
      <c r="O254" s="664">
        <v>6923</v>
      </c>
      <c r="P254" s="677">
        <v>0.8012731481481481</v>
      </c>
      <c r="Q254" s="665">
        <v>161</v>
      </c>
    </row>
    <row r="255" spans="1:17" ht="14.4" customHeight="1" x14ac:dyDescent="0.3">
      <c r="A255" s="660" t="s">
        <v>6134</v>
      </c>
      <c r="B255" s="661" t="s">
        <v>6135</v>
      </c>
      <c r="C255" s="661" t="s">
        <v>5328</v>
      </c>
      <c r="D255" s="661" t="s">
        <v>6167</v>
      </c>
      <c r="E255" s="661" t="s">
        <v>6137</v>
      </c>
      <c r="F255" s="664">
        <v>269</v>
      </c>
      <c r="G255" s="664">
        <v>18830</v>
      </c>
      <c r="H255" s="664">
        <v>1</v>
      </c>
      <c r="I255" s="664">
        <v>70</v>
      </c>
      <c r="J255" s="664">
        <v>275</v>
      </c>
      <c r="K255" s="664">
        <v>19250</v>
      </c>
      <c r="L255" s="664">
        <v>1.0223048327137547</v>
      </c>
      <c r="M255" s="664">
        <v>70</v>
      </c>
      <c r="N255" s="664">
        <v>302</v>
      </c>
      <c r="O255" s="664">
        <v>21442</v>
      </c>
      <c r="P255" s="677">
        <v>1.1387148167817314</v>
      </c>
      <c r="Q255" s="665">
        <v>71</v>
      </c>
    </row>
    <row r="256" spans="1:17" ht="14.4" customHeight="1" x14ac:dyDescent="0.3">
      <c r="A256" s="660" t="s">
        <v>6134</v>
      </c>
      <c r="B256" s="661" t="s">
        <v>6135</v>
      </c>
      <c r="C256" s="661" t="s">
        <v>5328</v>
      </c>
      <c r="D256" s="661" t="s">
        <v>6168</v>
      </c>
      <c r="E256" s="661" t="s">
        <v>6169</v>
      </c>
      <c r="F256" s="664">
        <v>25</v>
      </c>
      <c r="G256" s="664">
        <v>5400</v>
      </c>
      <c r="H256" s="664">
        <v>1</v>
      </c>
      <c r="I256" s="664">
        <v>216</v>
      </c>
      <c r="J256" s="664">
        <v>22</v>
      </c>
      <c r="K256" s="664">
        <v>4752</v>
      </c>
      <c r="L256" s="664">
        <v>0.88</v>
      </c>
      <c r="M256" s="664">
        <v>216</v>
      </c>
      <c r="N256" s="664">
        <v>21</v>
      </c>
      <c r="O256" s="664">
        <v>4620</v>
      </c>
      <c r="P256" s="677">
        <v>0.85555555555555551</v>
      </c>
      <c r="Q256" s="665">
        <v>220</v>
      </c>
    </row>
    <row r="257" spans="1:17" ht="14.4" customHeight="1" x14ac:dyDescent="0.3">
      <c r="A257" s="660" t="s">
        <v>6134</v>
      </c>
      <c r="B257" s="661" t="s">
        <v>6135</v>
      </c>
      <c r="C257" s="661" t="s">
        <v>5328</v>
      </c>
      <c r="D257" s="661" t="s">
        <v>6170</v>
      </c>
      <c r="E257" s="661" t="s">
        <v>6171</v>
      </c>
      <c r="F257" s="664">
        <v>5</v>
      </c>
      <c r="G257" s="664">
        <v>5945</v>
      </c>
      <c r="H257" s="664">
        <v>1</v>
      </c>
      <c r="I257" s="664">
        <v>1189</v>
      </c>
      <c r="J257" s="664">
        <v>12</v>
      </c>
      <c r="K257" s="664">
        <v>14268</v>
      </c>
      <c r="L257" s="664">
        <v>2.4</v>
      </c>
      <c r="M257" s="664">
        <v>1189</v>
      </c>
      <c r="N257" s="664">
        <v>15</v>
      </c>
      <c r="O257" s="664">
        <v>17925</v>
      </c>
      <c r="P257" s="677">
        <v>3.0151387720773761</v>
      </c>
      <c r="Q257" s="665">
        <v>1195</v>
      </c>
    </row>
    <row r="258" spans="1:17" ht="14.4" customHeight="1" x14ac:dyDescent="0.3">
      <c r="A258" s="660" t="s">
        <v>6134</v>
      </c>
      <c r="B258" s="661" t="s">
        <v>6135</v>
      </c>
      <c r="C258" s="661" t="s">
        <v>5328</v>
      </c>
      <c r="D258" s="661" t="s">
        <v>6172</v>
      </c>
      <c r="E258" s="661" t="s">
        <v>6173</v>
      </c>
      <c r="F258" s="664">
        <v>31</v>
      </c>
      <c r="G258" s="664">
        <v>3348</v>
      </c>
      <c r="H258" s="664">
        <v>1</v>
      </c>
      <c r="I258" s="664">
        <v>108</v>
      </c>
      <c r="J258" s="664">
        <v>25</v>
      </c>
      <c r="K258" s="664">
        <v>2700</v>
      </c>
      <c r="L258" s="664">
        <v>0.80645161290322576</v>
      </c>
      <c r="M258" s="664">
        <v>108</v>
      </c>
      <c r="N258" s="664">
        <v>29</v>
      </c>
      <c r="O258" s="664">
        <v>3190</v>
      </c>
      <c r="P258" s="677">
        <v>0.95280764635603343</v>
      </c>
      <c r="Q258" s="665">
        <v>110</v>
      </c>
    </row>
    <row r="259" spans="1:17" ht="14.4" customHeight="1" x14ac:dyDescent="0.3">
      <c r="A259" s="660" t="s">
        <v>6134</v>
      </c>
      <c r="B259" s="661" t="s">
        <v>6135</v>
      </c>
      <c r="C259" s="661" t="s">
        <v>5328</v>
      </c>
      <c r="D259" s="661" t="s">
        <v>6174</v>
      </c>
      <c r="E259" s="661" t="s">
        <v>6175</v>
      </c>
      <c r="F259" s="664">
        <v>12</v>
      </c>
      <c r="G259" s="664">
        <v>3828</v>
      </c>
      <c r="H259" s="664">
        <v>1</v>
      </c>
      <c r="I259" s="664">
        <v>319</v>
      </c>
      <c r="J259" s="664">
        <v>3</v>
      </c>
      <c r="K259" s="664">
        <v>957</v>
      </c>
      <c r="L259" s="664">
        <v>0.25</v>
      </c>
      <c r="M259" s="664">
        <v>319</v>
      </c>
      <c r="N259" s="664">
        <v>3</v>
      </c>
      <c r="O259" s="664">
        <v>969</v>
      </c>
      <c r="P259" s="677">
        <v>0.25313479623824453</v>
      </c>
      <c r="Q259" s="665">
        <v>323</v>
      </c>
    </row>
    <row r="260" spans="1:17" ht="14.4" customHeight="1" x14ac:dyDescent="0.3">
      <c r="A260" s="660" t="s">
        <v>6134</v>
      </c>
      <c r="B260" s="661" t="s">
        <v>6135</v>
      </c>
      <c r="C260" s="661" t="s">
        <v>5328</v>
      </c>
      <c r="D260" s="661" t="s">
        <v>6176</v>
      </c>
      <c r="E260" s="661" t="s">
        <v>6177</v>
      </c>
      <c r="F260" s="664"/>
      <c r="G260" s="664"/>
      <c r="H260" s="664"/>
      <c r="I260" s="664"/>
      <c r="J260" s="664">
        <v>2</v>
      </c>
      <c r="K260" s="664">
        <v>2040</v>
      </c>
      <c r="L260" s="664"/>
      <c r="M260" s="664">
        <v>1020</v>
      </c>
      <c r="N260" s="664">
        <v>4</v>
      </c>
      <c r="O260" s="664">
        <v>4132</v>
      </c>
      <c r="P260" s="677"/>
      <c r="Q260" s="665">
        <v>1033</v>
      </c>
    </row>
    <row r="261" spans="1:17" ht="14.4" customHeight="1" x14ac:dyDescent="0.3">
      <c r="A261" s="660" t="s">
        <v>6134</v>
      </c>
      <c r="B261" s="661" t="s">
        <v>6135</v>
      </c>
      <c r="C261" s="661" t="s">
        <v>5328</v>
      </c>
      <c r="D261" s="661" t="s">
        <v>6178</v>
      </c>
      <c r="E261" s="661" t="s">
        <v>6179</v>
      </c>
      <c r="F261" s="664"/>
      <c r="G261" s="664"/>
      <c r="H261" s="664"/>
      <c r="I261" s="664"/>
      <c r="J261" s="664">
        <v>3</v>
      </c>
      <c r="K261" s="664">
        <v>873</v>
      </c>
      <c r="L261" s="664"/>
      <c r="M261" s="664">
        <v>291</v>
      </c>
      <c r="N261" s="664">
        <v>2</v>
      </c>
      <c r="O261" s="664">
        <v>588</v>
      </c>
      <c r="P261" s="677"/>
      <c r="Q261" s="665">
        <v>294</v>
      </c>
    </row>
    <row r="262" spans="1:17" ht="14.4" customHeight="1" x14ac:dyDescent="0.3">
      <c r="A262" s="660" t="s">
        <v>6180</v>
      </c>
      <c r="B262" s="661" t="s">
        <v>6181</v>
      </c>
      <c r="C262" s="661" t="s">
        <v>5328</v>
      </c>
      <c r="D262" s="661" t="s">
        <v>6182</v>
      </c>
      <c r="E262" s="661" t="s">
        <v>6183</v>
      </c>
      <c r="F262" s="664">
        <v>22</v>
      </c>
      <c r="G262" s="664">
        <v>1166</v>
      </c>
      <c r="H262" s="664">
        <v>1</v>
      </c>
      <c r="I262" s="664">
        <v>53</v>
      </c>
      <c r="J262" s="664">
        <v>24</v>
      </c>
      <c r="K262" s="664">
        <v>1272</v>
      </c>
      <c r="L262" s="664">
        <v>1.0909090909090908</v>
      </c>
      <c r="M262" s="664">
        <v>53</v>
      </c>
      <c r="N262" s="664">
        <v>36</v>
      </c>
      <c r="O262" s="664">
        <v>1944</v>
      </c>
      <c r="P262" s="677">
        <v>1.6672384219554031</v>
      </c>
      <c r="Q262" s="665">
        <v>54</v>
      </c>
    </row>
    <row r="263" spans="1:17" ht="14.4" customHeight="1" x14ac:dyDescent="0.3">
      <c r="A263" s="660" t="s">
        <v>6180</v>
      </c>
      <c r="B263" s="661" t="s">
        <v>6181</v>
      </c>
      <c r="C263" s="661" t="s">
        <v>5328</v>
      </c>
      <c r="D263" s="661" t="s">
        <v>6184</v>
      </c>
      <c r="E263" s="661" t="s">
        <v>6185</v>
      </c>
      <c r="F263" s="664">
        <v>2</v>
      </c>
      <c r="G263" s="664">
        <v>242</v>
      </c>
      <c r="H263" s="664">
        <v>1</v>
      </c>
      <c r="I263" s="664">
        <v>121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6180</v>
      </c>
      <c r="B264" s="661" t="s">
        <v>6181</v>
      </c>
      <c r="C264" s="661" t="s">
        <v>5328</v>
      </c>
      <c r="D264" s="661" t="s">
        <v>6186</v>
      </c>
      <c r="E264" s="661" t="s">
        <v>6187</v>
      </c>
      <c r="F264" s="664">
        <v>5</v>
      </c>
      <c r="G264" s="664">
        <v>840</v>
      </c>
      <c r="H264" s="664">
        <v>1</v>
      </c>
      <c r="I264" s="664">
        <v>168</v>
      </c>
      <c r="J264" s="664">
        <v>13</v>
      </c>
      <c r="K264" s="664">
        <v>2184</v>
      </c>
      <c r="L264" s="664">
        <v>2.6</v>
      </c>
      <c r="M264" s="664">
        <v>168</v>
      </c>
      <c r="N264" s="664">
        <v>14</v>
      </c>
      <c r="O264" s="664">
        <v>2408</v>
      </c>
      <c r="P264" s="677">
        <v>2.8666666666666667</v>
      </c>
      <c r="Q264" s="665">
        <v>172</v>
      </c>
    </row>
    <row r="265" spans="1:17" ht="14.4" customHeight="1" x14ac:dyDescent="0.3">
      <c r="A265" s="660" t="s">
        <v>6180</v>
      </c>
      <c r="B265" s="661" t="s">
        <v>6181</v>
      </c>
      <c r="C265" s="661" t="s">
        <v>5328</v>
      </c>
      <c r="D265" s="661" t="s">
        <v>6188</v>
      </c>
      <c r="E265" s="661" t="s">
        <v>6189</v>
      </c>
      <c r="F265" s="664">
        <v>21</v>
      </c>
      <c r="G265" s="664">
        <v>6636</v>
      </c>
      <c r="H265" s="664">
        <v>1</v>
      </c>
      <c r="I265" s="664">
        <v>316</v>
      </c>
      <c r="J265" s="664">
        <v>18</v>
      </c>
      <c r="K265" s="664">
        <v>5688</v>
      </c>
      <c r="L265" s="664">
        <v>0.8571428571428571</v>
      </c>
      <c r="M265" s="664">
        <v>316</v>
      </c>
      <c r="N265" s="664">
        <v>37</v>
      </c>
      <c r="O265" s="664">
        <v>11914</v>
      </c>
      <c r="P265" s="677">
        <v>1.7953586497890295</v>
      </c>
      <c r="Q265" s="665">
        <v>322</v>
      </c>
    </row>
    <row r="266" spans="1:17" ht="14.4" customHeight="1" x14ac:dyDescent="0.3">
      <c r="A266" s="660" t="s">
        <v>6180</v>
      </c>
      <c r="B266" s="661" t="s">
        <v>6181</v>
      </c>
      <c r="C266" s="661" t="s">
        <v>5328</v>
      </c>
      <c r="D266" s="661" t="s">
        <v>6190</v>
      </c>
      <c r="E266" s="661" t="s">
        <v>6191</v>
      </c>
      <c r="F266" s="664">
        <v>10</v>
      </c>
      <c r="G266" s="664">
        <v>4350</v>
      </c>
      <c r="H266" s="664">
        <v>1</v>
      </c>
      <c r="I266" s="664">
        <v>435</v>
      </c>
      <c r="J266" s="664">
        <v>9</v>
      </c>
      <c r="K266" s="664">
        <v>3915</v>
      </c>
      <c r="L266" s="664">
        <v>0.9</v>
      </c>
      <c r="M266" s="664">
        <v>435</v>
      </c>
      <c r="N266" s="664">
        <v>12</v>
      </c>
      <c r="O266" s="664">
        <v>5268</v>
      </c>
      <c r="P266" s="677">
        <v>1.2110344827586208</v>
      </c>
      <c r="Q266" s="665">
        <v>439</v>
      </c>
    </row>
    <row r="267" spans="1:17" ht="14.4" customHeight="1" x14ac:dyDescent="0.3">
      <c r="A267" s="660" t="s">
        <v>6180</v>
      </c>
      <c r="B267" s="661" t="s">
        <v>6181</v>
      </c>
      <c r="C267" s="661" t="s">
        <v>5328</v>
      </c>
      <c r="D267" s="661" t="s">
        <v>6192</v>
      </c>
      <c r="E267" s="661" t="s">
        <v>6193</v>
      </c>
      <c r="F267" s="664">
        <v>73</v>
      </c>
      <c r="G267" s="664">
        <v>24674</v>
      </c>
      <c r="H267" s="664">
        <v>1</v>
      </c>
      <c r="I267" s="664">
        <v>338</v>
      </c>
      <c r="J267" s="664">
        <v>134</v>
      </c>
      <c r="K267" s="664">
        <v>45292</v>
      </c>
      <c r="L267" s="664">
        <v>1.8356164383561644</v>
      </c>
      <c r="M267" s="664">
        <v>338</v>
      </c>
      <c r="N267" s="664">
        <v>133</v>
      </c>
      <c r="O267" s="664">
        <v>45353</v>
      </c>
      <c r="P267" s="677">
        <v>1.8380886763394666</v>
      </c>
      <c r="Q267" s="665">
        <v>341</v>
      </c>
    </row>
    <row r="268" spans="1:17" ht="14.4" customHeight="1" x14ac:dyDescent="0.3">
      <c r="A268" s="660" t="s">
        <v>6180</v>
      </c>
      <c r="B268" s="661" t="s">
        <v>6181</v>
      </c>
      <c r="C268" s="661" t="s">
        <v>5328</v>
      </c>
      <c r="D268" s="661" t="s">
        <v>6194</v>
      </c>
      <c r="E268" s="661" t="s">
        <v>6195</v>
      </c>
      <c r="F268" s="664">
        <v>1</v>
      </c>
      <c r="G268" s="664">
        <v>365</v>
      </c>
      <c r="H268" s="664">
        <v>1</v>
      </c>
      <c r="I268" s="664">
        <v>365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6180</v>
      </c>
      <c r="B269" s="661" t="s">
        <v>6181</v>
      </c>
      <c r="C269" s="661" t="s">
        <v>5328</v>
      </c>
      <c r="D269" s="661" t="s">
        <v>5895</v>
      </c>
      <c r="E269" s="661" t="s">
        <v>5896</v>
      </c>
      <c r="F269" s="664">
        <v>1</v>
      </c>
      <c r="G269" s="664">
        <v>37</v>
      </c>
      <c r="H269" s="664">
        <v>1</v>
      </c>
      <c r="I269" s="664">
        <v>37</v>
      </c>
      <c r="J269" s="664"/>
      <c r="K269" s="664"/>
      <c r="L269" s="664"/>
      <c r="M269" s="664"/>
      <c r="N269" s="664">
        <v>1</v>
      </c>
      <c r="O269" s="664">
        <v>37</v>
      </c>
      <c r="P269" s="677">
        <v>1</v>
      </c>
      <c r="Q269" s="665">
        <v>37</v>
      </c>
    </row>
    <row r="270" spans="1:17" ht="14.4" customHeight="1" x14ac:dyDescent="0.3">
      <c r="A270" s="660" t="s">
        <v>6180</v>
      </c>
      <c r="B270" s="661" t="s">
        <v>6181</v>
      </c>
      <c r="C270" s="661" t="s">
        <v>5328</v>
      </c>
      <c r="D270" s="661" t="s">
        <v>5808</v>
      </c>
      <c r="E270" s="661" t="s">
        <v>5809</v>
      </c>
      <c r="F270" s="664">
        <v>1</v>
      </c>
      <c r="G270" s="664">
        <v>664</v>
      </c>
      <c r="H270" s="664">
        <v>1</v>
      </c>
      <c r="I270" s="664">
        <v>664</v>
      </c>
      <c r="J270" s="664">
        <v>3</v>
      </c>
      <c r="K270" s="664">
        <v>1992</v>
      </c>
      <c r="L270" s="664">
        <v>3</v>
      </c>
      <c r="M270" s="664">
        <v>664</v>
      </c>
      <c r="N270" s="664"/>
      <c r="O270" s="664"/>
      <c r="P270" s="677"/>
      <c r="Q270" s="665"/>
    </row>
    <row r="271" spans="1:17" ht="14.4" customHeight="1" x14ac:dyDescent="0.3">
      <c r="A271" s="660" t="s">
        <v>6180</v>
      </c>
      <c r="B271" s="661" t="s">
        <v>6181</v>
      </c>
      <c r="C271" s="661" t="s">
        <v>5328</v>
      </c>
      <c r="D271" s="661" t="s">
        <v>6196</v>
      </c>
      <c r="E271" s="661" t="s">
        <v>6197</v>
      </c>
      <c r="F271" s="664"/>
      <c r="G271" s="664"/>
      <c r="H271" s="664"/>
      <c r="I271" s="664"/>
      <c r="J271" s="664"/>
      <c r="K271" s="664"/>
      <c r="L271" s="664"/>
      <c r="M271" s="664"/>
      <c r="N271" s="664">
        <v>1</v>
      </c>
      <c r="O271" s="664">
        <v>138</v>
      </c>
      <c r="P271" s="677"/>
      <c r="Q271" s="665">
        <v>138</v>
      </c>
    </row>
    <row r="272" spans="1:17" ht="14.4" customHeight="1" x14ac:dyDescent="0.3">
      <c r="A272" s="660" t="s">
        <v>6180</v>
      </c>
      <c r="B272" s="661" t="s">
        <v>6181</v>
      </c>
      <c r="C272" s="661" t="s">
        <v>5328</v>
      </c>
      <c r="D272" s="661" t="s">
        <v>6198</v>
      </c>
      <c r="E272" s="661" t="s">
        <v>6199</v>
      </c>
      <c r="F272" s="664">
        <v>1</v>
      </c>
      <c r="G272" s="664">
        <v>281</v>
      </c>
      <c r="H272" s="664">
        <v>1</v>
      </c>
      <c r="I272" s="664">
        <v>281</v>
      </c>
      <c r="J272" s="664">
        <v>2</v>
      </c>
      <c r="K272" s="664">
        <v>562</v>
      </c>
      <c r="L272" s="664">
        <v>2</v>
      </c>
      <c r="M272" s="664">
        <v>281</v>
      </c>
      <c r="N272" s="664"/>
      <c r="O272" s="664"/>
      <c r="P272" s="677"/>
      <c r="Q272" s="665"/>
    </row>
    <row r="273" spans="1:17" ht="14.4" customHeight="1" x14ac:dyDescent="0.3">
      <c r="A273" s="660" t="s">
        <v>6180</v>
      </c>
      <c r="B273" s="661" t="s">
        <v>6181</v>
      </c>
      <c r="C273" s="661" t="s">
        <v>5328</v>
      </c>
      <c r="D273" s="661" t="s">
        <v>6200</v>
      </c>
      <c r="E273" s="661" t="s">
        <v>6201</v>
      </c>
      <c r="F273" s="664">
        <v>14</v>
      </c>
      <c r="G273" s="664">
        <v>6384</v>
      </c>
      <c r="H273" s="664">
        <v>1</v>
      </c>
      <c r="I273" s="664">
        <v>456</v>
      </c>
      <c r="J273" s="664">
        <v>14</v>
      </c>
      <c r="K273" s="664">
        <v>6384</v>
      </c>
      <c r="L273" s="664">
        <v>1</v>
      </c>
      <c r="M273" s="664">
        <v>456</v>
      </c>
      <c r="N273" s="664">
        <v>22</v>
      </c>
      <c r="O273" s="664">
        <v>10164</v>
      </c>
      <c r="P273" s="677">
        <v>1.5921052631578947</v>
      </c>
      <c r="Q273" s="665">
        <v>462</v>
      </c>
    </row>
    <row r="274" spans="1:17" ht="14.4" customHeight="1" x14ac:dyDescent="0.3">
      <c r="A274" s="660" t="s">
        <v>6180</v>
      </c>
      <c r="B274" s="661" t="s">
        <v>6181</v>
      </c>
      <c r="C274" s="661" t="s">
        <v>5328</v>
      </c>
      <c r="D274" s="661" t="s">
        <v>6202</v>
      </c>
      <c r="E274" s="661" t="s">
        <v>6203</v>
      </c>
      <c r="F274" s="664">
        <v>15</v>
      </c>
      <c r="G274" s="664">
        <v>5220</v>
      </c>
      <c r="H274" s="664">
        <v>1</v>
      </c>
      <c r="I274" s="664">
        <v>348</v>
      </c>
      <c r="J274" s="664">
        <v>17</v>
      </c>
      <c r="K274" s="664">
        <v>5916</v>
      </c>
      <c r="L274" s="664">
        <v>1.1333333333333333</v>
      </c>
      <c r="M274" s="664">
        <v>348</v>
      </c>
      <c r="N274" s="664">
        <v>22</v>
      </c>
      <c r="O274" s="664">
        <v>7832</v>
      </c>
      <c r="P274" s="677">
        <v>1.500383141762452</v>
      </c>
      <c r="Q274" s="665">
        <v>356</v>
      </c>
    </row>
    <row r="275" spans="1:17" ht="14.4" customHeight="1" x14ac:dyDescent="0.3">
      <c r="A275" s="660" t="s">
        <v>6180</v>
      </c>
      <c r="B275" s="661" t="s">
        <v>6181</v>
      </c>
      <c r="C275" s="661" t="s">
        <v>5328</v>
      </c>
      <c r="D275" s="661" t="s">
        <v>6204</v>
      </c>
      <c r="E275" s="661" t="s">
        <v>6205</v>
      </c>
      <c r="F275" s="664">
        <v>1</v>
      </c>
      <c r="G275" s="664">
        <v>2886</v>
      </c>
      <c r="H275" s="664">
        <v>1</v>
      </c>
      <c r="I275" s="664">
        <v>2886</v>
      </c>
      <c r="J275" s="664">
        <v>2</v>
      </c>
      <c r="K275" s="664">
        <v>5772</v>
      </c>
      <c r="L275" s="664">
        <v>2</v>
      </c>
      <c r="M275" s="664">
        <v>2886</v>
      </c>
      <c r="N275" s="664">
        <v>1</v>
      </c>
      <c r="O275" s="664">
        <v>2917</v>
      </c>
      <c r="P275" s="677">
        <v>1.0107415107415108</v>
      </c>
      <c r="Q275" s="665">
        <v>2917</v>
      </c>
    </row>
    <row r="276" spans="1:17" ht="14.4" customHeight="1" x14ac:dyDescent="0.3">
      <c r="A276" s="660" t="s">
        <v>6180</v>
      </c>
      <c r="B276" s="661" t="s">
        <v>6181</v>
      </c>
      <c r="C276" s="661" t="s">
        <v>5328</v>
      </c>
      <c r="D276" s="661" t="s">
        <v>6206</v>
      </c>
      <c r="E276" s="661" t="s">
        <v>6207</v>
      </c>
      <c r="F276" s="664">
        <v>2</v>
      </c>
      <c r="G276" s="664">
        <v>206</v>
      </c>
      <c r="H276" s="664">
        <v>1</v>
      </c>
      <c r="I276" s="664">
        <v>103</v>
      </c>
      <c r="J276" s="664"/>
      <c r="K276" s="664"/>
      <c r="L276" s="664"/>
      <c r="M276" s="664"/>
      <c r="N276" s="664">
        <v>1</v>
      </c>
      <c r="O276" s="664">
        <v>105</v>
      </c>
      <c r="P276" s="677">
        <v>0.50970873786407767</v>
      </c>
      <c r="Q276" s="665">
        <v>105</v>
      </c>
    </row>
    <row r="277" spans="1:17" ht="14.4" customHeight="1" x14ac:dyDescent="0.3">
      <c r="A277" s="660" t="s">
        <v>6180</v>
      </c>
      <c r="B277" s="661" t="s">
        <v>6181</v>
      </c>
      <c r="C277" s="661" t="s">
        <v>5328</v>
      </c>
      <c r="D277" s="661" t="s">
        <v>5810</v>
      </c>
      <c r="E277" s="661" t="s">
        <v>5811</v>
      </c>
      <c r="F277" s="664"/>
      <c r="G277" s="664"/>
      <c r="H277" s="664"/>
      <c r="I277" s="664"/>
      <c r="J277" s="664">
        <v>1</v>
      </c>
      <c r="K277" s="664">
        <v>457</v>
      </c>
      <c r="L277" s="664"/>
      <c r="M277" s="664">
        <v>457</v>
      </c>
      <c r="N277" s="664"/>
      <c r="O277" s="664"/>
      <c r="P277" s="677"/>
      <c r="Q277" s="665"/>
    </row>
    <row r="278" spans="1:17" ht="14.4" customHeight="1" x14ac:dyDescent="0.3">
      <c r="A278" s="660" t="s">
        <v>6180</v>
      </c>
      <c r="B278" s="661" t="s">
        <v>6181</v>
      </c>
      <c r="C278" s="661" t="s">
        <v>5328</v>
      </c>
      <c r="D278" s="661" t="s">
        <v>5390</v>
      </c>
      <c r="E278" s="661" t="s">
        <v>5391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1268</v>
      </c>
      <c r="P278" s="677"/>
      <c r="Q278" s="665">
        <v>1268</v>
      </c>
    </row>
    <row r="279" spans="1:17" ht="14.4" customHeight="1" x14ac:dyDescent="0.3">
      <c r="A279" s="660" t="s">
        <v>6180</v>
      </c>
      <c r="B279" s="661" t="s">
        <v>6181</v>
      </c>
      <c r="C279" s="661" t="s">
        <v>5328</v>
      </c>
      <c r="D279" s="661" t="s">
        <v>4235</v>
      </c>
      <c r="E279" s="661" t="s">
        <v>6208</v>
      </c>
      <c r="F279" s="664">
        <v>23</v>
      </c>
      <c r="G279" s="664">
        <v>9867</v>
      </c>
      <c r="H279" s="664">
        <v>1</v>
      </c>
      <c r="I279" s="664">
        <v>429</v>
      </c>
      <c r="J279" s="664">
        <v>21</v>
      </c>
      <c r="K279" s="664">
        <v>9009</v>
      </c>
      <c r="L279" s="664">
        <v>0.91304347826086951</v>
      </c>
      <c r="M279" s="664">
        <v>429</v>
      </c>
      <c r="N279" s="664">
        <v>31</v>
      </c>
      <c r="O279" s="664">
        <v>13547</v>
      </c>
      <c r="P279" s="677">
        <v>1.372960372960373</v>
      </c>
      <c r="Q279" s="665">
        <v>437</v>
      </c>
    </row>
    <row r="280" spans="1:17" ht="14.4" customHeight="1" x14ac:dyDescent="0.3">
      <c r="A280" s="660" t="s">
        <v>6180</v>
      </c>
      <c r="B280" s="661" t="s">
        <v>6181</v>
      </c>
      <c r="C280" s="661" t="s">
        <v>5328</v>
      </c>
      <c r="D280" s="661" t="s">
        <v>6209</v>
      </c>
      <c r="E280" s="661" t="s">
        <v>6210</v>
      </c>
      <c r="F280" s="664">
        <v>12</v>
      </c>
      <c r="G280" s="664">
        <v>636</v>
      </c>
      <c r="H280" s="664">
        <v>1</v>
      </c>
      <c r="I280" s="664">
        <v>53</v>
      </c>
      <c r="J280" s="664">
        <v>10</v>
      </c>
      <c r="K280" s="664">
        <v>530</v>
      </c>
      <c r="L280" s="664">
        <v>0.83333333333333337</v>
      </c>
      <c r="M280" s="664">
        <v>53</v>
      </c>
      <c r="N280" s="664">
        <v>12</v>
      </c>
      <c r="O280" s="664">
        <v>648</v>
      </c>
      <c r="P280" s="677">
        <v>1.0188679245283019</v>
      </c>
      <c r="Q280" s="665">
        <v>54</v>
      </c>
    </row>
    <row r="281" spans="1:17" ht="14.4" customHeight="1" x14ac:dyDescent="0.3">
      <c r="A281" s="660" t="s">
        <v>6180</v>
      </c>
      <c r="B281" s="661" t="s">
        <v>6181</v>
      </c>
      <c r="C281" s="661" t="s">
        <v>5328</v>
      </c>
      <c r="D281" s="661" t="s">
        <v>5392</v>
      </c>
      <c r="E281" s="661" t="s">
        <v>5393</v>
      </c>
      <c r="F281" s="664"/>
      <c r="G281" s="664"/>
      <c r="H281" s="664"/>
      <c r="I281" s="664"/>
      <c r="J281" s="664"/>
      <c r="K281" s="664"/>
      <c r="L281" s="664"/>
      <c r="M281" s="664"/>
      <c r="N281" s="664">
        <v>4</v>
      </c>
      <c r="O281" s="664">
        <v>37784</v>
      </c>
      <c r="P281" s="677"/>
      <c r="Q281" s="665">
        <v>9446</v>
      </c>
    </row>
    <row r="282" spans="1:17" ht="14.4" customHeight="1" x14ac:dyDescent="0.3">
      <c r="A282" s="660" t="s">
        <v>6180</v>
      </c>
      <c r="B282" s="661" t="s">
        <v>6181</v>
      </c>
      <c r="C282" s="661" t="s">
        <v>5328</v>
      </c>
      <c r="D282" s="661" t="s">
        <v>6211</v>
      </c>
      <c r="E282" s="661" t="s">
        <v>6212</v>
      </c>
      <c r="F282" s="664">
        <v>2</v>
      </c>
      <c r="G282" s="664">
        <v>330</v>
      </c>
      <c r="H282" s="664">
        <v>1</v>
      </c>
      <c r="I282" s="664">
        <v>165</v>
      </c>
      <c r="J282" s="664">
        <v>10</v>
      </c>
      <c r="K282" s="664">
        <v>1650</v>
      </c>
      <c r="L282" s="664">
        <v>5</v>
      </c>
      <c r="M282" s="664">
        <v>165</v>
      </c>
      <c r="N282" s="664">
        <v>1</v>
      </c>
      <c r="O282" s="664">
        <v>169</v>
      </c>
      <c r="P282" s="677">
        <v>0.51212121212121209</v>
      </c>
      <c r="Q282" s="665">
        <v>169</v>
      </c>
    </row>
    <row r="283" spans="1:17" ht="14.4" customHeight="1" x14ac:dyDescent="0.3">
      <c r="A283" s="660" t="s">
        <v>6180</v>
      </c>
      <c r="B283" s="661" t="s">
        <v>6181</v>
      </c>
      <c r="C283" s="661" t="s">
        <v>5328</v>
      </c>
      <c r="D283" s="661" t="s">
        <v>6213</v>
      </c>
      <c r="E283" s="661" t="s">
        <v>6214</v>
      </c>
      <c r="F283" s="664">
        <v>4</v>
      </c>
      <c r="G283" s="664">
        <v>316</v>
      </c>
      <c r="H283" s="664">
        <v>1</v>
      </c>
      <c r="I283" s="664">
        <v>79</v>
      </c>
      <c r="J283" s="664">
        <v>8</v>
      </c>
      <c r="K283" s="664">
        <v>632</v>
      </c>
      <c r="L283" s="664">
        <v>2</v>
      </c>
      <c r="M283" s="664">
        <v>79</v>
      </c>
      <c r="N283" s="664">
        <v>2</v>
      </c>
      <c r="O283" s="664">
        <v>162</v>
      </c>
      <c r="P283" s="677">
        <v>0.51265822784810122</v>
      </c>
      <c r="Q283" s="665">
        <v>81</v>
      </c>
    </row>
    <row r="284" spans="1:17" ht="14.4" customHeight="1" x14ac:dyDescent="0.3">
      <c r="A284" s="660" t="s">
        <v>6180</v>
      </c>
      <c r="B284" s="661" t="s">
        <v>6181</v>
      </c>
      <c r="C284" s="661" t="s">
        <v>5328</v>
      </c>
      <c r="D284" s="661" t="s">
        <v>6215</v>
      </c>
      <c r="E284" s="661" t="s">
        <v>6216</v>
      </c>
      <c r="F284" s="664">
        <v>10</v>
      </c>
      <c r="G284" s="664">
        <v>1600</v>
      </c>
      <c r="H284" s="664">
        <v>1</v>
      </c>
      <c r="I284" s="664">
        <v>160</v>
      </c>
      <c r="J284" s="664">
        <v>9</v>
      </c>
      <c r="K284" s="664">
        <v>1440</v>
      </c>
      <c r="L284" s="664">
        <v>0.9</v>
      </c>
      <c r="M284" s="664">
        <v>160</v>
      </c>
      <c r="N284" s="664">
        <v>12</v>
      </c>
      <c r="O284" s="664">
        <v>1956</v>
      </c>
      <c r="P284" s="677">
        <v>1.2224999999999999</v>
      </c>
      <c r="Q284" s="665">
        <v>163</v>
      </c>
    </row>
    <row r="285" spans="1:17" ht="14.4" customHeight="1" x14ac:dyDescent="0.3">
      <c r="A285" s="660" t="s">
        <v>6180</v>
      </c>
      <c r="B285" s="661" t="s">
        <v>6181</v>
      </c>
      <c r="C285" s="661" t="s">
        <v>5328</v>
      </c>
      <c r="D285" s="661" t="s">
        <v>6217</v>
      </c>
      <c r="E285" s="661" t="s">
        <v>6218</v>
      </c>
      <c r="F285" s="664"/>
      <c r="G285" s="664"/>
      <c r="H285" s="664"/>
      <c r="I285" s="664"/>
      <c r="J285" s="664">
        <v>1</v>
      </c>
      <c r="K285" s="664">
        <v>27</v>
      </c>
      <c r="L285" s="664"/>
      <c r="M285" s="664">
        <v>27</v>
      </c>
      <c r="N285" s="664">
        <v>1</v>
      </c>
      <c r="O285" s="664">
        <v>28</v>
      </c>
      <c r="P285" s="677"/>
      <c r="Q285" s="665">
        <v>28</v>
      </c>
    </row>
    <row r="286" spans="1:17" ht="14.4" customHeight="1" x14ac:dyDescent="0.3">
      <c r="A286" s="660" t="s">
        <v>6180</v>
      </c>
      <c r="B286" s="661" t="s">
        <v>6181</v>
      </c>
      <c r="C286" s="661" t="s">
        <v>5328</v>
      </c>
      <c r="D286" s="661" t="s">
        <v>5400</v>
      </c>
      <c r="E286" s="661" t="s">
        <v>5401</v>
      </c>
      <c r="F286" s="664"/>
      <c r="G286" s="664"/>
      <c r="H286" s="664"/>
      <c r="I286" s="664"/>
      <c r="J286" s="664"/>
      <c r="K286" s="664"/>
      <c r="L286" s="664"/>
      <c r="M286" s="664"/>
      <c r="N286" s="664">
        <v>16</v>
      </c>
      <c r="O286" s="664">
        <v>16128</v>
      </c>
      <c r="P286" s="677"/>
      <c r="Q286" s="665">
        <v>1008</v>
      </c>
    </row>
    <row r="287" spans="1:17" ht="14.4" customHeight="1" x14ac:dyDescent="0.3">
      <c r="A287" s="660" t="s">
        <v>6180</v>
      </c>
      <c r="B287" s="661" t="s">
        <v>6181</v>
      </c>
      <c r="C287" s="661" t="s">
        <v>5328</v>
      </c>
      <c r="D287" s="661" t="s">
        <v>5402</v>
      </c>
      <c r="E287" s="661" t="s">
        <v>5403</v>
      </c>
      <c r="F287" s="664"/>
      <c r="G287" s="664"/>
      <c r="H287" s="664"/>
      <c r="I287" s="664"/>
      <c r="J287" s="664"/>
      <c r="K287" s="664"/>
      <c r="L287" s="664"/>
      <c r="M287" s="664"/>
      <c r="N287" s="664">
        <v>4</v>
      </c>
      <c r="O287" s="664">
        <v>9056</v>
      </c>
      <c r="P287" s="677"/>
      <c r="Q287" s="665">
        <v>2264</v>
      </c>
    </row>
    <row r="288" spans="1:17" ht="14.4" customHeight="1" x14ac:dyDescent="0.3">
      <c r="A288" s="660" t="s">
        <v>6180</v>
      </c>
      <c r="B288" s="661" t="s">
        <v>6181</v>
      </c>
      <c r="C288" s="661" t="s">
        <v>5328</v>
      </c>
      <c r="D288" s="661" t="s">
        <v>6219</v>
      </c>
      <c r="E288" s="661" t="s">
        <v>6220</v>
      </c>
      <c r="F288" s="664">
        <v>2</v>
      </c>
      <c r="G288" s="664">
        <v>486</v>
      </c>
      <c r="H288" s="664">
        <v>1</v>
      </c>
      <c r="I288" s="664">
        <v>243</v>
      </c>
      <c r="J288" s="664">
        <v>3</v>
      </c>
      <c r="K288" s="664">
        <v>729</v>
      </c>
      <c r="L288" s="664">
        <v>1.5</v>
      </c>
      <c r="M288" s="664">
        <v>243</v>
      </c>
      <c r="N288" s="664"/>
      <c r="O288" s="664"/>
      <c r="P288" s="677"/>
      <c r="Q288" s="665"/>
    </row>
    <row r="289" spans="1:17" ht="14.4" customHeight="1" x14ac:dyDescent="0.3">
      <c r="A289" s="660" t="s">
        <v>6180</v>
      </c>
      <c r="B289" s="661" t="s">
        <v>6181</v>
      </c>
      <c r="C289" s="661" t="s">
        <v>5328</v>
      </c>
      <c r="D289" s="661" t="s">
        <v>6221</v>
      </c>
      <c r="E289" s="661" t="s">
        <v>6222</v>
      </c>
      <c r="F289" s="664">
        <v>5</v>
      </c>
      <c r="G289" s="664">
        <v>9965</v>
      </c>
      <c r="H289" s="664">
        <v>1</v>
      </c>
      <c r="I289" s="664">
        <v>1993</v>
      </c>
      <c r="J289" s="664">
        <v>2</v>
      </c>
      <c r="K289" s="664">
        <v>3986</v>
      </c>
      <c r="L289" s="664">
        <v>0.4</v>
      </c>
      <c r="M289" s="664">
        <v>1993</v>
      </c>
      <c r="N289" s="664">
        <v>8</v>
      </c>
      <c r="O289" s="664">
        <v>16096</v>
      </c>
      <c r="P289" s="677">
        <v>1.6152533868539889</v>
      </c>
      <c r="Q289" s="665">
        <v>2012</v>
      </c>
    </row>
    <row r="290" spans="1:17" ht="14.4" customHeight="1" x14ac:dyDescent="0.3">
      <c r="A290" s="660" t="s">
        <v>6223</v>
      </c>
      <c r="B290" s="661" t="s">
        <v>6224</v>
      </c>
      <c r="C290" s="661" t="s">
        <v>5328</v>
      </c>
      <c r="D290" s="661" t="s">
        <v>6225</v>
      </c>
      <c r="E290" s="661" t="s">
        <v>6226</v>
      </c>
      <c r="F290" s="664">
        <v>156</v>
      </c>
      <c r="G290" s="664">
        <v>24804</v>
      </c>
      <c r="H290" s="664">
        <v>1</v>
      </c>
      <c r="I290" s="664">
        <v>159</v>
      </c>
      <c r="J290" s="664">
        <v>170</v>
      </c>
      <c r="K290" s="664">
        <v>27030</v>
      </c>
      <c r="L290" s="664">
        <v>1.0897435897435896</v>
      </c>
      <c r="M290" s="664">
        <v>159</v>
      </c>
      <c r="N290" s="664">
        <v>278</v>
      </c>
      <c r="O290" s="664">
        <v>44758</v>
      </c>
      <c r="P290" s="677">
        <v>1.8044670214481535</v>
      </c>
      <c r="Q290" s="665">
        <v>161</v>
      </c>
    </row>
    <row r="291" spans="1:17" ht="14.4" customHeight="1" x14ac:dyDescent="0.3">
      <c r="A291" s="660" t="s">
        <v>6223</v>
      </c>
      <c r="B291" s="661" t="s">
        <v>6224</v>
      </c>
      <c r="C291" s="661" t="s">
        <v>5328</v>
      </c>
      <c r="D291" s="661" t="s">
        <v>6227</v>
      </c>
      <c r="E291" s="661" t="s">
        <v>6228</v>
      </c>
      <c r="F291" s="664">
        <v>9</v>
      </c>
      <c r="G291" s="664">
        <v>10485</v>
      </c>
      <c r="H291" s="664">
        <v>1</v>
      </c>
      <c r="I291" s="664">
        <v>1165</v>
      </c>
      <c r="J291" s="664">
        <v>20</v>
      </c>
      <c r="K291" s="664">
        <v>23300</v>
      </c>
      <c r="L291" s="664">
        <v>2.2222222222222223</v>
      </c>
      <c r="M291" s="664">
        <v>1165</v>
      </c>
      <c r="N291" s="664">
        <v>5</v>
      </c>
      <c r="O291" s="664">
        <v>5845</v>
      </c>
      <c r="P291" s="677">
        <v>0.55746304244158318</v>
      </c>
      <c r="Q291" s="665">
        <v>1169</v>
      </c>
    </row>
    <row r="292" spans="1:17" ht="14.4" customHeight="1" x14ac:dyDescent="0.3">
      <c r="A292" s="660" t="s">
        <v>6223</v>
      </c>
      <c r="B292" s="661" t="s">
        <v>6224</v>
      </c>
      <c r="C292" s="661" t="s">
        <v>5328</v>
      </c>
      <c r="D292" s="661" t="s">
        <v>6229</v>
      </c>
      <c r="E292" s="661" t="s">
        <v>6230</v>
      </c>
      <c r="F292" s="664">
        <v>797</v>
      </c>
      <c r="G292" s="664">
        <v>31083</v>
      </c>
      <c r="H292" s="664">
        <v>1</v>
      </c>
      <c r="I292" s="664">
        <v>39</v>
      </c>
      <c r="J292" s="664">
        <v>857</v>
      </c>
      <c r="K292" s="664">
        <v>33423</v>
      </c>
      <c r="L292" s="664">
        <v>1.0752823086574654</v>
      </c>
      <c r="M292" s="664">
        <v>39</v>
      </c>
      <c r="N292" s="664">
        <v>970</v>
      </c>
      <c r="O292" s="664">
        <v>38800</v>
      </c>
      <c r="P292" s="677">
        <v>1.2482707589357527</v>
      </c>
      <c r="Q292" s="665">
        <v>40</v>
      </c>
    </row>
    <row r="293" spans="1:17" ht="14.4" customHeight="1" x14ac:dyDescent="0.3">
      <c r="A293" s="660" t="s">
        <v>6223</v>
      </c>
      <c r="B293" s="661" t="s">
        <v>6224</v>
      </c>
      <c r="C293" s="661" t="s">
        <v>5328</v>
      </c>
      <c r="D293" s="661" t="s">
        <v>6154</v>
      </c>
      <c r="E293" s="661" t="s">
        <v>6155</v>
      </c>
      <c r="F293" s="664">
        <v>57</v>
      </c>
      <c r="G293" s="664">
        <v>21774</v>
      </c>
      <c r="H293" s="664">
        <v>1</v>
      </c>
      <c r="I293" s="664">
        <v>382</v>
      </c>
      <c r="J293" s="664">
        <v>64</v>
      </c>
      <c r="K293" s="664">
        <v>24448</v>
      </c>
      <c r="L293" s="664">
        <v>1.1228070175438596</v>
      </c>
      <c r="M293" s="664">
        <v>382</v>
      </c>
      <c r="N293" s="664">
        <v>47</v>
      </c>
      <c r="O293" s="664">
        <v>18001</v>
      </c>
      <c r="P293" s="677">
        <v>0.82671994121429226</v>
      </c>
      <c r="Q293" s="665">
        <v>383</v>
      </c>
    </row>
    <row r="294" spans="1:17" ht="14.4" customHeight="1" x14ac:dyDescent="0.3">
      <c r="A294" s="660" t="s">
        <v>6223</v>
      </c>
      <c r="B294" s="661" t="s">
        <v>6224</v>
      </c>
      <c r="C294" s="661" t="s">
        <v>5328</v>
      </c>
      <c r="D294" s="661" t="s">
        <v>6231</v>
      </c>
      <c r="E294" s="661" t="s">
        <v>6232</v>
      </c>
      <c r="F294" s="664">
        <v>5</v>
      </c>
      <c r="G294" s="664">
        <v>185</v>
      </c>
      <c r="H294" s="664">
        <v>1</v>
      </c>
      <c r="I294" s="664">
        <v>37</v>
      </c>
      <c r="J294" s="664">
        <v>1</v>
      </c>
      <c r="K294" s="664">
        <v>37</v>
      </c>
      <c r="L294" s="664">
        <v>0.2</v>
      </c>
      <c r="M294" s="664">
        <v>37</v>
      </c>
      <c r="N294" s="664"/>
      <c r="O294" s="664"/>
      <c r="P294" s="677"/>
      <c r="Q294" s="665"/>
    </row>
    <row r="295" spans="1:17" ht="14.4" customHeight="1" x14ac:dyDescent="0.3">
      <c r="A295" s="660" t="s">
        <v>6223</v>
      </c>
      <c r="B295" s="661" t="s">
        <v>6224</v>
      </c>
      <c r="C295" s="661" t="s">
        <v>5328</v>
      </c>
      <c r="D295" s="661" t="s">
        <v>6233</v>
      </c>
      <c r="E295" s="661" t="s">
        <v>6234</v>
      </c>
      <c r="F295" s="664">
        <v>85</v>
      </c>
      <c r="G295" s="664">
        <v>37740</v>
      </c>
      <c r="H295" s="664">
        <v>1</v>
      </c>
      <c r="I295" s="664">
        <v>444</v>
      </c>
      <c r="J295" s="664">
        <v>106</v>
      </c>
      <c r="K295" s="664">
        <v>47064</v>
      </c>
      <c r="L295" s="664">
        <v>1.2470588235294118</v>
      </c>
      <c r="M295" s="664">
        <v>444</v>
      </c>
      <c r="N295" s="664">
        <v>84</v>
      </c>
      <c r="O295" s="664">
        <v>37380</v>
      </c>
      <c r="P295" s="677">
        <v>0.99046104928457868</v>
      </c>
      <c r="Q295" s="665">
        <v>445</v>
      </c>
    </row>
    <row r="296" spans="1:17" ht="14.4" customHeight="1" x14ac:dyDescent="0.3">
      <c r="A296" s="660" t="s">
        <v>6223</v>
      </c>
      <c r="B296" s="661" t="s">
        <v>6224</v>
      </c>
      <c r="C296" s="661" t="s">
        <v>5328</v>
      </c>
      <c r="D296" s="661" t="s">
        <v>6235</v>
      </c>
      <c r="E296" s="661" t="s">
        <v>6236</v>
      </c>
      <c r="F296" s="664">
        <v>14</v>
      </c>
      <c r="G296" s="664">
        <v>574</v>
      </c>
      <c r="H296" s="664">
        <v>1</v>
      </c>
      <c r="I296" s="664">
        <v>41</v>
      </c>
      <c r="J296" s="664">
        <v>18</v>
      </c>
      <c r="K296" s="664">
        <v>738</v>
      </c>
      <c r="L296" s="664">
        <v>1.2857142857142858</v>
      </c>
      <c r="M296" s="664">
        <v>41</v>
      </c>
      <c r="N296" s="664">
        <v>18</v>
      </c>
      <c r="O296" s="664">
        <v>738</v>
      </c>
      <c r="P296" s="677">
        <v>1.2857142857142858</v>
      </c>
      <c r="Q296" s="665">
        <v>41</v>
      </c>
    </row>
    <row r="297" spans="1:17" ht="14.4" customHeight="1" x14ac:dyDescent="0.3">
      <c r="A297" s="660" t="s">
        <v>6223</v>
      </c>
      <c r="B297" s="661" t="s">
        <v>6224</v>
      </c>
      <c r="C297" s="661" t="s">
        <v>5328</v>
      </c>
      <c r="D297" s="661" t="s">
        <v>6237</v>
      </c>
      <c r="E297" s="661" t="s">
        <v>6238</v>
      </c>
      <c r="F297" s="664">
        <v>47</v>
      </c>
      <c r="G297" s="664">
        <v>23030</v>
      </c>
      <c r="H297" s="664">
        <v>1</v>
      </c>
      <c r="I297" s="664">
        <v>490</v>
      </c>
      <c r="J297" s="664">
        <v>41</v>
      </c>
      <c r="K297" s="664">
        <v>20090</v>
      </c>
      <c r="L297" s="664">
        <v>0.87234042553191493</v>
      </c>
      <c r="M297" s="664">
        <v>490</v>
      </c>
      <c r="N297" s="664">
        <v>79</v>
      </c>
      <c r="O297" s="664">
        <v>38789</v>
      </c>
      <c r="P297" s="677">
        <v>1.6842813721233174</v>
      </c>
      <c r="Q297" s="665">
        <v>491</v>
      </c>
    </row>
    <row r="298" spans="1:17" ht="14.4" customHeight="1" x14ac:dyDescent="0.3">
      <c r="A298" s="660" t="s">
        <v>6223</v>
      </c>
      <c r="B298" s="661" t="s">
        <v>6224</v>
      </c>
      <c r="C298" s="661" t="s">
        <v>5328</v>
      </c>
      <c r="D298" s="661" t="s">
        <v>6239</v>
      </c>
      <c r="E298" s="661" t="s">
        <v>6240</v>
      </c>
      <c r="F298" s="664">
        <v>115</v>
      </c>
      <c r="G298" s="664">
        <v>3565</v>
      </c>
      <c r="H298" s="664">
        <v>1</v>
      </c>
      <c r="I298" s="664">
        <v>31</v>
      </c>
      <c r="J298" s="664">
        <v>107</v>
      </c>
      <c r="K298" s="664">
        <v>3317</v>
      </c>
      <c r="L298" s="664">
        <v>0.93043478260869561</v>
      </c>
      <c r="M298" s="664">
        <v>31</v>
      </c>
      <c r="N298" s="664">
        <v>129</v>
      </c>
      <c r="O298" s="664">
        <v>3999</v>
      </c>
      <c r="P298" s="677">
        <v>1.1217391304347826</v>
      </c>
      <c r="Q298" s="665">
        <v>31</v>
      </c>
    </row>
    <row r="299" spans="1:17" ht="14.4" customHeight="1" x14ac:dyDescent="0.3">
      <c r="A299" s="660" t="s">
        <v>6223</v>
      </c>
      <c r="B299" s="661" t="s">
        <v>6224</v>
      </c>
      <c r="C299" s="661" t="s">
        <v>5328</v>
      </c>
      <c r="D299" s="661" t="s">
        <v>6241</v>
      </c>
      <c r="E299" s="661" t="s">
        <v>6242</v>
      </c>
      <c r="F299" s="664">
        <v>1</v>
      </c>
      <c r="G299" s="664">
        <v>205</v>
      </c>
      <c r="H299" s="664">
        <v>1</v>
      </c>
      <c r="I299" s="664">
        <v>205</v>
      </c>
      <c r="J299" s="664">
        <v>3</v>
      </c>
      <c r="K299" s="664">
        <v>615</v>
      </c>
      <c r="L299" s="664">
        <v>3</v>
      </c>
      <c r="M299" s="664">
        <v>205</v>
      </c>
      <c r="N299" s="664"/>
      <c r="O299" s="664"/>
      <c r="P299" s="677"/>
      <c r="Q299" s="665"/>
    </row>
    <row r="300" spans="1:17" ht="14.4" customHeight="1" x14ac:dyDescent="0.3">
      <c r="A300" s="660" t="s">
        <v>6223</v>
      </c>
      <c r="B300" s="661" t="s">
        <v>6224</v>
      </c>
      <c r="C300" s="661" t="s">
        <v>5328</v>
      </c>
      <c r="D300" s="661" t="s">
        <v>6243</v>
      </c>
      <c r="E300" s="661" t="s">
        <v>6244</v>
      </c>
      <c r="F300" s="664"/>
      <c r="G300" s="664"/>
      <c r="H300" s="664"/>
      <c r="I300" s="664"/>
      <c r="J300" s="664">
        <v>4</v>
      </c>
      <c r="K300" s="664">
        <v>1508</v>
      </c>
      <c r="L300" s="664"/>
      <c r="M300" s="664">
        <v>377</v>
      </c>
      <c r="N300" s="664"/>
      <c r="O300" s="664"/>
      <c r="P300" s="677"/>
      <c r="Q300" s="665"/>
    </row>
    <row r="301" spans="1:17" ht="14.4" customHeight="1" x14ac:dyDescent="0.3">
      <c r="A301" s="660" t="s">
        <v>6223</v>
      </c>
      <c r="B301" s="661" t="s">
        <v>6224</v>
      </c>
      <c r="C301" s="661" t="s">
        <v>5328</v>
      </c>
      <c r="D301" s="661" t="s">
        <v>6245</v>
      </c>
      <c r="E301" s="661" t="s">
        <v>6246</v>
      </c>
      <c r="F301" s="664"/>
      <c r="G301" s="664"/>
      <c r="H301" s="664"/>
      <c r="I301" s="664"/>
      <c r="J301" s="664">
        <v>1</v>
      </c>
      <c r="K301" s="664">
        <v>231</v>
      </c>
      <c r="L301" s="664"/>
      <c r="M301" s="664">
        <v>231</v>
      </c>
      <c r="N301" s="664"/>
      <c r="O301" s="664"/>
      <c r="P301" s="677"/>
      <c r="Q301" s="665"/>
    </row>
    <row r="302" spans="1:17" ht="14.4" customHeight="1" x14ac:dyDescent="0.3">
      <c r="A302" s="660" t="s">
        <v>6223</v>
      </c>
      <c r="B302" s="661" t="s">
        <v>6224</v>
      </c>
      <c r="C302" s="661" t="s">
        <v>5328</v>
      </c>
      <c r="D302" s="661" t="s">
        <v>6247</v>
      </c>
      <c r="E302" s="661" t="s">
        <v>6248</v>
      </c>
      <c r="F302" s="664">
        <v>200</v>
      </c>
      <c r="G302" s="664">
        <v>22600</v>
      </c>
      <c r="H302" s="664">
        <v>1</v>
      </c>
      <c r="I302" s="664">
        <v>113</v>
      </c>
      <c r="J302" s="664">
        <v>247</v>
      </c>
      <c r="K302" s="664">
        <v>27911</v>
      </c>
      <c r="L302" s="664">
        <v>1.2350000000000001</v>
      </c>
      <c r="M302" s="664">
        <v>113</v>
      </c>
      <c r="N302" s="664">
        <v>372</v>
      </c>
      <c r="O302" s="664">
        <v>43152</v>
      </c>
      <c r="P302" s="677">
        <v>1.9093805309734513</v>
      </c>
      <c r="Q302" s="665">
        <v>116</v>
      </c>
    </row>
    <row r="303" spans="1:17" ht="14.4" customHeight="1" x14ac:dyDescent="0.3">
      <c r="A303" s="660" t="s">
        <v>6223</v>
      </c>
      <c r="B303" s="661" t="s">
        <v>6224</v>
      </c>
      <c r="C303" s="661" t="s">
        <v>5328</v>
      </c>
      <c r="D303" s="661" t="s">
        <v>6249</v>
      </c>
      <c r="E303" s="661" t="s">
        <v>6250</v>
      </c>
      <c r="F303" s="664">
        <v>19</v>
      </c>
      <c r="G303" s="664">
        <v>1596</v>
      </c>
      <c r="H303" s="664">
        <v>1</v>
      </c>
      <c r="I303" s="664">
        <v>84</v>
      </c>
      <c r="J303" s="664">
        <v>40</v>
      </c>
      <c r="K303" s="664">
        <v>3360</v>
      </c>
      <c r="L303" s="664">
        <v>2.1052631578947367</v>
      </c>
      <c r="M303" s="664">
        <v>84</v>
      </c>
      <c r="N303" s="664">
        <v>28</v>
      </c>
      <c r="O303" s="664">
        <v>2380</v>
      </c>
      <c r="P303" s="677">
        <v>1.4912280701754386</v>
      </c>
      <c r="Q303" s="665">
        <v>85</v>
      </c>
    </row>
    <row r="304" spans="1:17" ht="14.4" customHeight="1" x14ac:dyDescent="0.3">
      <c r="A304" s="660" t="s">
        <v>6223</v>
      </c>
      <c r="B304" s="661" t="s">
        <v>6224</v>
      </c>
      <c r="C304" s="661" t="s">
        <v>5328</v>
      </c>
      <c r="D304" s="661" t="s">
        <v>6251</v>
      </c>
      <c r="E304" s="661" t="s">
        <v>6252</v>
      </c>
      <c r="F304" s="664"/>
      <c r="G304" s="664"/>
      <c r="H304" s="664"/>
      <c r="I304" s="664"/>
      <c r="J304" s="664">
        <v>2</v>
      </c>
      <c r="K304" s="664">
        <v>192</v>
      </c>
      <c r="L304" s="664"/>
      <c r="M304" s="664">
        <v>96</v>
      </c>
      <c r="N304" s="664">
        <v>1</v>
      </c>
      <c r="O304" s="664">
        <v>98</v>
      </c>
      <c r="P304" s="677"/>
      <c r="Q304" s="665">
        <v>98</v>
      </c>
    </row>
    <row r="305" spans="1:17" ht="14.4" customHeight="1" x14ac:dyDescent="0.3">
      <c r="A305" s="660" t="s">
        <v>6223</v>
      </c>
      <c r="B305" s="661" t="s">
        <v>6224</v>
      </c>
      <c r="C305" s="661" t="s">
        <v>5328</v>
      </c>
      <c r="D305" s="661" t="s">
        <v>6253</v>
      </c>
      <c r="E305" s="661" t="s">
        <v>6254</v>
      </c>
      <c r="F305" s="664">
        <v>8</v>
      </c>
      <c r="G305" s="664">
        <v>168</v>
      </c>
      <c r="H305" s="664">
        <v>1</v>
      </c>
      <c r="I305" s="664">
        <v>21</v>
      </c>
      <c r="J305" s="664">
        <v>21</v>
      </c>
      <c r="K305" s="664">
        <v>441</v>
      </c>
      <c r="L305" s="664">
        <v>2.625</v>
      </c>
      <c r="M305" s="664">
        <v>21</v>
      </c>
      <c r="N305" s="664">
        <v>84</v>
      </c>
      <c r="O305" s="664">
        <v>1764</v>
      </c>
      <c r="P305" s="677">
        <v>10.5</v>
      </c>
      <c r="Q305" s="665">
        <v>21</v>
      </c>
    </row>
    <row r="306" spans="1:17" ht="14.4" customHeight="1" x14ac:dyDescent="0.3">
      <c r="A306" s="660" t="s">
        <v>6223</v>
      </c>
      <c r="B306" s="661" t="s">
        <v>6224</v>
      </c>
      <c r="C306" s="661" t="s">
        <v>5328</v>
      </c>
      <c r="D306" s="661" t="s">
        <v>6163</v>
      </c>
      <c r="E306" s="661" t="s">
        <v>6164</v>
      </c>
      <c r="F306" s="664">
        <v>239</v>
      </c>
      <c r="G306" s="664">
        <v>116154</v>
      </c>
      <c r="H306" s="664">
        <v>1</v>
      </c>
      <c r="I306" s="664">
        <v>486</v>
      </c>
      <c r="J306" s="664">
        <v>321</v>
      </c>
      <c r="K306" s="664">
        <v>156006</v>
      </c>
      <c r="L306" s="664">
        <v>1.3430962343096233</v>
      </c>
      <c r="M306" s="664">
        <v>486</v>
      </c>
      <c r="N306" s="664">
        <v>275</v>
      </c>
      <c r="O306" s="664">
        <v>133925</v>
      </c>
      <c r="P306" s="677">
        <v>1.1529951615958125</v>
      </c>
      <c r="Q306" s="665">
        <v>487</v>
      </c>
    </row>
    <row r="307" spans="1:17" ht="14.4" customHeight="1" x14ac:dyDescent="0.3">
      <c r="A307" s="660" t="s">
        <v>6223</v>
      </c>
      <c r="B307" s="661" t="s">
        <v>6224</v>
      </c>
      <c r="C307" s="661" t="s">
        <v>5328</v>
      </c>
      <c r="D307" s="661" t="s">
        <v>6255</v>
      </c>
      <c r="E307" s="661" t="s">
        <v>6256</v>
      </c>
      <c r="F307" s="664">
        <v>47</v>
      </c>
      <c r="G307" s="664">
        <v>1880</v>
      </c>
      <c r="H307" s="664">
        <v>1</v>
      </c>
      <c r="I307" s="664">
        <v>40</v>
      </c>
      <c r="J307" s="664">
        <v>93</v>
      </c>
      <c r="K307" s="664">
        <v>3720</v>
      </c>
      <c r="L307" s="664">
        <v>1.9787234042553192</v>
      </c>
      <c r="M307" s="664">
        <v>40</v>
      </c>
      <c r="N307" s="664">
        <v>67</v>
      </c>
      <c r="O307" s="664">
        <v>2747</v>
      </c>
      <c r="P307" s="677">
        <v>1.4611702127659574</v>
      </c>
      <c r="Q307" s="665">
        <v>41</v>
      </c>
    </row>
    <row r="308" spans="1:17" ht="14.4" customHeight="1" x14ac:dyDescent="0.3">
      <c r="A308" s="660" t="s">
        <v>6223</v>
      </c>
      <c r="B308" s="661" t="s">
        <v>6224</v>
      </c>
      <c r="C308" s="661" t="s">
        <v>5328</v>
      </c>
      <c r="D308" s="661" t="s">
        <v>6257</v>
      </c>
      <c r="E308" s="661" t="s">
        <v>6258</v>
      </c>
      <c r="F308" s="664">
        <v>2</v>
      </c>
      <c r="G308" s="664">
        <v>1522</v>
      </c>
      <c r="H308" s="664">
        <v>1</v>
      </c>
      <c r="I308" s="664">
        <v>761</v>
      </c>
      <c r="J308" s="664">
        <v>7</v>
      </c>
      <c r="K308" s="664">
        <v>5327</v>
      </c>
      <c r="L308" s="664">
        <v>3.5</v>
      </c>
      <c r="M308" s="664">
        <v>761</v>
      </c>
      <c r="N308" s="664"/>
      <c r="O308" s="664"/>
      <c r="P308" s="677"/>
      <c r="Q308" s="665"/>
    </row>
    <row r="309" spans="1:17" ht="14.4" customHeight="1" x14ac:dyDescent="0.3">
      <c r="A309" s="660" t="s">
        <v>6223</v>
      </c>
      <c r="B309" s="661" t="s">
        <v>6224</v>
      </c>
      <c r="C309" s="661" t="s">
        <v>5328</v>
      </c>
      <c r="D309" s="661" t="s">
        <v>6259</v>
      </c>
      <c r="E309" s="661" t="s">
        <v>6260</v>
      </c>
      <c r="F309" s="664">
        <v>1</v>
      </c>
      <c r="G309" s="664">
        <v>2029</v>
      </c>
      <c r="H309" s="664">
        <v>1</v>
      </c>
      <c r="I309" s="664">
        <v>2029</v>
      </c>
      <c r="J309" s="664">
        <v>3</v>
      </c>
      <c r="K309" s="664">
        <v>6087</v>
      </c>
      <c r="L309" s="664">
        <v>3</v>
      </c>
      <c r="M309" s="664">
        <v>2029</v>
      </c>
      <c r="N309" s="664">
        <v>1</v>
      </c>
      <c r="O309" s="664">
        <v>2072</v>
      </c>
      <c r="P309" s="677">
        <v>1.0211927057663874</v>
      </c>
      <c r="Q309" s="665">
        <v>2072</v>
      </c>
    </row>
    <row r="310" spans="1:17" ht="14.4" customHeight="1" x14ac:dyDescent="0.3">
      <c r="A310" s="660" t="s">
        <v>6223</v>
      </c>
      <c r="B310" s="661" t="s">
        <v>6224</v>
      </c>
      <c r="C310" s="661" t="s">
        <v>5328</v>
      </c>
      <c r="D310" s="661" t="s">
        <v>6261</v>
      </c>
      <c r="E310" s="661" t="s">
        <v>6262</v>
      </c>
      <c r="F310" s="664">
        <v>22</v>
      </c>
      <c r="G310" s="664">
        <v>13288</v>
      </c>
      <c r="H310" s="664">
        <v>1</v>
      </c>
      <c r="I310" s="664">
        <v>604</v>
      </c>
      <c r="J310" s="664">
        <v>43</v>
      </c>
      <c r="K310" s="664">
        <v>25972</v>
      </c>
      <c r="L310" s="664">
        <v>1.9545454545454546</v>
      </c>
      <c r="M310" s="664">
        <v>604</v>
      </c>
      <c r="N310" s="664">
        <v>58</v>
      </c>
      <c r="O310" s="664">
        <v>35264</v>
      </c>
      <c r="P310" s="677">
        <v>2.653822998193859</v>
      </c>
      <c r="Q310" s="665">
        <v>608</v>
      </c>
    </row>
    <row r="311" spans="1:17" ht="14.4" customHeight="1" x14ac:dyDescent="0.3">
      <c r="A311" s="660" t="s">
        <v>6223</v>
      </c>
      <c r="B311" s="661" t="s">
        <v>6224</v>
      </c>
      <c r="C311" s="661" t="s">
        <v>5328</v>
      </c>
      <c r="D311" s="661" t="s">
        <v>6263</v>
      </c>
      <c r="E311" s="661" t="s">
        <v>6264</v>
      </c>
      <c r="F311" s="664"/>
      <c r="G311" s="664"/>
      <c r="H311" s="664"/>
      <c r="I311" s="664"/>
      <c r="J311" s="664">
        <v>1</v>
      </c>
      <c r="K311" s="664">
        <v>245</v>
      </c>
      <c r="L311" s="664"/>
      <c r="M311" s="664">
        <v>245</v>
      </c>
      <c r="N311" s="664"/>
      <c r="O311" s="664"/>
      <c r="P311" s="677"/>
      <c r="Q311" s="665"/>
    </row>
    <row r="312" spans="1:17" ht="14.4" customHeight="1" x14ac:dyDescent="0.3">
      <c r="A312" s="660" t="s">
        <v>6223</v>
      </c>
      <c r="B312" s="661" t="s">
        <v>6224</v>
      </c>
      <c r="C312" s="661" t="s">
        <v>5328</v>
      </c>
      <c r="D312" s="661" t="s">
        <v>6265</v>
      </c>
      <c r="E312" s="661" t="s">
        <v>6266</v>
      </c>
      <c r="F312" s="664">
        <v>4</v>
      </c>
      <c r="G312" s="664">
        <v>608</v>
      </c>
      <c r="H312" s="664">
        <v>1</v>
      </c>
      <c r="I312" s="664">
        <v>152</v>
      </c>
      <c r="J312" s="664">
        <v>32</v>
      </c>
      <c r="K312" s="664">
        <v>4864</v>
      </c>
      <c r="L312" s="664">
        <v>8</v>
      </c>
      <c r="M312" s="664">
        <v>152</v>
      </c>
      <c r="N312" s="664">
        <v>32</v>
      </c>
      <c r="O312" s="664">
        <v>4864</v>
      </c>
      <c r="P312" s="677">
        <v>8</v>
      </c>
      <c r="Q312" s="665">
        <v>152</v>
      </c>
    </row>
    <row r="313" spans="1:17" ht="14.4" customHeight="1" x14ac:dyDescent="0.3">
      <c r="A313" s="660" t="s">
        <v>6223</v>
      </c>
      <c r="B313" s="661" t="s">
        <v>6224</v>
      </c>
      <c r="C313" s="661" t="s">
        <v>5328</v>
      </c>
      <c r="D313" s="661" t="s">
        <v>6267</v>
      </c>
      <c r="E313" s="661" t="s">
        <v>6268</v>
      </c>
      <c r="F313" s="664">
        <v>2</v>
      </c>
      <c r="G313" s="664">
        <v>54</v>
      </c>
      <c r="H313" s="664">
        <v>1</v>
      </c>
      <c r="I313" s="664">
        <v>27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6223</v>
      </c>
      <c r="B314" s="661" t="s">
        <v>6224</v>
      </c>
      <c r="C314" s="661" t="s">
        <v>5328</v>
      </c>
      <c r="D314" s="661" t="s">
        <v>6269</v>
      </c>
      <c r="E314" s="661" t="s">
        <v>6270</v>
      </c>
      <c r="F314" s="664"/>
      <c r="G314" s="664"/>
      <c r="H314" s="664"/>
      <c r="I314" s="664"/>
      <c r="J314" s="664">
        <v>1</v>
      </c>
      <c r="K314" s="664">
        <v>327</v>
      </c>
      <c r="L314" s="664"/>
      <c r="M314" s="664">
        <v>327</v>
      </c>
      <c r="N314" s="664">
        <v>1</v>
      </c>
      <c r="O314" s="664">
        <v>328</v>
      </c>
      <c r="P314" s="677"/>
      <c r="Q314" s="665">
        <v>328</v>
      </c>
    </row>
    <row r="315" spans="1:17" ht="14.4" customHeight="1" x14ac:dyDescent="0.3">
      <c r="A315" s="660" t="s">
        <v>6271</v>
      </c>
      <c r="B315" s="661" t="s">
        <v>6065</v>
      </c>
      <c r="C315" s="661" t="s">
        <v>5328</v>
      </c>
      <c r="D315" s="661" t="s">
        <v>6272</v>
      </c>
      <c r="E315" s="661" t="s">
        <v>6273</v>
      </c>
      <c r="F315" s="664">
        <v>2</v>
      </c>
      <c r="G315" s="664">
        <v>2360</v>
      </c>
      <c r="H315" s="664">
        <v>1</v>
      </c>
      <c r="I315" s="664">
        <v>1180</v>
      </c>
      <c r="J315" s="664">
        <v>1</v>
      </c>
      <c r="K315" s="664">
        <v>1180</v>
      </c>
      <c r="L315" s="664">
        <v>0.5</v>
      </c>
      <c r="M315" s="664">
        <v>1180</v>
      </c>
      <c r="N315" s="664">
        <v>2</v>
      </c>
      <c r="O315" s="664">
        <v>2368</v>
      </c>
      <c r="P315" s="677">
        <v>1.0033898305084745</v>
      </c>
      <c r="Q315" s="665">
        <v>1184</v>
      </c>
    </row>
    <row r="316" spans="1:17" ht="14.4" customHeight="1" x14ac:dyDescent="0.3">
      <c r="A316" s="660" t="s">
        <v>6271</v>
      </c>
      <c r="B316" s="661" t="s">
        <v>6065</v>
      </c>
      <c r="C316" s="661" t="s">
        <v>5328</v>
      </c>
      <c r="D316" s="661" t="s">
        <v>6274</v>
      </c>
      <c r="E316" s="661" t="s">
        <v>6275</v>
      </c>
      <c r="F316" s="664">
        <v>5</v>
      </c>
      <c r="G316" s="664">
        <v>19320</v>
      </c>
      <c r="H316" s="664">
        <v>1</v>
      </c>
      <c r="I316" s="664">
        <v>3864</v>
      </c>
      <c r="J316" s="664">
        <v>33</v>
      </c>
      <c r="K316" s="664">
        <v>127512</v>
      </c>
      <c r="L316" s="664">
        <v>6.6</v>
      </c>
      <c r="M316" s="664">
        <v>3864</v>
      </c>
      <c r="N316" s="664">
        <v>6</v>
      </c>
      <c r="O316" s="664">
        <v>23286</v>
      </c>
      <c r="P316" s="677">
        <v>1.2052795031055901</v>
      </c>
      <c r="Q316" s="665">
        <v>3881</v>
      </c>
    </row>
    <row r="317" spans="1:17" ht="14.4" customHeight="1" x14ac:dyDescent="0.3">
      <c r="A317" s="660" t="s">
        <v>6271</v>
      </c>
      <c r="B317" s="661" t="s">
        <v>6065</v>
      </c>
      <c r="C317" s="661" t="s">
        <v>5328</v>
      </c>
      <c r="D317" s="661" t="s">
        <v>6276</v>
      </c>
      <c r="E317" s="661" t="s">
        <v>6277</v>
      </c>
      <c r="F317" s="664"/>
      <c r="G317" s="664"/>
      <c r="H317" s="664"/>
      <c r="I317" s="664"/>
      <c r="J317" s="664">
        <v>2</v>
      </c>
      <c r="K317" s="664">
        <v>620</v>
      </c>
      <c r="L317" s="664"/>
      <c r="M317" s="664">
        <v>310</v>
      </c>
      <c r="N317" s="664">
        <v>1</v>
      </c>
      <c r="O317" s="664">
        <v>318</v>
      </c>
      <c r="P317" s="677"/>
      <c r="Q317" s="665">
        <v>318</v>
      </c>
    </row>
    <row r="318" spans="1:17" ht="14.4" customHeight="1" x14ac:dyDescent="0.3">
      <c r="A318" s="660" t="s">
        <v>6271</v>
      </c>
      <c r="B318" s="661" t="s">
        <v>6065</v>
      </c>
      <c r="C318" s="661" t="s">
        <v>5328</v>
      </c>
      <c r="D318" s="661" t="s">
        <v>6278</v>
      </c>
      <c r="E318" s="661" t="s">
        <v>6279</v>
      </c>
      <c r="F318" s="664"/>
      <c r="G318" s="664"/>
      <c r="H318" s="664"/>
      <c r="I318" s="664"/>
      <c r="J318" s="664">
        <v>2</v>
      </c>
      <c r="K318" s="664">
        <v>1978</v>
      </c>
      <c r="L318" s="664"/>
      <c r="M318" s="664">
        <v>989</v>
      </c>
      <c r="N318" s="664"/>
      <c r="O318" s="664"/>
      <c r="P318" s="677"/>
      <c r="Q318" s="665"/>
    </row>
    <row r="319" spans="1:17" ht="14.4" customHeight="1" x14ac:dyDescent="0.3">
      <c r="A319" s="660" t="s">
        <v>6271</v>
      </c>
      <c r="B319" s="661" t="s">
        <v>6065</v>
      </c>
      <c r="C319" s="661" t="s">
        <v>5328</v>
      </c>
      <c r="D319" s="661" t="s">
        <v>6280</v>
      </c>
      <c r="E319" s="661" t="s">
        <v>6281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812</v>
      </c>
      <c r="P319" s="677"/>
      <c r="Q319" s="665">
        <v>812</v>
      </c>
    </row>
    <row r="320" spans="1:17" ht="14.4" customHeight="1" x14ac:dyDescent="0.3">
      <c r="A320" s="660" t="s">
        <v>6271</v>
      </c>
      <c r="B320" s="661" t="s">
        <v>6065</v>
      </c>
      <c r="C320" s="661" t="s">
        <v>5328</v>
      </c>
      <c r="D320" s="661" t="s">
        <v>6282</v>
      </c>
      <c r="E320" s="661" t="s">
        <v>6283</v>
      </c>
      <c r="F320" s="664"/>
      <c r="G320" s="664"/>
      <c r="H320" s="664"/>
      <c r="I320" s="664"/>
      <c r="J320" s="664"/>
      <c r="K320" s="664"/>
      <c r="L320" s="664"/>
      <c r="M320" s="664"/>
      <c r="N320" s="664">
        <v>1</v>
      </c>
      <c r="O320" s="664">
        <v>812</v>
      </c>
      <c r="P320" s="677"/>
      <c r="Q320" s="665">
        <v>812</v>
      </c>
    </row>
    <row r="321" spans="1:17" ht="14.4" customHeight="1" x14ac:dyDescent="0.3">
      <c r="A321" s="660" t="s">
        <v>6271</v>
      </c>
      <c r="B321" s="661" t="s">
        <v>6065</v>
      </c>
      <c r="C321" s="661" t="s">
        <v>5328</v>
      </c>
      <c r="D321" s="661" t="s">
        <v>5897</v>
      </c>
      <c r="E321" s="661" t="s">
        <v>5898</v>
      </c>
      <c r="F321" s="664"/>
      <c r="G321" s="664"/>
      <c r="H321" s="664"/>
      <c r="I321" s="664"/>
      <c r="J321" s="664"/>
      <c r="K321" s="664"/>
      <c r="L321" s="664"/>
      <c r="M321" s="664"/>
      <c r="N321" s="664">
        <v>4</v>
      </c>
      <c r="O321" s="664">
        <v>668</v>
      </c>
      <c r="P321" s="677"/>
      <c r="Q321" s="665">
        <v>167</v>
      </c>
    </row>
    <row r="322" spans="1:17" ht="14.4" customHeight="1" x14ac:dyDescent="0.3">
      <c r="A322" s="660" t="s">
        <v>6271</v>
      </c>
      <c r="B322" s="661" t="s">
        <v>6065</v>
      </c>
      <c r="C322" s="661" t="s">
        <v>5328</v>
      </c>
      <c r="D322" s="661" t="s">
        <v>6284</v>
      </c>
      <c r="E322" s="661" t="s">
        <v>6285</v>
      </c>
      <c r="F322" s="664">
        <v>1</v>
      </c>
      <c r="G322" s="664">
        <v>349</v>
      </c>
      <c r="H322" s="664">
        <v>1</v>
      </c>
      <c r="I322" s="664">
        <v>349</v>
      </c>
      <c r="J322" s="664">
        <v>1</v>
      </c>
      <c r="K322" s="664">
        <v>349</v>
      </c>
      <c r="L322" s="664">
        <v>1</v>
      </c>
      <c r="M322" s="664">
        <v>349</v>
      </c>
      <c r="N322" s="664"/>
      <c r="O322" s="664"/>
      <c r="P322" s="677"/>
      <c r="Q322" s="665"/>
    </row>
    <row r="323" spans="1:17" ht="14.4" customHeight="1" x14ac:dyDescent="0.3">
      <c r="A323" s="660" t="s">
        <v>6271</v>
      </c>
      <c r="B323" s="661" t="s">
        <v>6065</v>
      </c>
      <c r="C323" s="661" t="s">
        <v>5328</v>
      </c>
      <c r="D323" s="661" t="s">
        <v>6286</v>
      </c>
      <c r="E323" s="661" t="s">
        <v>6287</v>
      </c>
      <c r="F323" s="664"/>
      <c r="G323" s="664"/>
      <c r="H323" s="664"/>
      <c r="I323" s="664"/>
      <c r="J323" s="664">
        <v>1</v>
      </c>
      <c r="K323" s="664">
        <v>188</v>
      </c>
      <c r="L323" s="664"/>
      <c r="M323" s="664">
        <v>188</v>
      </c>
      <c r="N323" s="664"/>
      <c r="O323" s="664"/>
      <c r="P323" s="677"/>
      <c r="Q323" s="665"/>
    </row>
    <row r="324" spans="1:17" ht="14.4" customHeight="1" x14ac:dyDescent="0.3">
      <c r="A324" s="660" t="s">
        <v>6271</v>
      </c>
      <c r="B324" s="661" t="s">
        <v>6065</v>
      </c>
      <c r="C324" s="661" t="s">
        <v>5328</v>
      </c>
      <c r="D324" s="661" t="s">
        <v>6288</v>
      </c>
      <c r="E324" s="661" t="s">
        <v>6289</v>
      </c>
      <c r="F324" s="664">
        <v>2</v>
      </c>
      <c r="G324" s="664">
        <v>1090</v>
      </c>
      <c r="H324" s="664">
        <v>1</v>
      </c>
      <c r="I324" s="664">
        <v>545</v>
      </c>
      <c r="J324" s="664">
        <v>1</v>
      </c>
      <c r="K324" s="664">
        <v>545</v>
      </c>
      <c r="L324" s="664">
        <v>0.5</v>
      </c>
      <c r="M324" s="664">
        <v>545</v>
      </c>
      <c r="N324" s="664">
        <v>5</v>
      </c>
      <c r="O324" s="664">
        <v>2735</v>
      </c>
      <c r="P324" s="677">
        <v>2.5091743119266057</v>
      </c>
      <c r="Q324" s="665">
        <v>547</v>
      </c>
    </row>
    <row r="325" spans="1:17" ht="14.4" customHeight="1" x14ac:dyDescent="0.3">
      <c r="A325" s="660" t="s">
        <v>6271</v>
      </c>
      <c r="B325" s="661" t="s">
        <v>6065</v>
      </c>
      <c r="C325" s="661" t="s">
        <v>5328</v>
      </c>
      <c r="D325" s="661" t="s">
        <v>6290</v>
      </c>
      <c r="E325" s="661" t="s">
        <v>6291</v>
      </c>
      <c r="F325" s="664"/>
      <c r="G325" s="664"/>
      <c r="H325" s="664"/>
      <c r="I325" s="664"/>
      <c r="J325" s="664"/>
      <c r="K325" s="664"/>
      <c r="L325" s="664"/>
      <c r="M325" s="664"/>
      <c r="N325" s="664">
        <v>2</v>
      </c>
      <c r="O325" s="664">
        <v>1304</v>
      </c>
      <c r="P325" s="677"/>
      <c r="Q325" s="665">
        <v>652</v>
      </c>
    </row>
    <row r="326" spans="1:17" ht="14.4" customHeight="1" x14ac:dyDescent="0.3">
      <c r="A326" s="660" t="s">
        <v>6271</v>
      </c>
      <c r="B326" s="661" t="s">
        <v>6065</v>
      </c>
      <c r="C326" s="661" t="s">
        <v>5328</v>
      </c>
      <c r="D326" s="661" t="s">
        <v>6292</v>
      </c>
      <c r="E326" s="661" t="s">
        <v>6293</v>
      </c>
      <c r="F326" s="664"/>
      <c r="G326" s="664"/>
      <c r="H326" s="664"/>
      <c r="I326" s="664"/>
      <c r="J326" s="664"/>
      <c r="K326" s="664"/>
      <c r="L326" s="664"/>
      <c r="M326" s="664"/>
      <c r="N326" s="664">
        <v>2</v>
      </c>
      <c r="O326" s="664">
        <v>1304</v>
      </c>
      <c r="P326" s="677"/>
      <c r="Q326" s="665">
        <v>652</v>
      </c>
    </row>
    <row r="327" spans="1:17" ht="14.4" customHeight="1" x14ac:dyDescent="0.3">
      <c r="A327" s="660" t="s">
        <v>6271</v>
      </c>
      <c r="B327" s="661" t="s">
        <v>6065</v>
      </c>
      <c r="C327" s="661" t="s">
        <v>5328</v>
      </c>
      <c r="D327" s="661" t="s">
        <v>6294</v>
      </c>
      <c r="E327" s="661" t="s">
        <v>6295</v>
      </c>
      <c r="F327" s="664">
        <v>2</v>
      </c>
      <c r="G327" s="664">
        <v>1348</v>
      </c>
      <c r="H327" s="664">
        <v>1</v>
      </c>
      <c r="I327" s="664">
        <v>674</v>
      </c>
      <c r="J327" s="664">
        <v>1</v>
      </c>
      <c r="K327" s="664">
        <v>674</v>
      </c>
      <c r="L327" s="664">
        <v>0.5</v>
      </c>
      <c r="M327" s="664">
        <v>674</v>
      </c>
      <c r="N327" s="664">
        <v>2</v>
      </c>
      <c r="O327" s="664">
        <v>1352</v>
      </c>
      <c r="P327" s="677">
        <v>1.0029673590504451</v>
      </c>
      <c r="Q327" s="665">
        <v>676</v>
      </c>
    </row>
    <row r="328" spans="1:17" ht="14.4" customHeight="1" x14ac:dyDescent="0.3">
      <c r="A328" s="660" t="s">
        <v>6271</v>
      </c>
      <c r="B328" s="661" t="s">
        <v>6065</v>
      </c>
      <c r="C328" s="661" t="s">
        <v>5328</v>
      </c>
      <c r="D328" s="661" t="s">
        <v>6296</v>
      </c>
      <c r="E328" s="661" t="s">
        <v>6297</v>
      </c>
      <c r="F328" s="664">
        <v>2</v>
      </c>
      <c r="G328" s="664">
        <v>688</v>
      </c>
      <c r="H328" s="664">
        <v>1</v>
      </c>
      <c r="I328" s="664">
        <v>344</v>
      </c>
      <c r="J328" s="664">
        <v>1</v>
      </c>
      <c r="K328" s="664">
        <v>344</v>
      </c>
      <c r="L328" s="664">
        <v>0.5</v>
      </c>
      <c r="M328" s="664">
        <v>344</v>
      </c>
      <c r="N328" s="664">
        <v>5</v>
      </c>
      <c r="O328" s="664">
        <v>1735</v>
      </c>
      <c r="P328" s="677">
        <v>2.5218023255813953</v>
      </c>
      <c r="Q328" s="665">
        <v>347</v>
      </c>
    </row>
    <row r="329" spans="1:17" ht="14.4" customHeight="1" x14ac:dyDescent="0.3">
      <c r="A329" s="660" t="s">
        <v>6271</v>
      </c>
      <c r="B329" s="661" t="s">
        <v>6065</v>
      </c>
      <c r="C329" s="661" t="s">
        <v>5328</v>
      </c>
      <c r="D329" s="661" t="s">
        <v>5411</v>
      </c>
      <c r="E329" s="661" t="s">
        <v>5412</v>
      </c>
      <c r="F329" s="664">
        <v>4</v>
      </c>
      <c r="G329" s="664">
        <v>868</v>
      </c>
      <c r="H329" s="664">
        <v>1</v>
      </c>
      <c r="I329" s="664">
        <v>217</v>
      </c>
      <c r="J329" s="664">
        <v>31</v>
      </c>
      <c r="K329" s="664">
        <v>6727</v>
      </c>
      <c r="L329" s="664">
        <v>7.75</v>
      </c>
      <c r="M329" s="664">
        <v>217</v>
      </c>
      <c r="N329" s="664">
        <v>6</v>
      </c>
      <c r="O329" s="664">
        <v>1314</v>
      </c>
      <c r="P329" s="677">
        <v>1.5138248847926268</v>
      </c>
      <c r="Q329" s="665">
        <v>219</v>
      </c>
    </row>
    <row r="330" spans="1:17" ht="14.4" customHeight="1" x14ac:dyDescent="0.3">
      <c r="A330" s="660" t="s">
        <v>6271</v>
      </c>
      <c r="B330" s="661" t="s">
        <v>6065</v>
      </c>
      <c r="C330" s="661" t="s">
        <v>5328</v>
      </c>
      <c r="D330" s="661" t="s">
        <v>6298</v>
      </c>
      <c r="E330" s="661" t="s">
        <v>6299</v>
      </c>
      <c r="F330" s="664"/>
      <c r="G330" s="664"/>
      <c r="H330" s="664"/>
      <c r="I330" s="664"/>
      <c r="J330" s="664">
        <v>1</v>
      </c>
      <c r="K330" s="664">
        <v>237</v>
      </c>
      <c r="L330" s="664"/>
      <c r="M330" s="664">
        <v>237</v>
      </c>
      <c r="N330" s="664"/>
      <c r="O330" s="664"/>
      <c r="P330" s="677"/>
      <c r="Q330" s="665"/>
    </row>
    <row r="331" spans="1:17" ht="14.4" customHeight="1" x14ac:dyDescent="0.3">
      <c r="A331" s="660" t="s">
        <v>6271</v>
      </c>
      <c r="B331" s="661" t="s">
        <v>6065</v>
      </c>
      <c r="C331" s="661" t="s">
        <v>5328</v>
      </c>
      <c r="D331" s="661" t="s">
        <v>6300</v>
      </c>
      <c r="E331" s="661" t="s">
        <v>6301</v>
      </c>
      <c r="F331" s="664">
        <v>2</v>
      </c>
      <c r="G331" s="664">
        <v>220</v>
      </c>
      <c r="H331" s="664">
        <v>1</v>
      </c>
      <c r="I331" s="664">
        <v>110</v>
      </c>
      <c r="J331" s="664">
        <v>2</v>
      </c>
      <c r="K331" s="664">
        <v>220</v>
      </c>
      <c r="L331" s="664">
        <v>1</v>
      </c>
      <c r="M331" s="664">
        <v>110</v>
      </c>
      <c r="N331" s="664">
        <v>5</v>
      </c>
      <c r="O331" s="664">
        <v>555</v>
      </c>
      <c r="P331" s="677">
        <v>2.5227272727272729</v>
      </c>
      <c r="Q331" s="665">
        <v>111</v>
      </c>
    </row>
    <row r="332" spans="1:17" ht="14.4" customHeight="1" x14ac:dyDescent="0.3">
      <c r="A332" s="660" t="s">
        <v>6271</v>
      </c>
      <c r="B332" s="661" t="s">
        <v>6065</v>
      </c>
      <c r="C332" s="661" t="s">
        <v>5328</v>
      </c>
      <c r="D332" s="661" t="s">
        <v>6302</v>
      </c>
      <c r="E332" s="661" t="s">
        <v>6303</v>
      </c>
      <c r="F332" s="664"/>
      <c r="G332" s="664"/>
      <c r="H332" s="664"/>
      <c r="I332" s="664"/>
      <c r="J332" s="664"/>
      <c r="K332" s="664"/>
      <c r="L332" s="664"/>
      <c r="M332" s="664"/>
      <c r="N332" s="664">
        <v>2</v>
      </c>
      <c r="O332" s="664">
        <v>622</v>
      </c>
      <c r="P332" s="677"/>
      <c r="Q332" s="665">
        <v>311</v>
      </c>
    </row>
    <row r="333" spans="1:17" ht="14.4" customHeight="1" x14ac:dyDescent="0.3">
      <c r="A333" s="660" t="s">
        <v>6271</v>
      </c>
      <c r="B333" s="661" t="s">
        <v>6065</v>
      </c>
      <c r="C333" s="661" t="s">
        <v>5328</v>
      </c>
      <c r="D333" s="661" t="s">
        <v>5388</v>
      </c>
      <c r="E333" s="661" t="s">
        <v>5389</v>
      </c>
      <c r="F333" s="664">
        <v>23</v>
      </c>
      <c r="G333" s="664">
        <v>529</v>
      </c>
      <c r="H333" s="664">
        <v>1</v>
      </c>
      <c r="I333" s="664">
        <v>23</v>
      </c>
      <c r="J333" s="664">
        <v>104</v>
      </c>
      <c r="K333" s="664">
        <v>2392</v>
      </c>
      <c r="L333" s="664">
        <v>4.5217391304347823</v>
      </c>
      <c r="M333" s="664">
        <v>23</v>
      </c>
      <c r="N333" s="664">
        <v>22</v>
      </c>
      <c r="O333" s="664">
        <v>506</v>
      </c>
      <c r="P333" s="677">
        <v>0.95652173913043481</v>
      </c>
      <c r="Q333" s="665">
        <v>23</v>
      </c>
    </row>
    <row r="334" spans="1:17" ht="14.4" customHeight="1" x14ac:dyDescent="0.3">
      <c r="A334" s="660" t="s">
        <v>6271</v>
      </c>
      <c r="B334" s="661" t="s">
        <v>6065</v>
      </c>
      <c r="C334" s="661" t="s">
        <v>5328</v>
      </c>
      <c r="D334" s="661" t="s">
        <v>5390</v>
      </c>
      <c r="E334" s="661" t="s">
        <v>5391</v>
      </c>
      <c r="F334" s="664">
        <v>8</v>
      </c>
      <c r="G334" s="664">
        <v>9960</v>
      </c>
      <c r="H334" s="664">
        <v>1</v>
      </c>
      <c r="I334" s="664">
        <v>1245</v>
      </c>
      <c r="J334" s="664">
        <v>38</v>
      </c>
      <c r="K334" s="664">
        <v>47310</v>
      </c>
      <c r="L334" s="664">
        <v>4.75</v>
      </c>
      <c r="M334" s="664">
        <v>1245</v>
      </c>
      <c r="N334" s="664">
        <v>8</v>
      </c>
      <c r="O334" s="664">
        <v>10144</v>
      </c>
      <c r="P334" s="677">
        <v>1.0184738955823294</v>
      </c>
      <c r="Q334" s="665">
        <v>1268</v>
      </c>
    </row>
    <row r="335" spans="1:17" ht="14.4" customHeight="1" x14ac:dyDescent="0.3">
      <c r="A335" s="660" t="s">
        <v>6271</v>
      </c>
      <c r="B335" s="661" t="s">
        <v>6065</v>
      </c>
      <c r="C335" s="661" t="s">
        <v>5328</v>
      </c>
      <c r="D335" s="661" t="s">
        <v>6304</v>
      </c>
      <c r="E335" s="661" t="s">
        <v>6305</v>
      </c>
      <c r="F335" s="664"/>
      <c r="G335" s="664"/>
      <c r="H335" s="664"/>
      <c r="I335" s="664"/>
      <c r="J335" s="664">
        <v>1</v>
      </c>
      <c r="K335" s="664">
        <v>293</v>
      </c>
      <c r="L335" s="664"/>
      <c r="M335" s="664">
        <v>293</v>
      </c>
      <c r="N335" s="664"/>
      <c r="O335" s="664"/>
      <c r="P335" s="677"/>
      <c r="Q335" s="665"/>
    </row>
    <row r="336" spans="1:17" ht="14.4" customHeight="1" x14ac:dyDescent="0.3">
      <c r="A336" s="660" t="s">
        <v>6271</v>
      </c>
      <c r="B336" s="661" t="s">
        <v>6065</v>
      </c>
      <c r="C336" s="661" t="s">
        <v>5328</v>
      </c>
      <c r="D336" s="661" t="s">
        <v>6306</v>
      </c>
      <c r="E336" s="661" t="s">
        <v>6307</v>
      </c>
      <c r="F336" s="664">
        <v>2</v>
      </c>
      <c r="G336" s="664">
        <v>408</v>
      </c>
      <c r="H336" s="664">
        <v>1</v>
      </c>
      <c r="I336" s="664">
        <v>204</v>
      </c>
      <c r="J336" s="664">
        <v>1</v>
      </c>
      <c r="K336" s="664">
        <v>204</v>
      </c>
      <c r="L336" s="664">
        <v>0.5</v>
      </c>
      <c r="M336" s="664">
        <v>204</v>
      </c>
      <c r="N336" s="664">
        <v>5</v>
      </c>
      <c r="O336" s="664">
        <v>1035</v>
      </c>
      <c r="P336" s="677">
        <v>2.5367647058823528</v>
      </c>
      <c r="Q336" s="665">
        <v>207</v>
      </c>
    </row>
    <row r="337" spans="1:17" ht="14.4" customHeight="1" x14ac:dyDescent="0.3">
      <c r="A337" s="660" t="s">
        <v>6271</v>
      </c>
      <c r="B337" s="661" t="s">
        <v>6065</v>
      </c>
      <c r="C337" s="661" t="s">
        <v>5328</v>
      </c>
      <c r="D337" s="661" t="s">
        <v>6308</v>
      </c>
      <c r="E337" s="661" t="s">
        <v>6309</v>
      </c>
      <c r="F337" s="664">
        <v>2</v>
      </c>
      <c r="G337" s="664">
        <v>76</v>
      </c>
      <c r="H337" s="664">
        <v>1</v>
      </c>
      <c r="I337" s="664">
        <v>38</v>
      </c>
      <c r="J337" s="664"/>
      <c r="K337" s="664"/>
      <c r="L337" s="664"/>
      <c r="M337" s="664"/>
      <c r="N337" s="664">
        <v>2</v>
      </c>
      <c r="O337" s="664">
        <v>78</v>
      </c>
      <c r="P337" s="677">
        <v>1.0263157894736843</v>
      </c>
      <c r="Q337" s="665">
        <v>39</v>
      </c>
    </row>
    <row r="338" spans="1:17" ht="14.4" customHeight="1" x14ac:dyDescent="0.3">
      <c r="A338" s="660" t="s">
        <v>6271</v>
      </c>
      <c r="B338" s="661" t="s">
        <v>6065</v>
      </c>
      <c r="C338" s="661" t="s">
        <v>5328</v>
      </c>
      <c r="D338" s="661" t="s">
        <v>6310</v>
      </c>
      <c r="E338" s="661" t="s">
        <v>6311</v>
      </c>
      <c r="F338" s="664">
        <v>2</v>
      </c>
      <c r="G338" s="664">
        <v>9986</v>
      </c>
      <c r="H338" s="664">
        <v>1</v>
      </c>
      <c r="I338" s="664">
        <v>4993</v>
      </c>
      <c r="J338" s="664">
        <v>2</v>
      </c>
      <c r="K338" s="664">
        <v>9986</v>
      </c>
      <c r="L338" s="664">
        <v>1</v>
      </c>
      <c r="M338" s="664">
        <v>4993</v>
      </c>
      <c r="N338" s="664">
        <v>1</v>
      </c>
      <c r="O338" s="664">
        <v>5003</v>
      </c>
      <c r="P338" s="677">
        <v>0.50100140196274789</v>
      </c>
      <c r="Q338" s="665">
        <v>5003</v>
      </c>
    </row>
    <row r="339" spans="1:17" ht="14.4" customHeight="1" x14ac:dyDescent="0.3">
      <c r="A339" s="660" t="s">
        <v>6271</v>
      </c>
      <c r="B339" s="661" t="s">
        <v>6065</v>
      </c>
      <c r="C339" s="661" t="s">
        <v>5328</v>
      </c>
      <c r="D339" s="661" t="s">
        <v>5979</v>
      </c>
      <c r="E339" s="661" t="s">
        <v>5980</v>
      </c>
      <c r="F339" s="664"/>
      <c r="G339" s="664"/>
      <c r="H339" s="664"/>
      <c r="I339" s="664"/>
      <c r="J339" s="664"/>
      <c r="K339" s="664"/>
      <c r="L339" s="664"/>
      <c r="M339" s="664"/>
      <c r="N339" s="664">
        <v>2</v>
      </c>
      <c r="O339" s="664">
        <v>340</v>
      </c>
      <c r="P339" s="677"/>
      <c r="Q339" s="665">
        <v>170</v>
      </c>
    </row>
    <row r="340" spans="1:17" ht="14.4" customHeight="1" x14ac:dyDescent="0.3">
      <c r="A340" s="660" t="s">
        <v>6271</v>
      </c>
      <c r="B340" s="661" t="s">
        <v>6065</v>
      </c>
      <c r="C340" s="661" t="s">
        <v>5328</v>
      </c>
      <c r="D340" s="661" t="s">
        <v>6312</v>
      </c>
      <c r="E340" s="661" t="s">
        <v>6313</v>
      </c>
      <c r="F340" s="664"/>
      <c r="G340" s="664"/>
      <c r="H340" s="664"/>
      <c r="I340" s="664"/>
      <c r="J340" s="664"/>
      <c r="K340" s="664"/>
      <c r="L340" s="664"/>
      <c r="M340" s="664"/>
      <c r="N340" s="664">
        <v>3</v>
      </c>
      <c r="O340" s="664">
        <v>2064</v>
      </c>
      <c r="P340" s="677"/>
      <c r="Q340" s="665">
        <v>688</v>
      </c>
    </row>
    <row r="341" spans="1:17" ht="14.4" customHeight="1" x14ac:dyDescent="0.3">
      <c r="A341" s="660" t="s">
        <v>6271</v>
      </c>
      <c r="B341" s="661" t="s">
        <v>6065</v>
      </c>
      <c r="C341" s="661" t="s">
        <v>5328</v>
      </c>
      <c r="D341" s="661" t="s">
        <v>6314</v>
      </c>
      <c r="E341" s="661" t="s">
        <v>6315</v>
      </c>
      <c r="F341" s="664"/>
      <c r="G341" s="664"/>
      <c r="H341" s="664"/>
      <c r="I341" s="664"/>
      <c r="J341" s="664"/>
      <c r="K341" s="664"/>
      <c r="L341" s="664"/>
      <c r="M341" s="664"/>
      <c r="N341" s="664">
        <v>2</v>
      </c>
      <c r="O341" s="664">
        <v>696</v>
      </c>
      <c r="P341" s="677"/>
      <c r="Q341" s="665">
        <v>348</v>
      </c>
    </row>
    <row r="342" spans="1:17" ht="14.4" customHeight="1" x14ac:dyDescent="0.3">
      <c r="A342" s="660" t="s">
        <v>6271</v>
      </c>
      <c r="B342" s="661" t="s">
        <v>6065</v>
      </c>
      <c r="C342" s="661" t="s">
        <v>5328</v>
      </c>
      <c r="D342" s="661" t="s">
        <v>5999</v>
      </c>
      <c r="E342" s="661" t="s">
        <v>6000</v>
      </c>
      <c r="F342" s="664"/>
      <c r="G342" s="664"/>
      <c r="H342" s="664"/>
      <c r="I342" s="664"/>
      <c r="J342" s="664"/>
      <c r="K342" s="664"/>
      <c r="L342" s="664"/>
      <c r="M342" s="664"/>
      <c r="N342" s="664">
        <v>2</v>
      </c>
      <c r="O342" s="664">
        <v>346</v>
      </c>
      <c r="P342" s="677"/>
      <c r="Q342" s="665">
        <v>173</v>
      </c>
    </row>
    <row r="343" spans="1:17" ht="14.4" customHeight="1" x14ac:dyDescent="0.3">
      <c r="A343" s="660" t="s">
        <v>6271</v>
      </c>
      <c r="B343" s="661" t="s">
        <v>6065</v>
      </c>
      <c r="C343" s="661" t="s">
        <v>5328</v>
      </c>
      <c r="D343" s="661" t="s">
        <v>6316</v>
      </c>
      <c r="E343" s="661" t="s">
        <v>6317</v>
      </c>
      <c r="F343" s="664"/>
      <c r="G343" s="664"/>
      <c r="H343" s="664"/>
      <c r="I343" s="664"/>
      <c r="J343" s="664"/>
      <c r="K343" s="664"/>
      <c r="L343" s="664"/>
      <c r="M343" s="664"/>
      <c r="N343" s="664">
        <v>2</v>
      </c>
      <c r="O343" s="664">
        <v>1304</v>
      </c>
      <c r="P343" s="677"/>
      <c r="Q343" s="665">
        <v>652</v>
      </c>
    </row>
    <row r="344" spans="1:17" ht="14.4" customHeight="1" x14ac:dyDescent="0.3">
      <c r="A344" s="660" t="s">
        <v>6271</v>
      </c>
      <c r="B344" s="661" t="s">
        <v>6065</v>
      </c>
      <c r="C344" s="661" t="s">
        <v>5328</v>
      </c>
      <c r="D344" s="661" t="s">
        <v>6318</v>
      </c>
      <c r="E344" s="661" t="s">
        <v>6319</v>
      </c>
      <c r="F344" s="664"/>
      <c r="G344" s="664"/>
      <c r="H344" s="664"/>
      <c r="I344" s="664"/>
      <c r="J344" s="664"/>
      <c r="K344" s="664"/>
      <c r="L344" s="664"/>
      <c r="M344" s="664"/>
      <c r="N344" s="664">
        <v>2</v>
      </c>
      <c r="O344" s="664">
        <v>1304</v>
      </c>
      <c r="P344" s="677"/>
      <c r="Q344" s="665">
        <v>652</v>
      </c>
    </row>
    <row r="345" spans="1:17" ht="14.4" customHeight="1" x14ac:dyDescent="0.3">
      <c r="A345" s="660" t="s">
        <v>6271</v>
      </c>
      <c r="B345" s="661" t="s">
        <v>6065</v>
      </c>
      <c r="C345" s="661" t="s">
        <v>5328</v>
      </c>
      <c r="D345" s="661" t="s">
        <v>5396</v>
      </c>
      <c r="E345" s="661" t="s">
        <v>5397</v>
      </c>
      <c r="F345" s="664">
        <v>295</v>
      </c>
      <c r="G345" s="664">
        <v>125080</v>
      </c>
      <c r="H345" s="664">
        <v>1</v>
      </c>
      <c r="I345" s="664">
        <v>424</v>
      </c>
      <c r="J345" s="664">
        <v>1526</v>
      </c>
      <c r="K345" s="664">
        <v>647024</v>
      </c>
      <c r="L345" s="664">
        <v>5.1728813559322031</v>
      </c>
      <c r="M345" s="664">
        <v>424</v>
      </c>
      <c r="N345" s="664">
        <v>438</v>
      </c>
      <c r="O345" s="664">
        <v>189216</v>
      </c>
      <c r="P345" s="677">
        <v>1.5127598337064279</v>
      </c>
      <c r="Q345" s="665">
        <v>432</v>
      </c>
    </row>
    <row r="346" spans="1:17" ht="14.4" customHeight="1" x14ac:dyDescent="0.3">
      <c r="A346" s="660" t="s">
        <v>6271</v>
      </c>
      <c r="B346" s="661" t="s">
        <v>6065</v>
      </c>
      <c r="C346" s="661" t="s">
        <v>5328</v>
      </c>
      <c r="D346" s="661" t="s">
        <v>6320</v>
      </c>
      <c r="E346" s="661" t="s">
        <v>6321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692</v>
      </c>
      <c r="P346" s="677"/>
      <c r="Q346" s="665">
        <v>692</v>
      </c>
    </row>
    <row r="347" spans="1:17" ht="14.4" customHeight="1" x14ac:dyDescent="0.3">
      <c r="A347" s="660" t="s">
        <v>6271</v>
      </c>
      <c r="B347" s="661" t="s">
        <v>6065</v>
      </c>
      <c r="C347" s="661" t="s">
        <v>5328</v>
      </c>
      <c r="D347" s="661" t="s">
        <v>6322</v>
      </c>
      <c r="E347" s="661" t="s">
        <v>6323</v>
      </c>
      <c r="F347" s="664">
        <v>2</v>
      </c>
      <c r="G347" s="664">
        <v>1348</v>
      </c>
      <c r="H347" s="664">
        <v>1</v>
      </c>
      <c r="I347" s="664">
        <v>674</v>
      </c>
      <c r="J347" s="664">
        <v>1</v>
      </c>
      <c r="K347" s="664">
        <v>674</v>
      </c>
      <c r="L347" s="664">
        <v>0.5</v>
      </c>
      <c r="M347" s="664">
        <v>674</v>
      </c>
      <c r="N347" s="664">
        <v>2</v>
      </c>
      <c r="O347" s="664">
        <v>1352</v>
      </c>
      <c r="P347" s="677">
        <v>1.0029673590504451</v>
      </c>
      <c r="Q347" s="665">
        <v>676</v>
      </c>
    </row>
    <row r="348" spans="1:17" ht="14.4" customHeight="1" x14ac:dyDescent="0.3">
      <c r="A348" s="660" t="s">
        <v>6271</v>
      </c>
      <c r="B348" s="661" t="s">
        <v>6065</v>
      </c>
      <c r="C348" s="661" t="s">
        <v>5328</v>
      </c>
      <c r="D348" s="661" t="s">
        <v>6324</v>
      </c>
      <c r="E348" s="661" t="s">
        <v>6325</v>
      </c>
      <c r="F348" s="664">
        <v>2</v>
      </c>
      <c r="G348" s="664">
        <v>946</v>
      </c>
      <c r="H348" s="664">
        <v>1</v>
      </c>
      <c r="I348" s="664">
        <v>473</v>
      </c>
      <c r="J348" s="664">
        <v>1</v>
      </c>
      <c r="K348" s="664">
        <v>473</v>
      </c>
      <c r="L348" s="664">
        <v>0.5</v>
      </c>
      <c r="M348" s="664">
        <v>473</v>
      </c>
      <c r="N348" s="664">
        <v>5</v>
      </c>
      <c r="O348" s="664">
        <v>2375</v>
      </c>
      <c r="P348" s="677">
        <v>2.5105708245243128</v>
      </c>
      <c r="Q348" s="665">
        <v>475</v>
      </c>
    </row>
    <row r="349" spans="1:17" ht="14.4" customHeight="1" x14ac:dyDescent="0.3">
      <c r="A349" s="660" t="s">
        <v>6271</v>
      </c>
      <c r="B349" s="661" t="s">
        <v>6065</v>
      </c>
      <c r="C349" s="661" t="s">
        <v>5328</v>
      </c>
      <c r="D349" s="661" t="s">
        <v>6326</v>
      </c>
      <c r="E349" s="661" t="s">
        <v>6327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812</v>
      </c>
      <c r="P349" s="677"/>
      <c r="Q349" s="665">
        <v>812</v>
      </c>
    </row>
    <row r="350" spans="1:17" ht="14.4" customHeight="1" x14ac:dyDescent="0.3">
      <c r="A350" s="660" t="s">
        <v>6271</v>
      </c>
      <c r="B350" s="661" t="s">
        <v>6065</v>
      </c>
      <c r="C350" s="661" t="s">
        <v>5328</v>
      </c>
      <c r="D350" s="661" t="s">
        <v>5400</v>
      </c>
      <c r="E350" s="661" t="s">
        <v>5401</v>
      </c>
      <c r="F350" s="664">
        <v>390</v>
      </c>
      <c r="G350" s="664">
        <v>390780</v>
      </c>
      <c r="H350" s="664">
        <v>1</v>
      </c>
      <c r="I350" s="664">
        <v>1002</v>
      </c>
      <c r="J350" s="664">
        <v>1677</v>
      </c>
      <c r="K350" s="664">
        <v>1680354</v>
      </c>
      <c r="L350" s="664">
        <v>4.3</v>
      </c>
      <c r="M350" s="664">
        <v>1002</v>
      </c>
      <c r="N350" s="664">
        <v>438</v>
      </c>
      <c r="O350" s="664">
        <v>441504</v>
      </c>
      <c r="P350" s="677">
        <v>1.1298019345923538</v>
      </c>
      <c r="Q350" s="665">
        <v>1008</v>
      </c>
    </row>
    <row r="351" spans="1:17" ht="14.4" customHeight="1" x14ac:dyDescent="0.3">
      <c r="A351" s="660" t="s">
        <v>6271</v>
      </c>
      <c r="B351" s="661" t="s">
        <v>6065</v>
      </c>
      <c r="C351" s="661" t="s">
        <v>5328</v>
      </c>
      <c r="D351" s="661" t="s">
        <v>6328</v>
      </c>
      <c r="E351" s="661" t="s">
        <v>6329</v>
      </c>
      <c r="F351" s="664"/>
      <c r="G351" s="664"/>
      <c r="H351" s="664"/>
      <c r="I351" s="664"/>
      <c r="J351" s="664">
        <v>1</v>
      </c>
      <c r="K351" s="664">
        <v>185</v>
      </c>
      <c r="L351" s="664"/>
      <c r="M351" s="664">
        <v>185</v>
      </c>
      <c r="N351" s="664"/>
      <c r="O351" s="664"/>
      <c r="P351" s="677"/>
      <c r="Q351" s="665"/>
    </row>
    <row r="352" spans="1:17" ht="14.4" customHeight="1" x14ac:dyDescent="0.3">
      <c r="A352" s="660" t="s">
        <v>6271</v>
      </c>
      <c r="B352" s="661" t="s">
        <v>6065</v>
      </c>
      <c r="C352" s="661" t="s">
        <v>5328</v>
      </c>
      <c r="D352" s="661" t="s">
        <v>6330</v>
      </c>
      <c r="E352" s="661" t="s">
        <v>6331</v>
      </c>
      <c r="F352" s="664"/>
      <c r="G352" s="664"/>
      <c r="H352" s="664"/>
      <c r="I352" s="664"/>
      <c r="J352" s="664"/>
      <c r="K352" s="664"/>
      <c r="L352" s="664"/>
      <c r="M352" s="664"/>
      <c r="N352" s="664">
        <v>2</v>
      </c>
      <c r="O352" s="664">
        <v>2794</v>
      </c>
      <c r="P352" s="677"/>
      <c r="Q352" s="665">
        <v>1397</v>
      </c>
    </row>
    <row r="353" spans="1:17" ht="14.4" customHeight="1" x14ac:dyDescent="0.3">
      <c r="A353" s="660" t="s">
        <v>6271</v>
      </c>
      <c r="B353" s="661" t="s">
        <v>6065</v>
      </c>
      <c r="C353" s="661" t="s">
        <v>5328</v>
      </c>
      <c r="D353" s="661" t="s">
        <v>6332</v>
      </c>
      <c r="E353" s="661" t="s">
        <v>6333</v>
      </c>
      <c r="F353" s="664">
        <v>1</v>
      </c>
      <c r="G353" s="664">
        <v>1016</v>
      </c>
      <c r="H353" s="664">
        <v>1</v>
      </c>
      <c r="I353" s="664">
        <v>1016</v>
      </c>
      <c r="J353" s="664"/>
      <c r="K353" s="664"/>
      <c r="L353" s="664"/>
      <c r="M353" s="664"/>
      <c r="N353" s="664">
        <v>3</v>
      </c>
      <c r="O353" s="664">
        <v>3054</v>
      </c>
      <c r="P353" s="677">
        <v>3.0059055118110236</v>
      </c>
      <c r="Q353" s="665">
        <v>1018</v>
      </c>
    </row>
    <row r="354" spans="1:17" ht="14.4" customHeight="1" x14ac:dyDescent="0.3">
      <c r="A354" s="660" t="s">
        <v>6271</v>
      </c>
      <c r="B354" s="661" t="s">
        <v>6065</v>
      </c>
      <c r="C354" s="661" t="s">
        <v>5328</v>
      </c>
      <c r="D354" s="661" t="s">
        <v>6334</v>
      </c>
      <c r="E354" s="661" t="s">
        <v>6335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812</v>
      </c>
      <c r="P354" s="677"/>
      <c r="Q354" s="665">
        <v>812</v>
      </c>
    </row>
    <row r="355" spans="1:17" ht="14.4" customHeight="1" thickBot="1" x14ac:dyDescent="0.35">
      <c r="A355" s="666" t="s">
        <v>6271</v>
      </c>
      <c r="B355" s="667" t="s">
        <v>6065</v>
      </c>
      <c r="C355" s="667" t="s">
        <v>5328</v>
      </c>
      <c r="D355" s="667" t="s">
        <v>6336</v>
      </c>
      <c r="E355" s="667" t="s">
        <v>6337</v>
      </c>
      <c r="F355" s="670"/>
      <c r="G355" s="670"/>
      <c r="H355" s="670"/>
      <c r="I355" s="670"/>
      <c r="J355" s="670"/>
      <c r="K355" s="670"/>
      <c r="L355" s="670"/>
      <c r="M355" s="670"/>
      <c r="N355" s="670">
        <v>1</v>
      </c>
      <c r="O355" s="670">
        <v>258</v>
      </c>
      <c r="P355" s="678"/>
      <c r="Q355" s="671">
        <v>258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1308</v>
      </c>
      <c r="D3" s="197">
        <f>SUBTOTAL(9,D6:D1048576)</f>
        <v>1432</v>
      </c>
      <c r="E3" s="197">
        <f>SUBTOTAL(9,E6:E1048576)</f>
        <v>1223</v>
      </c>
      <c r="F3" s="198">
        <f>IF(OR(E3=0,C3=0),"",E3/C3)</f>
        <v>0.93501529051987764</v>
      </c>
      <c r="G3" s="452">
        <f>SUBTOTAL(9,G6:G1048576)</f>
        <v>3376.4589000000001</v>
      </c>
      <c r="H3" s="453">
        <f>SUBTOTAL(9,H6:H1048576)</f>
        <v>3596.9193</v>
      </c>
      <c r="I3" s="453">
        <f>SUBTOTAL(9,I6:I1048576)</f>
        <v>2410.7201999999997</v>
      </c>
      <c r="J3" s="198">
        <f>IF(OR(I3=0,G3=0),"",I3/G3)</f>
        <v>0.71397883741454682</v>
      </c>
      <c r="K3" s="452">
        <f>SUBTOTAL(9,K6:K1048576)</f>
        <v>369.58</v>
      </c>
      <c r="L3" s="453">
        <f>SUBTOTAL(9,L6:L1048576)</f>
        <v>403.4</v>
      </c>
      <c r="M3" s="453">
        <f>SUBTOTAL(9,M6:M1048576)</f>
        <v>263.89999999999998</v>
      </c>
      <c r="N3" s="199">
        <f>IF(OR(M3=0,E3=0),"",M3/E3)</f>
        <v>0.21578086672117741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9">
        <v>2013</v>
      </c>
      <c r="D5" s="909">
        <v>2014</v>
      </c>
      <c r="E5" s="909">
        <v>2015</v>
      </c>
      <c r="F5" s="910" t="s">
        <v>2</v>
      </c>
      <c r="G5" s="920">
        <v>2013</v>
      </c>
      <c r="H5" s="909">
        <v>2014</v>
      </c>
      <c r="I5" s="909">
        <v>2015</v>
      </c>
      <c r="J5" s="910" t="s">
        <v>2</v>
      </c>
      <c r="K5" s="920">
        <v>2013</v>
      </c>
      <c r="L5" s="909">
        <v>2014</v>
      </c>
      <c r="M5" s="909">
        <v>2015</v>
      </c>
      <c r="N5" s="921" t="s">
        <v>93</v>
      </c>
    </row>
    <row r="6" spans="1:14" ht="14.4" customHeight="1" x14ac:dyDescent="0.3">
      <c r="A6" s="903" t="s">
        <v>5684</v>
      </c>
      <c r="B6" s="906" t="s">
        <v>6339</v>
      </c>
      <c r="C6" s="911">
        <v>801</v>
      </c>
      <c r="D6" s="912">
        <v>880</v>
      </c>
      <c r="E6" s="912">
        <v>930</v>
      </c>
      <c r="F6" s="917">
        <v>1.1610486891385767</v>
      </c>
      <c r="G6" s="911">
        <v>765.72990000000004</v>
      </c>
      <c r="H6" s="912">
        <v>753.3225000000001</v>
      </c>
      <c r="I6" s="912">
        <v>873.81899999999996</v>
      </c>
      <c r="J6" s="917">
        <v>1.1411582595899676</v>
      </c>
      <c r="K6" s="911">
        <v>64.08</v>
      </c>
      <c r="L6" s="912">
        <v>70.400000000000006</v>
      </c>
      <c r="M6" s="912">
        <v>74.400000000000006</v>
      </c>
      <c r="N6" s="922">
        <v>80</v>
      </c>
    </row>
    <row r="7" spans="1:14" ht="14.4" customHeight="1" x14ac:dyDescent="0.3">
      <c r="A7" s="904" t="s">
        <v>5717</v>
      </c>
      <c r="B7" s="907" t="s">
        <v>6340</v>
      </c>
      <c r="C7" s="913">
        <v>104</v>
      </c>
      <c r="D7" s="914">
        <v>114</v>
      </c>
      <c r="E7" s="914">
        <v>86</v>
      </c>
      <c r="F7" s="918">
        <v>0.82692307692307687</v>
      </c>
      <c r="G7" s="913">
        <v>624.8033999999999</v>
      </c>
      <c r="H7" s="914">
        <v>684.95759999999996</v>
      </c>
      <c r="I7" s="914">
        <v>516.72239999999988</v>
      </c>
      <c r="J7" s="918">
        <v>0.82701598614860283</v>
      </c>
      <c r="K7" s="913">
        <v>104</v>
      </c>
      <c r="L7" s="914">
        <v>114</v>
      </c>
      <c r="M7" s="914">
        <v>86</v>
      </c>
      <c r="N7" s="923">
        <v>1000</v>
      </c>
    </row>
    <row r="8" spans="1:14" ht="14.4" customHeight="1" thickBot="1" x14ac:dyDescent="0.35">
      <c r="A8" s="905" t="s">
        <v>5715</v>
      </c>
      <c r="B8" s="908" t="s">
        <v>6340</v>
      </c>
      <c r="C8" s="915">
        <v>403</v>
      </c>
      <c r="D8" s="916">
        <v>438</v>
      </c>
      <c r="E8" s="916">
        <v>207</v>
      </c>
      <c r="F8" s="919">
        <v>0.51364764267990071</v>
      </c>
      <c r="G8" s="915">
        <v>1985.9256</v>
      </c>
      <c r="H8" s="916">
        <v>2158.6392000000001</v>
      </c>
      <c r="I8" s="916">
        <v>1020.1787999999999</v>
      </c>
      <c r="J8" s="919">
        <v>0.51370444089144118</v>
      </c>
      <c r="K8" s="915">
        <v>201.5</v>
      </c>
      <c r="L8" s="916">
        <v>219</v>
      </c>
      <c r="M8" s="916">
        <v>103.5</v>
      </c>
      <c r="N8" s="92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2015-03-21T00:19:05Z</dcterms:modified>
</cp:coreProperties>
</file>